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ikpatch\Downloads\"/>
    </mc:Choice>
  </mc:AlternateContent>
  <xr:revisionPtr revIDLastSave="0" documentId="13_ncr:1_{367AFAAE-EDFC-471E-908C-61F2751EB483}" xr6:coauthVersionLast="47" xr6:coauthVersionMax="47" xr10:uidLastSave="{00000000-0000-0000-0000-000000000000}"/>
  <bookViews>
    <workbookView xWindow="-120" yWindow="-120" windowWidth="21840" windowHeight="13020" firstSheet="6" activeTab="9" xr2:uid="{DD15E16D-F244-4F08-9F6D-83F98DE99922}"/>
  </bookViews>
  <sheets>
    <sheet name="VOLGA PI 055" sheetId="3" r:id="rId1"/>
    <sheet name="LKM PI 066" sheetId="5" r:id="rId2"/>
    <sheet name="AGP PI 069" sheetId="6" r:id="rId3"/>
    <sheet name="LKM PI 070" sheetId="7" r:id="rId4"/>
    <sheet name="KORES AIR PI 067" sheetId="8" r:id="rId5"/>
    <sheet name="MYERS PI 073" sheetId="10" r:id="rId6"/>
    <sheet name="ORIENTADORES PI 074" sheetId="11" r:id="rId7"/>
    <sheet name="CELEBI PI 051" sheetId="13" r:id="rId8"/>
    <sheet name="PC PRODUCTS PI 077" sheetId="14" r:id="rId9"/>
    <sheet name="PUMALAS PI 080" sheetId="15" r:id="rId10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3" i="15" l="1"/>
  <c r="E43" i="15"/>
  <c r="G41" i="15"/>
  <c r="E41" i="15"/>
  <c r="E40" i="15"/>
  <c r="G40" i="15" s="1"/>
  <c r="G37" i="15"/>
  <c r="E37" i="15"/>
  <c r="E36" i="15"/>
  <c r="G36" i="15" s="1"/>
  <c r="G35" i="15"/>
  <c r="E35" i="15"/>
  <c r="E32" i="15"/>
  <c r="G32" i="15" s="1"/>
  <c r="G31" i="15"/>
  <c r="E31" i="15"/>
  <c r="E30" i="15"/>
  <c r="G30" i="15" s="1"/>
  <c r="G29" i="15"/>
  <c r="E29" i="15"/>
  <c r="E28" i="15"/>
  <c r="G28" i="15" s="1"/>
  <c r="G27" i="15"/>
  <c r="E27" i="15"/>
  <c r="E26" i="15"/>
  <c r="G26" i="15" s="1"/>
  <c r="G24" i="15"/>
  <c r="E24" i="15"/>
  <c r="E23" i="15"/>
  <c r="G23" i="15" s="1"/>
  <c r="G22" i="15"/>
  <c r="E22" i="15"/>
  <c r="E21" i="15"/>
  <c r="G21" i="15" s="1"/>
  <c r="G19" i="15"/>
  <c r="G45" i="15" s="1"/>
  <c r="E19" i="15"/>
  <c r="H26" i="14" l="1"/>
  <c r="F25" i="14"/>
  <c r="H21" i="14"/>
  <c r="F21" i="14"/>
  <c r="H20" i="14"/>
  <c r="F20" i="14"/>
  <c r="H19" i="14"/>
  <c r="F19" i="14"/>
  <c r="I42" i="13" l="1"/>
  <c r="G42" i="13"/>
  <c r="G41" i="13"/>
  <c r="I41" i="13" s="1"/>
  <c r="G40" i="13"/>
  <c r="I40" i="13" s="1"/>
  <c r="G39" i="13"/>
  <c r="I39" i="13" s="1"/>
  <c r="F38" i="13"/>
  <c r="G38" i="13" s="1"/>
  <c r="I38" i="13" s="1"/>
  <c r="F37" i="13"/>
  <c r="G37" i="13" s="1"/>
  <c r="I37" i="13" s="1"/>
  <c r="F36" i="13"/>
  <c r="G36" i="13" s="1"/>
  <c r="I36" i="13" s="1"/>
  <c r="F35" i="13"/>
  <c r="G35" i="13" s="1"/>
  <c r="I35" i="13" s="1"/>
  <c r="F34" i="13"/>
  <c r="G34" i="13" s="1"/>
  <c r="I34" i="13" s="1"/>
  <c r="G33" i="13"/>
  <c r="I33" i="13" s="1"/>
  <c r="F33" i="13"/>
  <c r="F32" i="13"/>
  <c r="G32" i="13" s="1"/>
  <c r="I32" i="13" s="1"/>
  <c r="G31" i="13"/>
  <c r="I31" i="13" s="1"/>
  <c r="F31" i="13"/>
  <c r="F30" i="13"/>
  <c r="G30" i="13" s="1"/>
  <c r="I30" i="13" s="1"/>
  <c r="F29" i="13"/>
  <c r="G29" i="13" s="1"/>
  <c r="I29" i="13" s="1"/>
  <c r="F28" i="13"/>
  <c r="G28" i="13" s="1"/>
  <c r="I28" i="13" s="1"/>
  <c r="F27" i="13"/>
  <c r="G27" i="13" s="1"/>
  <c r="I27" i="13" s="1"/>
  <c r="F26" i="13"/>
  <c r="G26" i="13" s="1"/>
  <c r="I26" i="13" s="1"/>
  <c r="G25" i="13"/>
  <c r="I25" i="13" s="1"/>
  <c r="F25" i="13"/>
  <c r="F24" i="13"/>
  <c r="G24" i="13" s="1"/>
  <c r="I24" i="13" s="1"/>
  <c r="G23" i="13"/>
  <c r="I23" i="13" s="1"/>
  <c r="F23" i="13"/>
  <c r="F22" i="13"/>
  <c r="G22" i="13" s="1"/>
  <c r="I22" i="13" s="1"/>
  <c r="F21" i="13"/>
  <c r="G21" i="13" s="1"/>
  <c r="I21" i="13" s="1"/>
  <c r="F20" i="13"/>
  <c r="G20" i="13" s="1"/>
  <c r="I20" i="13" s="1"/>
  <c r="F19" i="13"/>
  <c r="G19" i="13" s="1"/>
  <c r="I19" i="13" s="1"/>
  <c r="I46" i="13" l="1"/>
  <c r="H36" i="11" l="1"/>
  <c r="F36" i="11"/>
  <c r="H35" i="11"/>
  <c r="F35" i="11"/>
  <c r="H34" i="11"/>
  <c r="F34" i="11"/>
  <c r="H33" i="11"/>
  <c r="F33" i="11"/>
  <c r="H32" i="11"/>
  <c r="F32" i="11"/>
  <c r="H31" i="11"/>
  <c r="F31" i="11"/>
  <c r="H30" i="11"/>
  <c r="F30" i="11"/>
  <c r="H29" i="11"/>
  <c r="F29" i="11"/>
  <c r="H28" i="11"/>
  <c r="F28" i="11"/>
  <c r="H27" i="11"/>
  <c r="F27" i="11"/>
  <c r="H26" i="11"/>
  <c r="F26" i="11"/>
  <c r="H25" i="11"/>
  <c r="F25" i="11"/>
  <c r="H24" i="11"/>
  <c r="F24" i="11"/>
  <c r="H23" i="11"/>
  <c r="F23" i="11"/>
  <c r="H22" i="11"/>
  <c r="F22" i="11"/>
  <c r="H21" i="11"/>
  <c r="F21" i="11"/>
  <c r="H20" i="11"/>
  <c r="F20" i="11"/>
  <c r="H19" i="11"/>
  <c r="H43" i="11" s="1"/>
  <c r="F19" i="11"/>
  <c r="I79" i="10" l="1"/>
  <c r="F79" i="10"/>
  <c r="I78" i="10"/>
  <c r="F78" i="10"/>
  <c r="I77" i="10"/>
  <c r="F77" i="10"/>
  <c r="I76" i="10"/>
  <c r="F76" i="10"/>
  <c r="I75" i="10"/>
  <c r="F75" i="10"/>
  <c r="I74" i="10"/>
  <c r="F74" i="10"/>
  <c r="I73" i="10"/>
  <c r="F73" i="10"/>
  <c r="I72" i="10"/>
  <c r="F72" i="10"/>
  <c r="I71" i="10"/>
  <c r="F71" i="10"/>
  <c r="I70" i="10"/>
  <c r="F70" i="10"/>
  <c r="I69" i="10"/>
  <c r="F69" i="10"/>
  <c r="I68" i="10"/>
  <c r="F68" i="10"/>
  <c r="I67" i="10"/>
  <c r="F67" i="10"/>
  <c r="I66" i="10"/>
  <c r="F66" i="10"/>
  <c r="I65" i="10"/>
  <c r="F65" i="10"/>
  <c r="I64" i="10"/>
  <c r="F64" i="10"/>
  <c r="I63" i="10"/>
  <c r="F63" i="10"/>
  <c r="I62" i="10"/>
  <c r="F62" i="10"/>
  <c r="I61" i="10"/>
  <c r="F61" i="10"/>
  <c r="I60" i="10"/>
  <c r="F60" i="10"/>
  <c r="I59" i="10"/>
  <c r="F59" i="10"/>
  <c r="I58" i="10"/>
  <c r="F58" i="10"/>
  <c r="I57" i="10"/>
  <c r="F57" i="10"/>
  <c r="I56" i="10"/>
  <c r="F56" i="10"/>
  <c r="I55" i="10"/>
  <c r="F55" i="10"/>
  <c r="I54" i="10"/>
  <c r="F54" i="10"/>
  <c r="I53" i="10"/>
  <c r="F53" i="10"/>
  <c r="I52" i="10"/>
  <c r="F52" i="10"/>
  <c r="I51" i="10"/>
  <c r="F51" i="10"/>
  <c r="I50" i="10"/>
  <c r="F50" i="10"/>
  <c r="I49" i="10"/>
  <c r="F49" i="10"/>
  <c r="I48" i="10"/>
  <c r="F48" i="10"/>
  <c r="I47" i="10"/>
  <c r="F47" i="10"/>
  <c r="I46" i="10"/>
  <c r="F46" i="10"/>
  <c r="I45" i="10"/>
  <c r="F45" i="10"/>
  <c r="I44" i="10"/>
  <c r="F44" i="10"/>
  <c r="I43" i="10"/>
  <c r="F43" i="10"/>
  <c r="I42" i="10"/>
  <c r="F42" i="10"/>
  <c r="I41" i="10"/>
  <c r="F41" i="10"/>
  <c r="I40" i="10"/>
  <c r="F40" i="10"/>
  <c r="I39" i="10"/>
  <c r="F39" i="10"/>
  <c r="I38" i="10"/>
  <c r="F38" i="10"/>
  <c r="I37" i="10"/>
  <c r="F37" i="10"/>
  <c r="I36" i="10"/>
  <c r="F36" i="10"/>
  <c r="I35" i="10"/>
  <c r="F35" i="10"/>
  <c r="I34" i="10"/>
  <c r="F34" i="10"/>
  <c r="I33" i="10"/>
  <c r="F33" i="10"/>
  <c r="I32" i="10"/>
  <c r="F32" i="10"/>
  <c r="I31" i="10"/>
  <c r="F31" i="10"/>
  <c r="I30" i="10"/>
  <c r="F30" i="10"/>
  <c r="I29" i="10"/>
  <c r="F29" i="10"/>
  <c r="I28" i="10"/>
  <c r="F28" i="10"/>
  <c r="I27" i="10"/>
  <c r="F27" i="10"/>
  <c r="I26" i="10"/>
  <c r="F26" i="10"/>
  <c r="I25" i="10"/>
  <c r="F25" i="10"/>
  <c r="I24" i="10"/>
  <c r="F24" i="10"/>
  <c r="I23" i="10"/>
  <c r="F23" i="10"/>
  <c r="I22" i="10"/>
  <c r="F22" i="10"/>
  <c r="I21" i="10"/>
  <c r="F21" i="10"/>
  <c r="I20" i="10"/>
  <c r="F20" i="10"/>
  <c r="I19" i="10"/>
  <c r="F19" i="10"/>
  <c r="I18" i="10"/>
  <c r="F18" i="10"/>
  <c r="I17" i="10"/>
  <c r="F17" i="10"/>
  <c r="I16" i="10"/>
  <c r="I80" i="10" s="1"/>
  <c r="F16" i="10"/>
  <c r="H33" i="8" l="1"/>
  <c r="J33" i="8" s="1"/>
  <c r="J32" i="8"/>
  <c r="H32" i="8"/>
  <c r="H31" i="8"/>
  <c r="J31" i="8" s="1"/>
  <c r="H30" i="8"/>
  <c r="J30" i="8" s="1"/>
  <c r="H29" i="8"/>
  <c r="J29" i="8" s="1"/>
  <c r="H28" i="8"/>
  <c r="J28" i="8" s="1"/>
  <c r="H27" i="8"/>
  <c r="J27" i="8" s="1"/>
  <c r="H26" i="8"/>
  <c r="J26" i="8" s="1"/>
  <c r="H25" i="8"/>
  <c r="J25" i="8" s="1"/>
  <c r="H23" i="8"/>
  <c r="J23" i="8" s="1"/>
  <c r="H21" i="8"/>
  <c r="J21" i="8" s="1"/>
  <c r="H18" i="8"/>
  <c r="J18" i="8" s="1"/>
  <c r="H17" i="8"/>
  <c r="J17" i="8" s="1"/>
  <c r="J35" i="8" l="1"/>
  <c r="G27" i="7" l="1"/>
  <c r="I27" i="7" s="1"/>
  <c r="G26" i="7"/>
  <c r="I26" i="7" s="1"/>
  <c r="G25" i="7"/>
  <c r="I25" i="7" s="1"/>
  <c r="I24" i="7"/>
  <c r="G24" i="7"/>
  <c r="G23" i="7"/>
  <c r="I23" i="7" s="1"/>
  <c r="G22" i="7"/>
  <c r="I22" i="7" s="1"/>
  <c r="G21" i="7"/>
  <c r="I21" i="7" s="1"/>
  <c r="I20" i="7"/>
  <c r="G20" i="7"/>
  <c r="G19" i="7"/>
  <c r="I19" i="7" s="1"/>
  <c r="G18" i="7"/>
  <c r="I18" i="7" s="1"/>
  <c r="G17" i="7"/>
  <c r="I17" i="7" s="1"/>
  <c r="H39" i="6"/>
  <c r="F39" i="6"/>
  <c r="F38" i="6"/>
  <c r="H38" i="6" s="1"/>
  <c r="F36" i="6"/>
  <c r="H36" i="6" s="1"/>
  <c r="H35" i="6"/>
  <c r="F35" i="6"/>
  <c r="H34" i="6"/>
  <c r="F34" i="6"/>
  <c r="F33" i="6"/>
  <c r="H33" i="6" s="1"/>
  <c r="F32" i="6"/>
  <c r="H32" i="6" s="1"/>
  <c r="H31" i="6"/>
  <c r="F31" i="6"/>
  <c r="H30" i="6"/>
  <c r="F30" i="6"/>
  <c r="F29" i="6"/>
  <c r="H29" i="6" s="1"/>
  <c r="F28" i="6"/>
  <c r="H28" i="6" s="1"/>
  <c r="H27" i="6"/>
  <c r="F27" i="6"/>
  <c r="H26" i="6"/>
  <c r="F26" i="6"/>
  <c r="F25" i="6"/>
  <c r="H25" i="6" s="1"/>
  <c r="F24" i="6"/>
  <c r="H24" i="6" s="1"/>
  <c r="H23" i="6"/>
  <c r="F23" i="6"/>
  <c r="H22" i="6"/>
  <c r="F22" i="6"/>
  <c r="F21" i="6"/>
  <c r="F40" i="6" s="1"/>
  <c r="I28" i="7" l="1"/>
  <c r="H21" i="6"/>
  <c r="H41" i="6" s="1"/>
  <c r="G24" i="5" l="1"/>
  <c r="I24" i="5" s="1"/>
  <c r="G23" i="5"/>
  <c r="I23" i="5" s="1"/>
  <c r="G22" i="5"/>
  <c r="I22" i="5" s="1"/>
  <c r="G21" i="5"/>
  <c r="I21" i="5" s="1"/>
  <c r="G20" i="5"/>
  <c r="I20" i="5" s="1"/>
  <c r="I19" i="5"/>
  <c r="G19" i="5"/>
  <c r="I18" i="5"/>
  <c r="G18" i="5"/>
  <c r="G17" i="5"/>
  <c r="I17" i="5" s="1"/>
  <c r="G16" i="5"/>
  <c r="I16" i="5" s="1"/>
  <c r="I25" i="5" s="1"/>
  <c r="E25" i="3" l="1"/>
  <c r="G25" i="3" s="1"/>
  <c r="E24" i="3"/>
  <c r="G24" i="3" s="1"/>
  <c r="E23" i="3"/>
  <c r="G23" i="3" s="1"/>
  <c r="E22" i="3"/>
  <c r="G22" i="3" s="1"/>
  <c r="G21" i="3"/>
  <c r="E21" i="3"/>
  <c r="G20" i="3"/>
  <c r="E20" i="3"/>
  <c r="E19" i="3"/>
  <c r="G19" i="3" s="1"/>
  <c r="E18" i="3"/>
  <c r="G18" i="3" s="1"/>
  <c r="G26" i="3" l="1"/>
</calcChain>
</file>

<file path=xl/sharedStrings.xml><?xml version="1.0" encoding="utf-8"?>
<sst xmlns="http://schemas.openxmlformats.org/spreadsheetml/2006/main" count="989" uniqueCount="605">
  <si>
    <t xml:space="preserve">                     KWIK  PATCH PRIVATE  LTD</t>
  </si>
  <si>
    <t>To</t>
  </si>
  <si>
    <t>CONSIGNEE</t>
  </si>
  <si>
    <t>NOTIFY</t>
  </si>
  <si>
    <t xml:space="preserve">                  6th Street, K.V. Colony,</t>
  </si>
  <si>
    <t xml:space="preserve">                  West Mambalam,</t>
  </si>
  <si>
    <t xml:space="preserve">                  Chennai 600 033.</t>
  </si>
  <si>
    <t xml:space="preserve">                 Email : menon@kwikpatch.com</t>
  </si>
  <si>
    <t xml:space="preserve">                 Mobile: +919840042616</t>
  </si>
  <si>
    <t>DEAR SIRS,</t>
  </si>
  <si>
    <t xml:space="preserve">                     WE SHALL ARRANGE TO SUPPLY THE FOLLOWING ITEMS, AS REQUESTED BY YOU ON</t>
  </si>
  <si>
    <t>MODE OF SHIPMENT</t>
  </si>
  <si>
    <t>BY SEA</t>
  </si>
  <si>
    <t>Product Description</t>
  </si>
  <si>
    <t>Price / Box US $</t>
  </si>
  <si>
    <t>PER</t>
  </si>
  <si>
    <t>Total Value  US $</t>
  </si>
  <si>
    <t>Specifications</t>
  </si>
  <si>
    <t>TOTAL US$</t>
  </si>
  <si>
    <t>PAYMENT TERMS</t>
  </si>
  <si>
    <t xml:space="preserve"> </t>
  </si>
  <si>
    <t/>
  </si>
  <si>
    <t>BANK ADDRESS</t>
  </si>
  <si>
    <t>BANK NAME         </t>
  </si>
  <si>
    <t>INDUSIND BANK LTD</t>
  </si>
  <si>
    <t>BRANCH NAME</t>
  </si>
  <si>
    <t xml:space="preserve">CHENNAI </t>
  </si>
  <si>
    <t>ADDRESS</t>
  </si>
  <si>
    <t>NO.3 VILLAGE ROAD NUNGAMBAKKAM, CHENNAI - 600 034</t>
  </si>
  <si>
    <t xml:space="preserve">SWIFT ID       </t>
  </si>
  <si>
    <t xml:space="preserve">INDBINBBMAN </t>
  </si>
  <si>
    <t xml:space="preserve">Account Name </t>
  </si>
  <si>
    <t>Account No</t>
  </si>
  <si>
    <t>200999509557</t>
  </si>
  <si>
    <t xml:space="preserve">Currency </t>
  </si>
  <si>
    <t>USD</t>
  </si>
  <si>
    <t>DELIVERY</t>
  </si>
  <si>
    <t xml:space="preserve">PROFORMA INVOICE  </t>
  </si>
  <si>
    <t>BUYER</t>
  </si>
  <si>
    <t>First Floor, No. 2 Sree Ganesh,</t>
  </si>
  <si>
    <t>6th Street, K.V. Colony,</t>
  </si>
  <si>
    <t>West Mambalam, Chennai 600 033.</t>
  </si>
  <si>
    <t>AS PER PER PRICE, TERMS &amp; CONDITIONS QUOTED HEREUNDER:-</t>
  </si>
  <si>
    <t>Product Code</t>
  </si>
  <si>
    <t>Total No.of Units</t>
  </si>
  <si>
    <t>Total Units</t>
  </si>
  <si>
    <t>SHIPPING MARKS</t>
  </si>
  <si>
    <t>PORT OF LOADING</t>
  </si>
  <si>
    <t>CHENNAI, INDIA</t>
  </si>
  <si>
    <t>Shipment</t>
  </si>
  <si>
    <t>AUTHORISED SIGNATORY.</t>
  </si>
  <si>
    <t xml:space="preserve">                        KWIK  PATCH PRIVATE  LTD</t>
  </si>
  <si>
    <t>TO</t>
  </si>
  <si>
    <t xml:space="preserve">                            First Floor, No. 2 Sree Ganesh,</t>
  </si>
  <si>
    <t>VOLGA MACHINERY SPARE PARTS LLC</t>
  </si>
  <si>
    <t xml:space="preserve">6th Street, K.V. Colony, </t>
  </si>
  <si>
    <t>P O BOX 38363</t>
  </si>
  <si>
    <t xml:space="preserve">                        West Mambalam, </t>
  </si>
  <si>
    <t>SHARJAH ( UAE)</t>
  </si>
  <si>
    <t xml:space="preserve">                        Chennai 600 033.</t>
  </si>
  <si>
    <t>Tel. No: 00971 6 5343202</t>
  </si>
  <si>
    <t xml:space="preserve">     E-mail: menon@kwikpatch.com</t>
  </si>
  <si>
    <t>Kind Attn : Mr.Vinod Kumar Vaid</t>
  </si>
  <si>
    <t xml:space="preserve">                        Mobile No: '+919840042616</t>
  </si>
  <si>
    <t>Mobile No: 00971 50 3830456/6941827</t>
  </si>
  <si>
    <t>E-mail: vkv156@eim.ae</t>
  </si>
  <si>
    <t>PROFORMA INVOICE NO: 055 DATED 11.06.2026 AGAINST PO NO: EMAIL DATED 10.06.2026</t>
  </si>
  <si>
    <t xml:space="preserve">                    WE SHALL ARRANGE TO SUPPLY THE FOLLOWING ITEMS, AS REQUESTED BY YOU ON</t>
  </si>
  <si>
    <t>FOB JABEL ALI PORT AS PER PER PRICE, TERMS &amp; CONDITIONS QUOTED HEREUNDER:-</t>
  </si>
  <si>
    <t>BY  SEA</t>
  </si>
  <si>
    <t>FOB</t>
  </si>
  <si>
    <t>Sr. No</t>
  </si>
  <si>
    <t>Qty  BOX/PC</t>
  </si>
  <si>
    <t>Total Order Box</t>
  </si>
  <si>
    <t>Price EA Unit US $</t>
  </si>
  <si>
    <t>Bonding Gum 5 kg Roll (240 mm Width and 2 mm Thickness)</t>
  </si>
  <si>
    <t>WITH BOTH SIDE POLY (5 KG ROLL OF 50 ROLLS)</t>
  </si>
  <si>
    <t>Kwik Brand, NO MRP on boxes. Blue Cushion , Yellow Backing</t>
  </si>
  <si>
    <t>PR 02  (Blue Cushion , Yellow Backing)</t>
  </si>
  <si>
    <t>PR 03 (Blue Cushion, Yellow Backing)</t>
  </si>
  <si>
    <t>MCX 22  (Blue Cushion , Yellow Backing)</t>
  </si>
  <si>
    <t>VOLGA SPEC</t>
  </si>
  <si>
    <t>MCX 40 (Blue Cushion , Yellow Backing)</t>
  </si>
  <si>
    <t>CVB 64</t>
  </si>
  <si>
    <t xml:space="preserve">STRINGS OF 4” HD BROWN </t>
  </si>
  <si>
    <t>KWIK BRAND</t>
  </si>
  <si>
    <t xml:space="preserve">STRINGS OF 8”  BROWN </t>
  </si>
  <si>
    <t>Kwik Brand, NO MRP on boxes</t>
  </si>
  <si>
    <t>PAYMENT TERMS AND CONDITIONS</t>
  </si>
  <si>
    <t>PRICE TERMS</t>
  </si>
  <si>
    <t>SHIPMENT FROM</t>
  </si>
  <si>
    <t>SHIPMENT TO</t>
  </si>
  <si>
    <t>VOLGA MACHINERY., JABEL ALI PORT ( DUBAI )</t>
  </si>
  <si>
    <t>Against BL</t>
  </si>
  <si>
    <t>DOCUMENTS REQUIRED</t>
  </si>
  <si>
    <t xml:space="preserve">INVOICE,PACKING LIST,BILL OF LADING &amp; CERTIFICATE OF ORIGIN </t>
  </si>
  <si>
    <t>SHIPMENT</t>
  </si>
  <si>
    <t>for VOLGA MACHINERY</t>
  </si>
  <si>
    <t>BY AIR</t>
  </si>
  <si>
    <t>BOX</t>
  </si>
  <si>
    <t xml:space="preserve">                      BANK DETAILS : </t>
  </si>
  <si>
    <t>KWIK PATCH PRIVATE LIMITED</t>
  </si>
  <si>
    <t>,200999509557</t>
  </si>
  <si>
    <t>NOTE: ITEM (8) EIGHT ONLY</t>
  </si>
  <si>
    <t xml:space="preserve"> PROFORMA INVOICE</t>
  </si>
  <si>
    <t>EXPORTER:</t>
  </si>
  <si>
    <t>CONSIGNEE:</t>
  </si>
  <si>
    <t>KWIK  PATCH  PRIVATE LIMITED</t>
  </si>
  <si>
    <t>LKM AUTO TOOLS AND EQUIPMENT SDN BHD</t>
  </si>
  <si>
    <t>6 JALAN UTAMA 1/11</t>
  </si>
  <si>
    <t>TAMAN PERINDUSTRIAN PUCHONG UTAMA</t>
  </si>
  <si>
    <t>West Mambalam,</t>
  </si>
  <si>
    <t>47100, PUCHONG, SELANGOR</t>
  </si>
  <si>
    <t>Chennai 600 033.</t>
  </si>
  <si>
    <t>E-mail:lkm@lkmauto.com.my</t>
  </si>
  <si>
    <t>E-Mail: menon@kwikpatch.com</t>
  </si>
  <si>
    <t>Mobile: '+919840042616</t>
  </si>
  <si>
    <t xml:space="preserve">PI NO 066 DT 07-07-2026 AGAINST P.O. NO: 400040 DT 07-07-2026 </t>
  </si>
  <si>
    <t>WE SHALL ARRANGE TO SUPPLY THE FOLLOWING ITEMS, AS REQUESTED BY YOU ON FOB AS PER PER PRICE, TERMS &amp; CONDITIONS QUOTED HEREUNDER:-</t>
  </si>
  <si>
    <t>SL.NO</t>
  </si>
  <si>
    <t>PRODUCT DESCRIPTION</t>
  </si>
  <si>
    <t xml:space="preserve">DIMENSION </t>
  </si>
  <si>
    <t>QTY/BOX</t>
  </si>
  <si>
    <t>NO.OF. BOX</t>
  </si>
  <si>
    <t>NO.OF. UNITS</t>
  </si>
  <si>
    <t>PRICE EACH IN USD</t>
  </si>
  <si>
    <t>TOTAL VALUE IN USD</t>
  </si>
  <si>
    <t>SPECIFICATIONS</t>
  </si>
  <si>
    <t>TR10 HD</t>
  </si>
  <si>
    <t>63 x 81</t>
  </si>
  <si>
    <t>TUSKK BRAND</t>
  </si>
  <si>
    <t>TR12 HD</t>
  </si>
  <si>
    <t>70 x 115</t>
  </si>
  <si>
    <t>TR 20 HD</t>
  </si>
  <si>
    <t>85 x 135</t>
  </si>
  <si>
    <t xml:space="preserve">  Sol 250ML (TUSKK BRAND)</t>
  </si>
  <si>
    <t>Narrow Mouth Can.   SOL BRUSH TO BE ON THE SIDE OF EVERY TIN. HS CODE 381210000. TUSKK BRAND</t>
  </si>
  <si>
    <t>HD BLUE + 250 ML (TUSKK BRAND)</t>
  </si>
  <si>
    <t>HR14 HD</t>
  </si>
  <si>
    <t>81 x 150</t>
  </si>
  <si>
    <t>HI - TECH BRAND</t>
  </si>
  <si>
    <t>HR10 HD</t>
  </si>
  <si>
    <t>PLUG STEM 1/4" 6 MM (680-00 W) WITH WIRE</t>
  </si>
  <si>
    <t>GREEN CEMENT 200 ML (KWIK BRAND)</t>
  </si>
  <si>
    <t>MARUNI CAN. KWIK BRAND</t>
  </si>
  <si>
    <t>NOTE: ITEM  (9) NINE ONLY</t>
  </si>
  <si>
    <t>TOTAL USD</t>
  </si>
  <si>
    <t>60 DAYS FROM DATE OF BL</t>
  </si>
  <si>
    <t>DESTINATION</t>
  </si>
  <si>
    <t>PORT KLANG,MALAYSIA</t>
  </si>
  <si>
    <t>CERTIFICATE OF ORIGIN</t>
  </si>
  <si>
    <t>REQUIRED</t>
  </si>
  <si>
    <t>INDIA</t>
  </si>
  <si>
    <t>INVOICE,PACKING LIST, &amp; BILL OF LADING.</t>
  </si>
  <si>
    <t>AUGUST 26'</t>
  </si>
  <si>
    <t>for LKM AUTO TOOLS AND EQUIPMENT SDN BHD</t>
  </si>
  <si>
    <t xml:space="preserve">               EXPORTER</t>
  </si>
  <si>
    <t xml:space="preserve">               KWIK  PATCH PRIVATE  LTD</t>
  </si>
  <si>
    <t>AGP CORPORATION</t>
  </si>
  <si>
    <t xml:space="preserve">               First Floor, No. 2 Sree Ganesh,</t>
  </si>
  <si>
    <t>PENTHOUSE1</t>
  </si>
  <si>
    <t xml:space="preserve">                6th Street, K.V. Colony,</t>
  </si>
  <si>
    <t>5/F GREENSUN BUILDING</t>
  </si>
  <si>
    <t xml:space="preserve">                West Mambalam,</t>
  </si>
  <si>
    <t>2285 CHINO ROCES AVENUE EXTENTION</t>
  </si>
  <si>
    <t xml:space="preserve">                Chennai 600 033.</t>
  </si>
  <si>
    <t>1232 BARANGAY MAGALLANES, MAKATI CITY</t>
  </si>
  <si>
    <t>KIND ATTN: EVELYN BERDERA</t>
  </si>
  <si>
    <t xml:space="preserve">               E-Mail: menon@kwikpatch.com</t>
  </si>
  <si>
    <t>TEL NO. 09190840613</t>
  </si>
  <si>
    <t xml:space="preserve">               Mobile: '+919840042616</t>
  </si>
  <si>
    <t>PROFORMA INVOICE NO. 069 DATED 14-07-2026 AGAINST P.O. NO: 400041 DT 14-07-2026</t>
  </si>
  <si>
    <r>
      <t xml:space="preserve">                    WE SHALL ARRANGE TO SUPPLY THE FOLLOWING ITEMS, AS REQUESTED BY YOU ON </t>
    </r>
    <r>
      <rPr>
        <b/>
        <sz val="12"/>
        <rFont val="Tahoma"/>
        <family val="2"/>
      </rPr>
      <t>FOB CHENNAI AS PER PER PRICE, TERMS &amp; CONDITIONS QUOTED HEREUNDER:-</t>
    </r>
  </si>
  <si>
    <t>FOB CHENNAI</t>
  </si>
  <si>
    <t>S.NO</t>
  </si>
  <si>
    <t>Price PER Unit /US $</t>
  </si>
  <si>
    <t>PP0</t>
  </si>
  <si>
    <t>Metallised Backing , Black Cushion , Kwik Top Poly</t>
  </si>
  <si>
    <t>PP1</t>
  </si>
  <si>
    <t>PP2</t>
  </si>
  <si>
    <t>PP3</t>
  </si>
  <si>
    <t>PP4</t>
  </si>
  <si>
    <t>PP5</t>
  </si>
  <si>
    <t>PP6</t>
  </si>
  <si>
    <t>C KHD 1</t>
  </si>
  <si>
    <t>C KHD 2</t>
  </si>
  <si>
    <t xml:space="preserve">CKHD 4 </t>
  </si>
  <si>
    <t>C KHD 5</t>
  </si>
  <si>
    <t>MPU - 0</t>
  </si>
  <si>
    <t>MCX 10</t>
  </si>
  <si>
    <t>MCX 12</t>
  </si>
  <si>
    <t>MCX 14</t>
  </si>
  <si>
    <t>MCX 20</t>
  </si>
  <si>
    <t>PREPARED RUBBER ACCELERATORS</t>
  </si>
  <si>
    <t>KWIKSOL (250ML)</t>
  </si>
  <si>
    <t>Narrow Mouth Can with Brush on the side. Please discuss with Dixon for specification</t>
  </si>
  <si>
    <t>KWIK 8" BLACK STRING 8 STRANDS</t>
  </si>
  <si>
    <t>NOTE: ITEM (13) THIRTEEN Only</t>
  </si>
  <si>
    <t>***ALL TYRE PATCH MUST BE "FULL OPEN SLIT***</t>
  </si>
  <si>
    <t>60 DAYS DRAFT B/L  THRO PUBLIC BANK BERHAD</t>
  </si>
  <si>
    <t>MALAYSIA (BHD) JALAN PUDU BRANCH.</t>
  </si>
  <si>
    <t>MANILA SOUTH PORT</t>
  </si>
  <si>
    <t>AUG  '2026</t>
  </si>
  <si>
    <t xml:space="preserve">PI NO 070 DT 14-07-2026 AGAINST P.O. NO: 400042 DT 14-07-2026 </t>
  </si>
  <si>
    <t>HB 1</t>
  </si>
  <si>
    <t>75 MM</t>
  </si>
  <si>
    <t>THIN PATCHES WITH HI TECH BRAND BOXES</t>
  </si>
  <si>
    <t>HB 2</t>
  </si>
  <si>
    <t>89 MM</t>
  </si>
  <si>
    <t>HB 6</t>
  </si>
  <si>
    <t>262 X 262 MM</t>
  </si>
  <si>
    <t>HR 22</t>
  </si>
  <si>
    <t>80 X 160 MM</t>
  </si>
  <si>
    <t>HI TECH BRAND</t>
  </si>
  <si>
    <t>HR 25</t>
  </si>
  <si>
    <t>116 x 136 MM</t>
  </si>
  <si>
    <t>HR 40</t>
  </si>
  <si>
    <t>110 x 198 MM</t>
  </si>
  <si>
    <t>MSX 12 HD</t>
  </si>
  <si>
    <t>70 x 115 MM</t>
  </si>
  <si>
    <t>MPU 1</t>
  </si>
  <si>
    <t>MPU 2</t>
  </si>
  <si>
    <t>KWIK 4</t>
  </si>
  <si>
    <t>161 x 161 MM</t>
  </si>
  <si>
    <t>CKHD1</t>
  </si>
  <si>
    <t>73 MM</t>
  </si>
  <si>
    <t>BLUE POLY BLUE CUSHION AND REGULAR TOP POLYSTER AND KWIK PRINTED BOXES</t>
  </si>
  <si>
    <t>NOTE: ITEM  (11) ELEVEN ONLY</t>
  </si>
  <si>
    <t>AUG 26'</t>
  </si>
  <si>
    <t>KWIK  PATCH PVT.  LTD</t>
  </si>
  <si>
    <t>AIVAZIDI KAI SIA OE</t>
  </si>
  <si>
    <t>Vat id:EL 800502481</t>
  </si>
  <si>
    <t xml:space="preserve">Thessaloniki,  </t>
  </si>
  <si>
    <t xml:space="preserve">    West Mambalam, Chennai 600 033.</t>
  </si>
  <si>
    <t>Greece.</t>
  </si>
  <si>
    <t>E-Mail:menon@kwikpatch.com</t>
  </si>
  <si>
    <t xml:space="preserve">Tel: 0030 2310 707 292 </t>
  </si>
  <si>
    <t>Mob: 0030 6983 923 124</t>
  </si>
  <si>
    <t>PROFORMA INVOICE NO: 067 DATED 09-07-2026 AGAINST ORDER THROUGH EMAIL DATED 08-07-2026</t>
  </si>
  <si>
    <t>FOB AS PER PER PRICE, TERMS &amp; CONDITIONS QUOTED HEREUNDER:-</t>
  </si>
  <si>
    <t>SL NO:</t>
  </si>
  <si>
    <t>PLY</t>
  </si>
  <si>
    <t>THICKNESS MM</t>
  </si>
  <si>
    <t>TOTAL ORDER BOXES</t>
  </si>
  <si>
    <t>TOTAL NO. OF UNITS</t>
  </si>
  <si>
    <t>PRICE EACH UNIT USD</t>
  </si>
  <si>
    <t>TOTAL VALUE USD</t>
  </si>
  <si>
    <t>RADIAL PATCH NO LOGO</t>
  </si>
  <si>
    <t>RAD 10</t>
  </si>
  <si>
    <t>Radial 10 (55X75 mm )</t>
  </si>
  <si>
    <r>
      <t xml:space="preserve">HARD TYPE No Logo, No Brand, No Label, Packed in White Boxes with Product Code and Qty, RAD Patches in </t>
    </r>
    <r>
      <rPr>
        <b/>
        <sz val="8"/>
        <color theme="1"/>
        <rFont val="Calibri"/>
        <family val="2"/>
        <charset val="161"/>
        <scheme val="minor"/>
      </rPr>
      <t>Blue Poly, Blue Gum.</t>
    </r>
    <r>
      <rPr>
        <sz val="8"/>
        <color theme="1"/>
        <rFont val="Calibri"/>
        <family val="2"/>
        <charset val="161"/>
        <scheme val="minor"/>
      </rPr>
      <t xml:space="preserve">  With top poly.</t>
    </r>
  </si>
  <si>
    <t>RAD 15</t>
  </si>
  <si>
    <t>Radial 15 (75 x 90 mm)</t>
  </si>
  <si>
    <t>RADIAL PATCH CHEMBLUE</t>
  </si>
  <si>
    <r>
      <t xml:space="preserve">HARD TYPE, </t>
    </r>
    <r>
      <rPr>
        <b/>
        <sz val="9"/>
        <color theme="1"/>
        <rFont val="Calibri"/>
        <family val="2"/>
        <charset val="161"/>
        <scheme val="minor"/>
      </rPr>
      <t>BLUE</t>
    </r>
    <r>
      <rPr>
        <sz val="9"/>
        <color theme="1"/>
        <rFont val="Calibri"/>
        <family val="2"/>
        <charset val="161"/>
        <scheme val="minor"/>
      </rPr>
      <t xml:space="preserve"> CUSHION </t>
    </r>
    <r>
      <rPr>
        <b/>
        <sz val="9"/>
        <color theme="1"/>
        <rFont val="Calibri"/>
        <family val="2"/>
        <charset val="161"/>
        <scheme val="minor"/>
      </rPr>
      <t>Chemblue</t>
    </r>
    <r>
      <rPr>
        <sz val="9"/>
        <color theme="1"/>
        <rFont val="Calibri"/>
        <family val="2"/>
        <charset val="161"/>
        <scheme val="minor"/>
      </rPr>
      <t xml:space="preserve"> box (Or like last samples but they were bigger).  With Regular top polyester.</t>
    </r>
  </si>
  <si>
    <t>CHEM 15</t>
  </si>
  <si>
    <t>75*90mm</t>
  </si>
  <si>
    <t>TUBE REPAIR PATCHES</t>
  </si>
  <si>
    <t>CVT 2</t>
  </si>
  <si>
    <t xml:space="preserve">CVT 2 , 45 mm  </t>
  </si>
  <si>
    <t>Tube Patches in Blue Cushion , Packed in PRC Brand Prntd Boxes</t>
  </si>
  <si>
    <t>UNIVERSAL PATCHES</t>
  </si>
  <si>
    <t>UP 3 Round</t>
  </si>
  <si>
    <t xml:space="preserve">UP 3 Round , 35 mm </t>
  </si>
  <si>
    <r>
      <t xml:space="preserve">Hard type </t>
    </r>
    <r>
      <rPr>
        <b/>
        <u/>
        <sz val="12"/>
        <color theme="1"/>
        <rFont val="Calibri"/>
        <family val="2"/>
        <charset val="161"/>
        <scheme val="minor"/>
      </rPr>
      <t>BLACK</t>
    </r>
    <r>
      <rPr>
        <sz val="12"/>
        <color theme="1"/>
        <rFont val="Calibri"/>
        <family val="2"/>
        <charset val="161"/>
        <scheme val="minor"/>
      </rPr>
      <t xml:space="preserve"> BASE, No Logo, No Brand, No Label, Packed in White Boxes with Product Code and Qty, UP Patches   </t>
    </r>
  </si>
  <si>
    <t>UP 40x40 sq</t>
  </si>
  <si>
    <t>UP 40 x 40 mm square</t>
  </si>
  <si>
    <t>RAD 20 (80mm x 125 mm)</t>
  </si>
  <si>
    <t>Radial 25 (115 X 125 mm)</t>
  </si>
  <si>
    <t>UP 6 ( 60 X 60 mm sq)</t>
  </si>
  <si>
    <t>NOTE: NO CARTONS  SHOULD HAVE EMPTY SPACE Packing without pallets. If you need to change qty to have full carton boxes change them</t>
  </si>
  <si>
    <t>AIR TRANSPORT</t>
  </si>
  <si>
    <t>50% Before Production starts 50% against copy of BL</t>
  </si>
  <si>
    <t>KWIK PATCH  PRIVATE LIMITED</t>
  </si>
  <si>
    <t>AIVAZIDIS KAI SIA OE</t>
  </si>
  <si>
    <t>SHIPMENT  DATE</t>
  </si>
  <si>
    <t>ON CONFIRMATION OF ORDER</t>
  </si>
  <si>
    <t>PORT OF DISCHARGE</t>
  </si>
  <si>
    <t>GREECE</t>
  </si>
  <si>
    <t>for  AIVAZIDI KAI SIA OE</t>
  </si>
  <si>
    <t>DEAR SIR,</t>
  </si>
  <si>
    <t xml:space="preserve">KWIK BRAND PATCHES  </t>
  </si>
  <si>
    <t>QTY PER BOX</t>
  </si>
  <si>
    <t>TERMS &amp; CONDITIONS</t>
  </si>
  <si>
    <t>AUTHORISED SIGNATORY</t>
  </si>
  <si>
    <t>SOFT TYPE No Logo, No Brand, No Label, Packed in White Boxes with Product Code and Qty, RAD Patches in Grey Poly, Black Gum.  With top poly</t>
  </si>
  <si>
    <t>SOFT TYPE Blue Base NO Logo, No Brand, No Label, Packed in White Boxes with Product Code and Qty .</t>
  </si>
  <si>
    <t>PROFORMA INVOICE</t>
  </si>
  <si>
    <t>EXPORTER</t>
  </si>
  <si>
    <t xml:space="preserve">KWIK PATCH PRIVATE LIMITED        </t>
  </si>
  <si>
    <t>MYERS TIRE SUPPLY</t>
  </si>
  <si>
    <t>MYERS TIRE SUPPLY DISTRIBUTION INC</t>
  </si>
  <si>
    <t>1293 SOUTH MAIN ST , AKRON OHIO 44301</t>
  </si>
  <si>
    <t>TEL :330-253-5592</t>
  </si>
  <si>
    <t>E-Mail:: dtemple@myerstiresupply.com</t>
  </si>
  <si>
    <t>Email : menon@kwikpatch.com</t>
  </si>
  <si>
    <t>Tel :330-761-6146</t>
  </si>
  <si>
    <t>tel :330-761-6146</t>
  </si>
  <si>
    <t>PI NO. 073 DATED 20-07-2026 AGAINST PO NO. 258188 DATED 18-07-2026</t>
  </si>
  <si>
    <t>WE SHALL ARRANGE TO SUPPLY THE FOLLOWING ITEMS, AS REQUESTED BY YOU ON FOB</t>
  </si>
  <si>
    <t>PRODUCT CODE</t>
  </si>
  <si>
    <t>TOTAL NO.OF UNITS</t>
  </si>
  <si>
    <t>PRICE/BOX IN USD</t>
  </si>
  <si>
    <t>Patch PR 3 Chemical Cure</t>
  </si>
  <si>
    <t>Patch PR 7A Chemical Cure</t>
  </si>
  <si>
    <t>Patch PR 4 Chemical Cure</t>
  </si>
  <si>
    <t>Patch PR 5 Chemical Cure</t>
  </si>
  <si>
    <t>Patch CX 2 Bias Repair</t>
  </si>
  <si>
    <t>Patch CX 3 Bias Repair</t>
  </si>
  <si>
    <t xml:space="preserve">BUL DC 80 Tractor </t>
  </si>
  <si>
    <t xml:space="preserve">BUL DC 82 Tractor </t>
  </si>
  <si>
    <t xml:space="preserve">BUL DC 84Tractor </t>
  </si>
  <si>
    <t>BUL DC45</t>
  </si>
  <si>
    <t>12-118-CH</t>
  </si>
  <si>
    <t xml:space="preserve">CHEM BLUE 12 </t>
  </si>
  <si>
    <t>Patch CX DC 4-2 Bias Repair</t>
  </si>
  <si>
    <t xml:space="preserve">CX DC 6-2 </t>
  </si>
  <si>
    <t xml:space="preserve">CX DC 5-3 </t>
  </si>
  <si>
    <t>Patch CX DC 6-4 Bias Repair</t>
  </si>
  <si>
    <t>BUL 2-DC10</t>
  </si>
  <si>
    <t>Patch Bullseye 2 Dual Cure 12</t>
  </si>
  <si>
    <t>Patch Bullseye 2 Dual Cure 14</t>
  </si>
  <si>
    <t>Patch Bullseye 2 Dual Cure 20</t>
  </si>
  <si>
    <t>Patch, Bullseye2 - Dual Cure 22</t>
  </si>
  <si>
    <t>Patch, Bullseye2 - Dual Cure 37</t>
  </si>
  <si>
    <t>Patch, Bullseye2 -44 Dual Cure</t>
  </si>
  <si>
    <t>Patch, Bullseye2 - Heat Cure 22</t>
  </si>
  <si>
    <t>Patch, Bullseye2 - Heat Cure 42</t>
  </si>
  <si>
    <t>Patch 1/8" Pilot Patch Plugs</t>
  </si>
  <si>
    <t>1/4" Pilot Wire Patch Plugs</t>
  </si>
  <si>
    <t>Patch 3/8" Pilot Patch Plugs</t>
  </si>
  <si>
    <t>Patch SR RD DC Patch</t>
  </si>
  <si>
    <t>Patch MR RD DC Patch</t>
  </si>
  <si>
    <t>Patch LR RD DC Patch</t>
  </si>
  <si>
    <t>Patch Universal UP 1 Patches,</t>
  </si>
  <si>
    <t>Patch Universal UP 2 Patches</t>
  </si>
  <si>
    <t>Patch Universal UP 3 Patches</t>
  </si>
  <si>
    <t>Patch TB UP 2, Box of 200</t>
  </si>
  <si>
    <t>Patch TB UP 3, Box of 150</t>
  </si>
  <si>
    <t>Patch TB UP 1, Box of 250</t>
  </si>
  <si>
    <t>Patch 1/8" Plug Stems</t>
  </si>
  <si>
    <t>Patch 1/4" Plug Stems</t>
  </si>
  <si>
    <t>Patch 3/8" Plug Stems</t>
  </si>
  <si>
    <t>Patch 1/4" Mono Fil Insert</t>
  </si>
  <si>
    <t>PATCH TRUCK HD STRINGS BROWN</t>
  </si>
  <si>
    <t>BAG</t>
  </si>
  <si>
    <t>STRING SKNYBLK PRC 50/BG</t>
  </si>
  <si>
    <t>Vulcatek CVUP 2</t>
  </si>
  <si>
    <t>Vulcatek CVR 10 Radial</t>
  </si>
  <si>
    <t>Vulcatek CVR 20 Radial</t>
  </si>
  <si>
    <t>Vulcatek CVR 42  Radial</t>
  </si>
  <si>
    <t>1/4" Pilot Wire Plug Stems</t>
  </si>
  <si>
    <t>Vulcatek 1/8" Pilot Wire Patc</t>
  </si>
  <si>
    <t>Vulcatek 1/4" Pilot Wire Patc</t>
  </si>
  <si>
    <t>Vulcatek 3/8" Pilot Wire Patc</t>
  </si>
  <si>
    <t>Ready Patch 1/8 Pilot WirePlu</t>
  </si>
  <si>
    <t>Ready Patch 3/8 Pilot WirePlu</t>
  </si>
  <si>
    <t xml:space="preserve">READY PATCH READY PATCH ROUND TUBE ,MED </t>
  </si>
  <si>
    <t>Ready Patch Round Radial , Medium Round</t>
  </si>
  <si>
    <t>Patch 1/8" Quill Combi</t>
  </si>
  <si>
    <t>Patch 1/4" Quill Combi</t>
  </si>
  <si>
    <t>Patch 5/16" Quill Combi</t>
  </si>
  <si>
    <t>RSR Small Round Patches</t>
  </si>
  <si>
    <t>RMR Medium Round Patches</t>
  </si>
  <si>
    <t>RLR Large Round Patches</t>
  </si>
  <si>
    <t>98592CB</t>
  </si>
  <si>
    <t>Patch Bullseye  50 Cloth Back</t>
  </si>
  <si>
    <t>Patch 1/8" Pilot Wire Plug</t>
  </si>
  <si>
    <t>Patch 1/4" Pilot Patch Plug B</t>
  </si>
  <si>
    <t>Temporary Tire Repair String</t>
  </si>
  <si>
    <t>TOTAL IN USD</t>
  </si>
  <si>
    <t>60 DAYS</t>
  </si>
  <si>
    <t>TO SHIP FROM FACTORY BY 1st week of Nov 2026 TO REACH BY 4TH Jan 2027</t>
  </si>
  <si>
    <t>FREIGHT VIA CH ROBINSON</t>
  </si>
  <si>
    <t xml:space="preserve"> For MYERS TIRE SUPPLY</t>
  </si>
  <si>
    <r>
      <rPr>
        <b/>
        <sz val="11"/>
        <color indexed="10"/>
        <rFont val="Tahoma"/>
        <family val="2"/>
      </rPr>
      <t xml:space="preserve"> </t>
    </r>
    <r>
      <rPr>
        <b/>
        <sz val="11"/>
        <rFont val="Tahoma"/>
        <family val="2"/>
      </rPr>
      <t xml:space="preserve">PROFORMA INVOICE  </t>
    </r>
  </si>
  <si>
    <t xml:space="preserve">                     KWIK  PATCH PRIVATE LTD</t>
  </si>
  <si>
    <t xml:space="preserve">                  First Floor, No. 2 Sree Ganesh,</t>
  </si>
  <si>
    <t>ORIENTADORES COMERCIALES S.A</t>
  </si>
  <si>
    <t>MYERS TIRE SUPPLY  INTERNATIONAL INC.,</t>
  </si>
  <si>
    <t>4 A AVE "B" 0-47</t>
  </si>
  <si>
    <t>P.O BOX 789 - AKRON,OHIO 44309</t>
  </si>
  <si>
    <t>COLONIA COTIO</t>
  </si>
  <si>
    <t>1293 SOUTH MAIN STREET</t>
  </si>
  <si>
    <t>ZONA 2 DE MIXCO</t>
  </si>
  <si>
    <t>AKRON, OHIO 44301</t>
  </si>
  <si>
    <t>TAX ID #561228-4</t>
  </si>
  <si>
    <t>Tel: (330) 253-5592 / Fax: (330) 761-6226</t>
  </si>
  <si>
    <t xml:space="preserve">               Email : menon@kwikpatch.com</t>
  </si>
  <si>
    <t>GUATEMALA</t>
  </si>
  <si>
    <t>E-Mail:mhernandez@myersinternational.com</t>
  </si>
  <si>
    <t xml:space="preserve">               Mobile: +919840042616</t>
  </si>
  <si>
    <t>PROFORMA INVOICE NO: 074 DATED 020-07-2026 AGAINST PO NO: 65590480 DT 10-07-2026</t>
  </si>
  <si>
    <t xml:space="preserve">C &amp; F </t>
  </si>
  <si>
    <t>Qty  BOX/ PC</t>
  </si>
  <si>
    <t>Vulcatek CVB 32</t>
  </si>
  <si>
    <t>Vulcatek CVB 42</t>
  </si>
  <si>
    <t>Vulcatek CVB 52</t>
  </si>
  <si>
    <t>Vulcatek CVB 64</t>
  </si>
  <si>
    <t>Vulcatek CVR 10</t>
  </si>
  <si>
    <t>Vulcatek CVR 12</t>
  </si>
  <si>
    <t>Vulcatek CVR 14</t>
  </si>
  <si>
    <t>Vulcatek CVR 20</t>
  </si>
  <si>
    <t>Vulcatek CVR 40</t>
  </si>
  <si>
    <t>Vulcatek CVR 42</t>
  </si>
  <si>
    <t>Vulcatek CVUP1</t>
  </si>
  <si>
    <t>Vulcatek CVUP2</t>
  </si>
  <si>
    <t>Vulcatek CVup3</t>
  </si>
  <si>
    <t xml:space="preserve">Vulcatek VT-1 </t>
  </si>
  <si>
    <t xml:space="preserve">Vulcatek VT-2 </t>
  </si>
  <si>
    <t>Vulcatek VT-3</t>
  </si>
  <si>
    <t>Vulcatek VT -4</t>
  </si>
  <si>
    <t>Temporary Tire Repair String Passenger,Lead Free</t>
  </si>
  <si>
    <t>FREIGHT WILL BE UPDATED AT THE TIME OF SHIPMENT</t>
  </si>
  <si>
    <t>NOTE: ITEM (18)  Eighteen ONLY</t>
  </si>
  <si>
    <t>30 DAYS</t>
  </si>
  <si>
    <t>SPECIAL INSTRUCTIONS</t>
  </si>
  <si>
    <t>Pallets Mandatory / Packing Material Conform To ISPM #15</t>
  </si>
  <si>
    <t>INVOICE / PL TO BE SENT TO MYERS AND SHIPMENT AGAINST MYERS INVOICE</t>
  </si>
  <si>
    <t>1.THIS ORDER WILL BE AN OCEAN SHIPMENT DOOR TO PORT</t>
  </si>
  <si>
    <t>2.PROVIDE MYERS WITH THE OCEAN FREIGHT QUOTE FOR THIS PO</t>
  </si>
  <si>
    <t>3.MYERS INVOICE AND PACKING LIST WILL TRAVEL WITH THIS ORDER</t>
  </si>
  <si>
    <t>4.CUSTOMER ADVICE NO HS CODE IS TO BE NOTED ON THE OCEAN BOL</t>
  </si>
  <si>
    <t xml:space="preserve">SHIPMENT </t>
  </si>
  <si>
    <t>AUGUST 2026</t>
  </si>
  <si>
    <t>for MYERS TIRE INTERNATIONAL,INC.</t>
  </si>
  <si>
    <t>UP 6</t>
  </si>
  <si>
    <t>UP 8</t>
  </si>
  <si>
    <t>PROFORMA INVOICE NO: 051 DATED 05.06.2026</t>
  </si>
  <si>
    <t xml:space="preserve">                 KWIK  PATCH PRIVATE  LTD</t>
  </si>
  <si>
    <t>CELEBI LASTIK NECDET CELEBI</t>
  </si>
  <si>
    <t xml:space="preserve"> 6th Street, K.V. Colony,</t>
  </si>
  <si>
    <t>MAVIKENT MAH. SAHINBEY SANAYI SITESI</t>
  </si>
  <si>
    <t>25 NOLU Sk.155/A</t>
  </si>
  <si>
    <t>SAHINBEY, GAZIANTEP, TURKEY</t>
  </si>
  <si>
    <t>CONTACT PERSON: NECDET CELEBI</t>
  </si>
  <si>
    <t>TEL: 0.342 227 27 08</t>
  </si>
  <si>
    <t xml:space="preserve">P.O. NO:Order REF# SI/2024-03
 </t>
  </si>
  <si>
    <t>.</t>
  </si>
  <si>
    <t>PO : WHATSAPP DATED 05.06.2026</t>
  </si>
  <si>
    <t>C&amp;F</t>
  </si>
  <si>
    <t>Dimension (mm)</t>
  </si>
  <si>
    <t>Price / Unit US $</t>
  </si>
  <si>
    <t xml:space="preserve"> HSN CODE: 40169310</t>
  </si>
  <si>
    <t>R 110 (MCX)</t>
  </si>
  <si>
    <t>50 x 70 MM</t>
  </si>
  <si>
    <t>DOLPHIN LABEL.    BLUE POLY BLACK GUM. DOLHPHIN PRINTED BOXES.</t>
  </si>
  <si>
    <t>R 112 (MCX)</t>
  </si>
  <si>
    <t>60 X 101 MM</t>
  </si>
  <si>
    <t>R 114 (MCX)</t>
  </si>
  <si>
    <t>70 X 125 MM</t>
  </si>
  <si>
    <t>R 115 (MCX)</t>
  </si>
  <si>
    <t>75 X 90 MM</t>
  </si>
  <si>
    <t>R 120 (MCX)</t>
  </si>
  <si>
    <t>76 X 102 MM</t>
  </si>
  <si>
    <t>R 125 (MCX)</t>
  </si>
  <si>
    <t>108 X 120 MM</t>
  </si>
  <si>
    <t>R 135 (MCX)</t>
  </si>
  <si>
    <t>121 X 172MM</t>
  </si>
  <si>
    <t>R 140 (MCX)</t>
  </si>
  <si>
    <t>103 X 193 MM</t>
  </si>
  <si>
    <t>R 142 (MCX)</t>
  </si>
  <si>
    <t>122 X 252 MM</t>
  </si>
  <si>
    <t>BP HD  01 (CKHD 1)</t>
  </si>
  <si>
    <t>70 MM</t>
  </si>
  <si>
    <t>BP HD 02 (CKHD 2)</t>
  </si>
  <si>
    <t>80 MM</t>
  </si>
  <si>
    <t>BP HD 03 (CKHD  - C42)</t>
  </si>
  <si>
    <t>115 MM</t>
  </si>
  <si>
    <t>BP HD 04 (CKHD C 64)</t>
  </si>
  <si>
    <t>158 MM</t>
  </si>
  <si>
    <t>BP HD 05 (CKHD C 74)</t>
  </si>
  <si>
    <t>182 MM</t>
  </si>
  <si>
    <t>UP 4</t>
  </si>
  <si>
    <t>43 MM</t>
  </si>
  <si>
    <t>UP 4.5</t>
  </si>
  <si>
    <t>47 MM</t>
  </si>
  <si>
    <t>METALLISED POLY, TOP POLY PRINTED POLYESTER,  BLACK GUM.  DOLPHIN PRINTED BOXES. DOLPHIN LABEL.</t>
  </si>
  <si>
    <t>60 MM</t>
  </si>
  <si>
    <t>66 MM</t>
  </si>
  <si>
    <t>39 MM</t>
  </si>
  <si>
    <t>METALLISED BACKING, BLACK GUM. DOLPHIN PRINTED BOXES. DOLPHIN LABEL</t>
  </si>
  <si>
    <t>58 MM</t>
  </si>
  <si>
    <t>WHITE BOX WITH DOLPHIN BRAND LABEL</t>
  </si>
  <si>
    <t>95 MM</t>
  </si>
  <si>
    <t>116 MM</t>
  </si>
  <si>
    <t>UP4</t>
  </si>
  <si>
    <t>NOTE: ITEM (25) TWENTY FIVE ONLY</t>
  </si>
  <si>
    <t>ADVANCE 50% AND BALANCE 50% BEFORE SHIPMENT</t>
  </si>
  <si>
    <t>CHENNAI</t>
  </si>
  <si>
    <t>TURKEY</t>
  </si>
  <si>
    <t>BANK DETAILS:</t>
  </si>
  <si>
    <t>for CELEBI LASTIK  NECDET CELEBI</t>
  </si>
  <si>
    <r>
      <rPr>
        <b/>
        <sz val="11"/>
        <color indexed="10"/>
        <rFont val="Tahoma"/>
        <family val="2"/>
      </rPr>
      <t xml:space="preserve"> </t>
    </r>
    <r>
      <rPr>
        <b/>
        <sz val="11"/>
        <rFont val="Tahoma"/>
        <family val="2"/>
      </rPr>
      <t xml:space="preserve">PROFORMA INVOICE </t>
    </r>
  </si>
  <si>
    <t xml:space="preserve">                                                  EXPORTER:</t>
  </si>
  <si>
    <t>P.C. PRODUCTS INTERNATIONAL CO. LTD.</t>
  </si>
  <si>
    <t xml:space="preserve">                 First Floor, No. 2 Sree Ganesh,</t>
  </si>
  <si>
    <t>44/2 MOO 1 THEPARAK ROAD,TAMBON BANGPRIENG,</t>
  </si>
  <si>
    <t xml:space="preserve">       6th Street, K.V. Colony,</t>
  </si>
  <si>
    <t xml:space="preserve">AMPUR BANGBOR SAMUTPRAKARN , </t>
  </si>
  <si>
    <t>10560 THAILAND</t>
  </si>
  <si>
    <t>TEL : (662)708-1442 FAX : (662)338-1660</t>
  </si>
  <si>
    <t>Email : pcproduc@samart.co.th; co_shipping@pcproductsinter.com</t>
  </si>
  <si>
    <t xml:space="preserve">         Mobile: +919840042616</t>
  </si>
  <si>
    <t>PROFORMA INVOICE NO: 077 DATED 22-07-2026 AGAINST PO: OV2606003 DT 22/06/2026</t>
  </si>
  <si>
    <t>C.I.F  AS PER PER PRICE, TERMS &amp; CONDITIONS QUOTED HEREUNDER:-</t>
  </si>
  <si>
    <t xml:space="preserve">C.I.F </t>
  </si>
  <si>
    <t>KP-02010</t>
  </si>
  <si>
    <t>MSX 12</t>
  </si>
  <si>
    <t>Dimension : 66 x 110 mm</t>
  </si>
  <si>
    <t>KP-02020</t>
  </si>
  <si>
    <t>MSX14</t>
  </si>
  <si>
    <t>Dimension : 80 x 137mm</t>
  </si>
  <si>
    <t>KP-01100</t>
  </si>
  <si>
    <t>4" HD STRINGS BROWN</t>
  </si>
  <si>
    <t>Insurance and Freight will be added at the time of making Invoice</t>
  </si>
  <si>
    <t>Expiry date for PC products to be 24months.</t>
  </si>
  <si>
    <t>NOTE: ITEM (08) EIGHT ONLY</t>
  </si>
  <si>
    <t>D/A at 45 days after B/L date</t>
  </si>
  <si>
    <t xml:space="preserve">SPECIAL DOCUMENTS </t>
  </si>
  <si>
    <t>INVOICE,PACKING LIST, COO &amp; BILL OF LADING.</t>
  </si>
  <si>
    <t>PORT BANGKOK ,THAILAND</t>
  </si>
  <si>
    <t>P.C.Products / Bangkok</t>
  </si>
  <si>
    <t>Indicate Customer PO no on the Invoice</t>
  </si>
  <si>
    <t>AUG 2026</t>
  </si>
  <si>
    <t>for P.C.Products International Co.,LTD.</t>
  </si>
  <si>
    <t xml:space="preserve">PROFORMA  INVOICE </t>
  </si>
  <si>
    <t xml:space="preserve">                         KWIK  PATCH PRIVATE LTD</t>
  </si>
  <si>
    <t xml:space="preserve">                          First Floor, No. 2 Sree Ganesh,</t>
  </si>
  <si>
    <t>PUMALAS</t>
  </si>
  <si>
    <t xml:space="preserve">                          6th Street, K.V. Colony,</t>
  </si>
  <si>
    <t>Mr. Cetin Kurtulus</t>
  </si>
  <si>
    <t xml:space="preserve">          West Mambalam,  Chennai 600 033.</t>
  </si>
  <si>
    <t>Kazim Dirik Mah. 283 Sokak</t>
  </si>
  <si>
    <t xml:space="preserve">                   TEL : 0091 44 22501902</t>
  </si>
  <si>
    <t>No: 11 Bornova - Izmir / Turkey</t>
  </si>
  <si>
    <t xml:space="preserve">                   FAX : 0091 44 22501202</t>
  </si>
  <si>
    <t>Tel: +90 232 462 00 01  /  Fax: +90 232 462 50 90</t>
  </si>
  <si>
    <t xml:space="preserve">                   E-mail: menon@kwikpatch.com</t>
  </si>
  <si>
    <t>E-mail: cetin@pumalas.com.tr</t>
  </si>
  <si>
    <t xml:space="preserve">                   Mobile: +919840042616</t>
  </si>
  <si>
    <t>PROFORMA  INVOICE NO.080 DATED 28-07-2026 AGAINST EMAIL ORDER DATED 27-07-2026</t>
  </si>
  <si>
    <r>
      <t xml:space="preserve">WE  SHALL  ARRANGE  TO  SUPPLY  THE  FOLLOWING  ITEMS,  AS  REQUESTED  BY  YOU  AT  </t>
    </r>
    <r>
      <rPr>
        <b/>
        <sz val="10"/>
        <rFont val="Arial"/>
        <family val="2"/>
      </rPr>
      <t>FOB CHENNAI</t>
    </r>
    <r>
      <rPr>
        <sz val="10"/>
        <rFont val="Arial"/>
        <family val="2"/>
      </rPr>
      <t xml:space="preserve"> , BY SEA   AS  PER  PRICE,  </t>
    </r>
  </si>
  <si>
    <t>TERMS &amp; CONDITIONS HERE UNDER QUOTED</t>
  </si>
  <si>
    <t>SHIPMENT BY SEA</t>
  </si>
  <si>
    <t>S.No</t>
  </si>
  <si>
    <t>Product</t>
  </si>
  <si>
    <t>Units Per Box</t>
  </si>
  <si>
    <t>Total Boxes</t>
  </si>
  <si>
    <t xml:space="preserve">Price per Unit US $ </t>
  </si>
  <si>
    <t>Total Value USD</t>
  </si>
  <si>
    <t>KWIK TYRE PATCHES</t>
  </si>
  <si>
    <t>GR10</t>
  </si>
  <si>
    <t>MCX 10 (51X70 mm)</t>
  </si>
  <si>
    <t>Blue Backing,  Black Cushion , Kwik Printed boxes</t>
  </si>
  <si>
    <t xml:space="preserve">KWIK UNIVERSAL PATCHES  </t>
  </si>
  <si>
    <t>GUP03</t>
  </si>
  <si>
    <t>UP 3 ( 35 mm)</t>
  </si>
  <si>
    <t>KWIK BOXES</t>
  </si>
  <si>
    <t>GUP03KV</t>
  </si>
  <si>
    <t>ROUND UNIVERSAL PATCH UP3 , 35 MM - 500 PCS/PAIL</t>
  </si>
  <si>
    <t xml:space="preserve">TO BE PACKED IN PAIL AS PER THE PICTURE </t>
  </si>
  <si>
    <t>GUP04</t>
  </si>
  <si>
    <t>UP 4.5, 46 X 46mm (Square)</t>
  </si>
  <si>
    <t>GUP04KV</t>
  </si>
  <si>
    <t>Universal square patches- UP4.5 SQUARE - 46X46 mm , 300 pcs Pail</t>
  </si>
  <si>
    <t>TO BE PACKED IN PAIL AS PER THE PICTURE</t>
  </si>
  <si>
    <t>Vulcatek UNIVERSAL PATCHES</t>
  </si>
  <si>
    <t>GCUP03</t>
  </si>
  <si>
    <t>Metallised Backing, Vulcatek Top Poly ,PACKED IN VULCATEK PRINTED BOXES  IF AVAILABLE OTHERWISE IN POLY BAGS</t>
  </si>
  <si>
    <t>GCUP03KV</t>
  </si>
  <si>
    <t>GGP04</t>
  </si>
  <si>
    <t>UP 4 ROUND PATCH 43 MM</t>
  </si>
  <si>
    <t>GREEN CUSHION, VULCATEX POLY, VULCATEK BRAND PRINTED BOX</t>
  </si>
  <si>
    <t>GCUP4</t>
  </si>
  <si>
    <t>CVUP1 (50 mm)</t>
  </si>
  <si>
    <t>GCUP4KV</t>
  </si>
  <si>
    <t>CVUP1 (50 mm) 300 PCS / PAIL</t>
  </si>
  <si>
    <t>TOP POLY VULCATEK, PAIL TO HAVE VULCATEK STICKERS</t>
  </si>
  <si>
    <t>GCUP046KV</t>
  </si>
  <si>
    <t>GCUP046</t>
  </si>
  <si>
    <t>Universal square patches- UP4.5 SQUARE - 46X46 mm , 100 pcs Plastic box</t>
  </si>
  <si>
    <t>VULCATEK TUBE PATCHES</t>
  </si>
  <si>
    <t>GVT02</t>
  </si>
  <si>
    <t>VT2 (50 mm) VULCATEK</t>
  </si>
  <si>
    <t>GVT03</t>
  </si>
  <si>
    <t>VT3 (60 mm) VULCATEK</t>
  </si>
  <si>
    <t>GVT04</t>
  </si>
  <si>
    <t>VT4 (75 mm)</t>
  </si>
  <si>
    <t>STRINGS</t>
  </si>
  <si>
    <t>GFT01</t>
  </si>
  <si>
    <t>4'' BROWN STRINGS 10 Strands</t>
  </si>
  <si>
    <t>GFT02</t>
  </si>
  <si>
    <t>8" BROWN Strings 10 Strands</t>
  </si>
  <si>
    <t>KWIK SPEC IN BOX</t>
  </si>
  <si>
    <t>GRKS03</t>
  </si>
  <si>
    <t>SOLUTION CUSHION GUM 0.8 MM Thickness, 210 mm width</t>
  </si>
  <si>
    <t>TOTAL VALUE</t>
  </si>
  <si>
    <t xml:space="preserve">Payment Terms:                                              </t>
  </si>
  <si>
    <t xml:space="preserve">                                               BANK ADDRESS</t>
  </si>
  <si>
    <t>Shipping Marks</t>
  </si>
  <si>
    <t>PUMALAS , TURKEY</t>
  </si>
  <si>
    <t>ICD, SENAND,AHMEDABAD, INDIA</t>
  </si>
  <si>
    <t>IZMIR, TURKEY</t>
  </si>
  <si>
    <t>For PUMALAS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</si>
</sst>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0000"/>
    <numFmt numFmtId="165" formatCode="0.0000"/>
    <numFmt numFmtId="166" formatCode="[$-3409]dd\ mmmm\,\ yyyy;@"/>
    <numFmt numFmtId="167" formatCode="0.000"/>
    <numFmt numFmtId="168" formatCode="#,##0.00000"/>
    <numFmt numFmtId="169" formatCode="#,##0.0000"/>
    <numFmt numFmtId="170" formatCode="_(* #,##0.00_);_(* \(#,##0.00\);_(* &quot;-&quot;??_);_(@_)"/>
    <numFmt numFmtId="171" formatCode="#,##0.000"/>
  </numFmts>
  <fonts count="1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Tahoma"/>
      <family val="2"/>
    </font>
    <font>
      <b/>
      <i/>
      <sz val="1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0"/>
      <color theme="1"/>
      <name val="Arial"/>
      <family val="2"/>
    </font>
    <font>
      <b/>
      <i/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sz val="9"/>
      <color theme="1"/>
      <name val="Tahoma"/>
      <family val="2"/>
    </font>
    <font>
      <b/>
      <sz val="14"/>
      <name val="Tahoma"/>
      <family val="2"/>
    </font>
    <font>
      <b/>
      <sz val="11"/>
      <color indexed="12"/>
      <name val="Tahoma"/>
      <family val="2"/>
    </font>
    <font>
      <b/>
      <i/>
      <sz val="11"/>
      <color indexed="12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sz val="16"/>
      <name val="Tahoma"/>
      <family val="2"/>
    </font>
    <font>
      <sz val="10"/>
      <name val="Tahoma"/>
      <family val="2"/>
    </font>
    <font>
      <b/>
      <sz val="14"/>
      <color rgb="FFFF0000"/>
      <name val="Tahoma"/>
      <family val="2"/>
    </font>
    <font>
      <b/>
      <sz val="14"/>
      <color indexed="12"/>
      <name val="Tahoma"/>
      <family val="2"/>
    </font>
    <font>
      <b/>
      <sz val="11"/>
      <name val="Bookman Old Style"/>
      <family val="1"/>
    </font>
    <font>
      <sz val="11"/>
      <name val="Bookman Old Style"/>
      <family val="1"/>
    </font>
    <font>
      <b/>
      <sz val="9"/>
      <name val="Bookman Old Style"/>
      <family val="1"/>
    </font>
    <font>
      <sz val="9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8"/>
      <name val="Bookman Old Style"/>
      <family val="1"/>
    </font>
    <font>
      <b/>
      <sz val="12"/>
      <name val="Bookman Old Style"/>
      <family val="1"/>
    </font>
    <font>
      <b/>
      <sz val="8"/>
      <name val="Bookman Old Style"/>
      <family val="1"/>
    </font>
    <font>
      <b/>
      <sz val="11"/>
      <color rgb="FFFF0000"/>
      <name val="Bookman Old Style"/>
      <family val="1"/>
    </font>
    <font>
      <b/>
      <i/>
      <sz val="10"/>
      <name val="Bookman Old Style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Tahoma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b/>
      <sz val="16"/>
      <name val="Tahoma"/>
      <family val="2"/>
    </font>
    <font>
      <sz val="11"/>
      <name val="Calibri"/>
      <family val="2"/>
      <scheme val="minor"/>
    </font>
    <font>
      <b/>
      <sz val="12"/>
      <name val="Tahoma"/>
      <family val="2"/>
    </font>
    <font>
      <b/>
      <sz val="12"/>
      <color rgb="FFFF0000"/>
      <name val="Tahoma"/>
      <family val="2"/>
    </font>
    <font>
      <b/>
      <sz val="12"/>
      <color rgb="FFEE0000"/>
      <name val="Tahoma"/>
      <family val="2"/>
    </font>
    <font>
      <sz val="12"/>
      <name val="Calibri"/>
      <family val="2"/>
    </font>
    <font>
      <sz val="12"/>
      <color theme="1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6"/>
      <color rgb="FFFF0000"/>
      <name val="Times New Roman"/>
      <family val="1"/>
    </font>
    <font>
      <b/>
      <i/>
      <sz val="12"/>
      <name val="Tahoma"/>
      <family val="2"/>
    </font>
    <font>
      <b/>
      <sz val="12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b/>
      <sz val="12"/>
      <color theme="1"/>
      <name val="Arial"/>
      <family val="2"/>
      <charset val="161"/>
    </font>
    <font>
      <b/>
      <sz val="10"/>
      <color theme="1"/>
      <name val="Arial"/>
      <family val="2"/>
      <charset val="161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  <charset val="161"/>
      <scheme val="minor"/>
    </font>
    <font>
      <b/>
      <sz val="8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sz val="9"/>
      <color theme="1"/>
      <name val="Calibri"/>
      <family val="2"/>
      <charset val="161"/>
      <scheme val="minor"/>
    </font>
    <font>
      <b/>
      <sz val="9"/>
      <color theme="1"/>
      <name val="Calibri"/>
      <family val="2"/>
      <charset val="16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61"/>
      <scheme val="minor"/>
    </font>
    <font>
      <b/>
      <u/>
      <sz val="12"/>
      <color theme="1"/>
      <name val="Calibri"/>
      <family val="2"/>
      <charset val="161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0000"/>
      <name val="Bookman Old Style"/>
      <family val="1"/>
    </font>
    <font>
      <b/>
      <sz val="10"/>
      <name val="Bookman Old Style"/>
      <family val="1"/>
      <charset val="161"/>
    </font>
    <font>
      <b/>
      <sz val="9"/>
      <color theme="1"/>
      <name val="Bookman Old Style"/>
      <family val="1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name val="Arial"/>
      <family val="2"/>
    </font>
    <font>
      <sz val="10"/>
      <name val="Verdana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8"/>
      <name val="Tahoma"/>
      <family val="2"/>
    </font>
    <font>
      <sz val="18"/>
      <color theme="1"/>
      <name val="Tahoma"/>
      <family val="2"/>
    </font>
    <font>
      <b/>
      <sz val="16"/>
      <color theme="1"/>
      <name val="Tahoma"/>
      <family val="2"/>
    </font>
    <font>
      <sz val="18"/>
      <name val="Calibri"/>
      <family val="2"/>
    </font>
    <font>
      <sz val="18"/>
      <color theme="1"/>
      <name val="Calibri"/>
      <family val="2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b/>
      <sz val="16"/>
      <color rgb="FFFF0000"/>
      <name val="Tahoma"/>
      <family val="2"/>
    </font>
    <font>
      <b/>
      <sz val="11"/>
      <name val="Arial"/>
      <family val="2"/>
    </font>
    <font>
      <b/>
      <sz val="12"/>
      <color rgb="FF000000"/>
      <name val="Times New Roman"/>
      <family val="1"/>
    </font>
    <font>
      <b/>
      <i/>
      <sz val="9"/>
      <name val="Tahoma"/>
      <family val="2"/>
    </font>
    <font>
      <sz val="9"/>
      <name val="Tahoma"/>
      <family val="2"/>
    </font>
    <font>
      <b/>
      <sz val="9"/>
      <color theme="1"/>
      <name val="Tahoma"/>
      <family val="2"/>
    </font>
    <font>
      <b/>
      <i/>
      <sz val="9"/>
      <color theme="1"/>
      <name val="Tahoma"/>
      <family val="2"/>
    </font>
    <font>
      <b/>
      <sz val="9"/>
      <color indexed="10"/>
      <name val="Tahoma"/>
      <family val="2"/>
    </font>
    <font>
      <sz val="11"/>
      <color rgb="FF1D1B11"/>
      <name val="Comic Sans MS"/>
      <family val="4"/>
    </font>
    <font>
      <b/>
      <sz val="8"/>
      <name val="Tahoma"/>
      <family val="2"/>
    </font>
    <font>
      <b/>
      <sz val="11"/>
      <color rgb="FFFF0000"/>
      <name val="Tahoma"/>
      <family val="2"/>
    </font>
    <font>
      <b/>
      <sz val="12"/>
      <color theme="1"/>
      <name val="Tahoma"/>
      <family val="2"/>
    </font>
    <font>
      <b/>
      <sz val="10"/>
      <color indexed="12"/>
      <name val="Tahoma"/>
      <family val="2"/>
    </font>
    <font>
      <b/>
      <i/>
      <sz val="10"/>
      <color indexed="12"/>
      <name val="Tahoma"/>
      <family val="2"/>
    </font>
    <font>
      <b/>
      <sz val="12"/>
      <color indexed="12"/>
      <name val="Tahoma"/>
      <family val="2"/>
    </font>
    <font>
      <b/>
      <sz val="12"/>
      <name val="Arial"/>
      <family val="2"/>
    </font>
    <font>
      <b/>
      <i/>
      <sz val="10"/>
      <name val="Georgia"/>
      <family val="1"/>
    </font>
    <font>
      <b/>
      <sz val="9"/>
      <name val="Georgia"/>
      <family val="1"/>
    </font>
    <font>
      <b/>
      <sz val="10"/>
      <name val="Georgia"/>
      <family val="1"/>
    </font>
    <font>
      <u/>
      <sz val="11"/>
      <name val="Calibri"/>
      <family val="2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Tahoma"/>
      <family val="2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1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9" fillId="0" borderId="0"/>
    <xf numFmtId="0" fontId="83" fillId="0" borderId="0"/>
    <xf numFmtId="170" fontId="1" fillId="0" borderId="0" applyFont="0" applyFill="0" applyBorder="0" applyAlignment="0" applyProtection="0"/>
  </cellStyleXfs>
  <cellXfs count="1404">
    <xf numFmtId="0" fontId="0" fillId="0" borderId="0" xfId="0"/>
    <xf numFmtId="0" fontId="2" fillId="2" borderId="0" xfId="0" applyFont="1" applyFill="1"/>
    <xf numFmtId="0" fontId="6" fillId="2" borderId="0" xfId="0" applyFont="1" applyFill="1"/>
    <xf numFmtId="0" fontId="5" fillId="2" borderId="0" xfId="0" applyFont="1" applyFill="1"/>
    <xf numFmtId="0" fontId="5" fillId="2" borderId="4" xfId="0" applyFont="1" applyFill="1" applyBorder="1"/>
    <xf numFmtId="0" fontId="5" fillId="2" borderId="0" xfId="0" applyFont="1" applyFill="1" applyAlignment="1">
      <alignment horizontal="left"/>
    </xf>
    <xf numFmtId="0" fontId="6" fillId="2" borderId="4" xfId="0" applyFont="1" applyFill="1" applyBorder="1"/>
    <xf numFmtId="0" fontId="5" fillId="2" borderId="10" xfId="0" applyFont="1" applyFill="1" applyBorder="1" applyAlignment="1">
      <alignment horizontal="center"/>
    </xf>
    <xf numFmtId="0" fontId="6" fillId="2" borderId="11" xfId="0" applyFont="1" applyFill="1" applyBorder="1"/>
    <xf numFmtId="0" fontId="5" fillId="2" borderId="13" xfId="0" applyFont="1" applyFill="1" applyBorder="1"/>
    <xf numFmtId="0" fontId="5" fillId="2" borderId="6" xfId="0" applyFont="1" applyFill="1" applyBorder="1"/>
    <xf numFmtId="164" fontId="5" fillId="2" borderId="0" xfId="0" applyNumberFormat="1" applyFont="1" applyFill="1"/>
    <xf numFmtId="0" fontId="5" fillId="2" borderId="7" xfId="0" applyFont="1" applyFill="1" applyBorder="1"/>
    <xf numFmtId="0" fontId="5" fillId="2" borderId="14" xfId="0" applyFont="1" applyFill="1" applyBorder="1"/>
    <xf numFmtId="0" fontId="12" fillId="2" borderId="31" xfId="0" applyFont="1" applyFill="1" applyBorder="1" applyAlignment="1">
      <alignment horizontal="center" vertical="center" wrapText="1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left"/>
    </xf>
    <xf numFmtId="0" fontId="5" fillId="2" borderId="7" xfId="0" applyFont="1" applyFill="1" applyBorder="1" applyAlignment="1">
      <alignment horizontal="left"/>
    </xf>
    <xf numFmtId="4" fontId="5" fillId="2" borderId="7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5" fillId="2" borderId="7" xfId="0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37" xfId="0" applyFont="1" applyFill="1" applyBorder="1"/>
    <xf numFmtId="0" fontId="3" fillId="2" borderId="37" xfId="0" applyFont="1" applyFill="1" applyBorder="1"/>
    <xf numFmtId="0" fontId="0" fillId="2" borderId="0" xfId="0" applyFill="1"/>
    <xf numFmtId="0" fontId="16" fillId="2" borderId="25" xfId="0" applyFont="1" applyFill="1" applyBorder="1" applyAlignment="1">
      <alignment horizontal="left"/>
    </xf>
    <xf numFmtId="0" fontId="16" fillId="2" borderId="46" xfId="0" applyFont="1" applyFill="1" applyBorder="1"/>
    <xf numFmtId="2" fontId="20" fillId="2" borderId="17" xfId="1" applyNumberFormat="1" applyFont="1" applyFill="1" applyBorder="1" applyAlignment="1">
      <alignment horizontal="right"/>
    </xf>
    <xf numFmtId="0" fontId="16" fillId="2" borderId="0" xfId="0" applyFont="1" applyFill="1" applyAlignment="1">
      <alignment horizontal="left"/>
    </xf>
    <xf numFmtId="0" fontId="16" fillId="2" borderId="43" xfId="0" applyFont="1" applyFill="1" applyBorder="1" applyAlignment="1">
      <alignment horizontal="left"/>
    </xf>
    <xf numFmtId="0" fontId="22" fillId="2" borderId="0" xfId="0" applyFont="1" applyFill="1"/>
    <xf numFmtId="0" fontId="23" fillId="2" borderId="58" xfId="0" applyFont="1" applyFill="1" applyBorder="1"/>
    <xf numFmtId="0" fontId="23" fillId="2" borderId="42" xfId="0" applyFont="1" applyFill="1" applyBorder="1" applyAlignment="1">
      <alignment horizontal="center"/>
    </xf>
    <xf numFmtId="0" fontId="23" fillId="2" borderId="43" xfId="0" applyFont="1" applyFill="1" applyBorder="1"/>
    <xf numFmtId="0" fontId="23" fillId="2" borderId="18" xfId="0" applyFont="1" applyFill="1" applyBorder="1" applyAlignment="1">
      <alignment horizontal="right"/>
    </xf>
    <xf numFmtId="164" fontId="23" fillId="2" borderId="44" xfId="0" applyNumberFormat="1" applyFont="1" applyFill="1" applyBorder="1"/>
    <xf numFmtId="165" fontId="23" fillId="2" borderId="42" xfId="0" applyNumberFormat="1" applyFont="1" applyFill="1" applyBorder="1"/>
    <xf numFmtId="164" fontId="23" fillId="2" borderId="42" xfId="0" applyNumberFormat="1" applyFont="1" applyFill="1" applyBorder="1"/>
    <xf numFmtId="164" fontId="23" fillId="2" borderId="25" xfId="0" applyNumberFormat="1" applyFont="1" applyFill="1" applyBorder="1"/>
    <xf numFmtId="0" fontId="23" fillId="2" borderId="4" xfId="0" applyFont="1" applyFill="1" applyBorder="1"/>
    <xf numFmtId="0" fontId="23" fillId="2" borderId="18" xfId="0" applyFont="1" applyFill="1" applyBorder="1"/>
    <xf numFmtId="0" fontId="23" fillId="2" borderId="44" xfId="0" applyFont="1" applyFill="1" applyBorder="1"/>
    <xf numFmtId="164" fontId="24" fillId="2" borderId="44" xfId="0" applyNumberFormat="1" applyFont="1" applyFill="1" applyBorder="1" applyAlignment="1">
      <alignment horizontal="left"/>
    </xf>
    <xf numFmtId="164" fontId="24" fillId="2" borderId="25" xfId="0" applyNumberFormat="1" applyFont="1" applyFill="1" applyBorder="1"/>
    <xf numFmtId="0" fontId="23" fillId="2" borderId="45" xfId="0" applyFont="1" applyFill="1" applyBorder="1"/>
    <xf numFmtId="164" fontId="24" fillId="2" borderId="44" xfId="0" applyNumberFormat="1" applyFont="1" applyFill="1" applyBorder="1"/>
    <xf numFmtId="0" fontId="23" fillId="2" borderId="42" xfId="0" applyFont="1" applyFill="1" applyBorder="1"/>
    <xf numFmtId="0" fontId="24" fillId="2" borderId="25" xfId="0" applyFont="1" applyFill="1" applyBorder="1"/>
    <xf numFmtId="0" fontId="23" fillId="2" borderId="39" xfId="0" applyFont="1" applyFill="1" applyBorder="1" applyAlignment="1">
      <alignment horizontal="center"/>
    </xf>
    <xf numFmtId="0" fontId="24" fillId="2" borderId="44" xfId="0" applyFont="1" applyFill="1" applyBorder="1"/>
    <xf numFmtId="0" fontId="24" fillId="2" borderId="19" xfId="0" applyFont="1" applyFill="1" applyBorder="1" applyAlignment="1">
      <alignment horizontal="left"/>
    </xf>
    <xf numFmtId="0" fontId="23" fillId="2" borderId="38" xfId="0" applyFont="1" applyFill="1" applyBorder="1"/>
    <xf numFmtId="0" fontId="23" fillId="2" borderId="43" xfId="0" quotePrefix="1" applyFont="1" applyFill="1" applyBorder="1"/>
    <xf numFmtId="0" fontId="24" fillId="2" borderId="44" xfId="0" applyFont="1" applyFill="1" applyBorder="1" applyAlignment="1">
      <alignment horizontal="left"/>
    </xf>
    <xf numFmtId="165" fontId="23" fillId="2" borderId="17" xfId="0" applyNumberFormat="1" applyFont="1" applyFill="1" applyBorder="1" applyAlignment="1">
      <alignment horizontal="left"/>
    </xf>
    <xf numFmtId="0" fontId="23" fillId="2" borderId="17" xfId="0" applyFont="1" applyFill="1" applyBorder="1" applyAlignment="1">
      <alignment horizontal="left"/>
    </xf>
    <xf numFmtId="0" fontId="23" fillId="2" borderId="19" xfId="0" applyFont="1" applyFill="1" applyBorder="1" applyAlignment="1">
      <alignment horizontal="left"/>
    </xf>
    <xf numFmtId="0" fontId="25" fillId="2" borderId="34" xfId="0" applyFont="1" applyFill="1" applyBorder="1"/>
    <xf numFmtId="0" fontId="26" fillId="2" borderId="35" xfId="0" applyFont="1" applyFill="1" applyBorder="1"/>
    <xf numFmtId="0" fontId="25" fillId="2" borderId="36" xfId="0" applyFont="1" applyFill="1" applyBorder="1"/>
    <xf numFmtId="0" fontId="25" fillId="2" borderId="61" xfId="0" applyFont="1" applyFill="1" applyBorder="1"/>
    <xf numFmtId="0" fontId="24" fillId="2" borderId="62" xfId="0" applyFont="1" applyFill="1" applyBorder="1" applyAlignment="1">
      <alignment vertical="center"/>
    </xf>
    <xf numFmtId="165" fontId="25" fillId="2" borderId="35" xfId="0" applyNumberFormat="1" applyFont="1" applyFill="1" applyBorder="1"/>
    <xf numFmtId="2" fontId="25" fillId="2" borderId="35" xfId="0" applyNumberFormat="1" applyFont="1" applyFill="1" applyBorder="1" applyAlignment="1">
      <alignment horizontal="right"/>
    </xf>
    <xf numFmtId="0" fontId="25" fillId="2" borderId="28" xfId="0" applyFont="1" applyFill="1" applyBorder="1"/>
    <xf numFmtId="0" fontId="25" fillId="2" borderId="5" xfId="0" applyFont="1" applyFill="1" applyBorder="1"/>
    <xf numFmtId="0" fontId="25" fillId="2" borderId="13" xfId="0" applyFont="1" applyFill="1" applyBorder="1"/>
    <xf numFmtId="165" fontId="25" fillId="2" borderId="13" xfId="0" applyNumberFormat="1" applyFont="1" applyFill="1" applyBorder="1"/>
    <xf numFmtId="2" fontId="25" fillId="2" borderId="13" xfId="0" applyNumberFormat="1" applyFont="1" applyFill="1" applyBorder="1" applyAlignment="1">
      <alignment horizontal="right"/>
    </xf>
    <xf numFmtId="0" fontId="25" fillId="2" borderId="6" xfId="0" applyFont="1" applyFill="1" applyBorder="1"/>
    <xf numFmtId="0" fontId="25" fillId="2" borderId="4" xfId="0" applyFont="1" applyFill="1" applyBorder="1"/>
    <xf numFmtId="0" fontId="25" fillId="2" borderId="0" xfId="0" applyFont="1" applyFill="1"/>
    <xf numFmtId="165" fontId="25" fillId="2" borderId="0" xfId="0" applyNumberFormat="1" applyFont="1" applyFill="1"/>
    <xf numFmtId="2" fontId="25" fillId="2" borderId="0" xfId="0" applyNumberFormat="1" applyFont="1" applyFill="1" applyAlignment="1">
      <alignment horizontal="right"/>
    </xf>
    <xf numFmtId="0" fontId="25" fillId="2" borderId="7" xfId="0" applyFont="1" applyFill="1" applyBorder="1"/>
    <xf numFmtId="0" fontId="26" fillId="2" borderId="4" xfId="0" applyFont="1" applyFill="1" applyBorder="1"/>
    <xf numFmtId="0" fontId="25" fillId="2" borderId="14" xfId="0" applyFont="1" applyFill="1" applyBorder="1"/>
    <xf numFmtId="0" fontId="27" fillId="2" borderId="15" xfId="0" applyFont="1" applyFill="1" applyBorder="1"/>
    <xf numFmtId="0" fontId="25" fillId="2" borderId="16" xfId="0" applyFont="1" applyFill="1" applyBorder="1" applyAlignment="1">
      <alignment horizontal="center"/>
    </xf>
    <xf numFmtId="0" fontId="25" fillId="2" borderId="17" xfId="0" applyFont="1" applyFill="1" applyBorder="1" applyAlignment="1">
      <alignment horizontal="center"/>
    </xf>
    <xf numFmtId="0" fontId="26" fillId="2" borderId="63" xfId="0" applyFont="1" applyFill="1" applyBorder="1" applyAlignment="1">
      <alignment horizontal="center" vertical="center" wrapText="1"/>
    </xf>
    <xf numFmtId="0" fontId="22" fillId="2" borderId="57" xfId="0" applyFont="1" applyFill="1" applyBorder="1" applyAlignment="1">
      <alignment horizontal="center" vertical="center" wrapText="1"/>
    </xf>
    <xf numFmtId="165" fontId="22" fillId="2" borderId="57" xfId="0" applyNumberFormat="1" applyFont="1" applyFill="1" applyBorder="1" applyAlignment="1">
      <alignment horizontal="center" vertical="center" wrapText="1"/>
    </xf>
    <xf numFmtId="0" fontId="26" fillId="2" borderId="53" xfId="0" applyFont="1" applyFill="1" applyBorder="1" applyAlignment="1">
      <alignment horizontal="center" vertical="center"/>
    </xf>
    <xf numFmtId="0" fontId="25" fillId="2" borderId="57" xfId="0" applyFont="1" applyFill="1" applyBorder="1" applyAlignment="1">
      <alignment horizontal="center"/>
    </xf>
    <xf numFmtId="0" fontId="30" fillId="2" borderId="14" xfId="0" applyFont="1" applyFill="1" applyBorder="1" applyAlignment="1">
      <alignment horizontal="center" vertical="center" wrapText="1"/>
    </xf>
    <xf numFmtId="0" fontId="25" fillId="2" borderId="46" xfId="0" applyFont="1" applyFill="1" applyBorder="1" applyAlignment="1">
      <alignment horizontal="center"/>
    </xf>
    <xf numFmtId="0" fontId="26" fillId="2" borderId="9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26" fillId="2" borderId="0" xfId="0" applyFont="1" applyFill="1" applyAlignment="1">
      <alignment horizontal="left"/>
    </xf>
    <xf numFmtId="165" fontId="26" fillId="2" borderId="0" xfId="1" applyNumberFormat="1" applyFont="1" applyFill="1" applyBorder="1" applyAlignment="1">
      <alignment horizontal="right"/>
    </xf>
    <xf numFmtId="2" fontId="31" fillId="2" borderId="13" xfId="1" applyNumberFormat="1" applyFont="1" applyFill="1" applyBorder="1" applyAlignment="1">
      <alignment horizontal="right"/>
    </xf>
    <xf numFmtId="0" fontId="31" fillId="2" borderId="6" xfId="0" applyFont="1" applyFill="1" applyBorder="1" applyAlignment="1">
      <alignment horizontal="left"/>
    </xf>
    <xf numFmtId="0" fontId="26" fillId="2" borderId="59" xfId="0" applyFont="1" applyFill="1" applyBorder="1" applyAlignment="1">
      <alignment horizontal="left"/>
    </xf>
    <xf numFmtId="0" fontId="25" fillId="2" borderId="60" xfId="0" applyFont="1" applyFill="1" applyBorder="1" applyAlignment="1">
      <alignment horizontal="left"/>
    </xf>
    <xf numFmtId="0" fontId="26" fillId="2" borderId="60" xfId="0" applyFont="1" applyFill="1" applyBorder="1" applyAlignment="1">
      <alignment horizontal="left"/>
    </xf>
    <xf numFmtId="0" fontId="31" fillId="2" borderId="60" xfId="0" applyFont="1" applyFill="1" applyBorder="1" applyAlignment="1">
      <alignment horizontal="left"/>
    </xf>
    <xf numFmtId="165" fontId="31" fillId="2" borderId="60" xfId="0" applyNumberFormat="1" applyFont="1" applyFill="1" applyBorder="1" applyAlignment="1">
      <alignment horizontal="left"/>
    </xf>
    <xf numFmtId="2" fontId="31" fillId="2" borderId="60" xfId="1" applyNumberFormat="1" applyFont="1" applyFill="1" applyBorder="1" applyAlignment="1">
      <alignment horizontal="right"/>
    </xf>
    <xf numFmtId="0" fontId="31" fillId="2" borderId="22" xfId="0" applyFont="1" applyFill="1" applyBorder="1" applyAlignment="1">
      <alignment horizontal="left"/>
    </xf>
    <xf numFmtId="0" fontId="26" fillId="2" borderId="38" xfId="0" applyFont="1" applyFill="1" applyBorder="1" applyAlignment="1">
      <alignment horizontal="left"/>
    </xf>
    <xf numFmtId="0" fontId="25" fillId="2" borderId="39" xfId="0" applyFont="1" applyFill="1" applyBorder="1" applyAlignment="1">
      <alignment horizontal="left"/>
    </xf>
    <xf numFmtId="0" fontId="26" fillId="2" borderId="39" xfId="0" applyFont="1" applyFill="1" applyBorder="1" applyAlignment="1">
      <alignment horizontal="left"/>
    </xf>
    <xf numFmtId="0" fontId="31" fillId="2" borderId="39" xfId="0" applyFont="1" applyFill="1" applyBorder="1" applyAlignment="1">
      <alignment horizontal="left"/>
    </xf>
    <xf numFmtId="165" fontId="31" fillId="2" borderId="39" xfId="0" applyNumberFormat="1" applyFont="1" applyFill="1" applyBorder="1" applyAlignment="1">
      <alignment horizontal="left"/>
    </xf>
    <xf numFmtId="2" fontId="31" fillId="2" borderId="42" xfId="1" applyNumberFormat="1" applyFont="1" applyFill="1" applyBorder="1" applyAlignment="1">
      <alignment horizontal="right"/>
    </xf>
    <xf numFmtId="0" fontId="31" fillId="2" borderId="25" xfId="0" applyFont="1" applyFill="1" applyBorder="1" applyAlignment="1">
      <alignment horizontal="left"/>
    </xf>
    <xf numFmtId="0" fontId="26" fillId="2" borderId="32" xfId="0" applyFont="1" applyFill="1" applyBorder="1" applyAlignment="1">
      <alignment horizontal="left"/>
    </xf>
    <xf numFmtId="0" fontId="25" fillId="2" borderId="42" xfId="0" applyFont="1" applyFill="1" applyBorder="1" applyAlignment="1">
      <alignment horizontal="left"/>
    </xf>
    <xf numFmtId="0" fontId="26" fillId="2" borderId="42" xfId="0" applyFont="1" applyFill="1" applyBorder="1" applyAlignment="1">
      <alignment horizontal="left"/>
    </xf>
    <xf numFmtId="0" fontId="31" fillId="2" borderId="42" xfId="0" applyFont="1" applyFill="1" applyBorder="1" applyAlignment="1">
      <alignment horizontal="left"/>
    </xf>
    <xf numFmtId="165" fontId="31" fillId="2" borderId="42" xfId="0" applyNumberFormat="1" applyFont="1" applyFill="1" applyBorder="1" applyAlignment="1">
      <alignment horizontal="left"/>
    </xf>
    <xf numFmtId="2" fontId="31" fillId="2" borderId="39" xfId="1" applyNumberFormat="1" applyFont="1" applyFill="1" applyBorder="1" applyAlignment="1">
      <alignment horizontal="right"/>
    </xf>
    <xf numFmtId="0" fontId="31" fillId="2" borderId="14" xfId="0" applyFont="1" applyFill="1" applyBorder="1" applyAlignment="1">
      <alignment horizontal="left"/>
    </xf>
    <xf numFmtId="0" fontId="25" fillId="2" borderId="0" xfId="0" applyFont="1" applyFill="1" applyAlignment="1">
      <alignment horizontal="left"/>
    </xf>
    <xf numFmtId="2" fontId="26" fillId="2" borderId="42" xfId="1" applyNumberFormat="1" applyFont="1" applyFill="1" applyBorder="1" applyAlignment="1">
      <alignment horizontal="right"/>
    </xf>
    <xf numFmtId="0" fontId="26" fillId="2" borderId="25" xfId="0" applyFont="1" applyFill="1" applyBorder="1" applyAlignment="1">
      <alignment horizontal="left"/>
    </xf>
    <xf numFmtId="165" fontId="26" fillId="2" borderId="42" xfId="0" applyNumberFormat="1" applyFont="1" applyFill="1" applyBorder="1" applyAlignment="1">
      <alignment horizontal="left"/>
    </xf>
    <xf numFmtId="2" fontId="25" fillId="2" borderId="42" xfId="1" applyNumberFormat="1" applyFont="1" applyFill="1" applyBorder="1" applyAlignment="1">
      <alignment horizontal="right"/>
    </xf>
    <xf numFmtId="4" fontId="25" fillId="2" borderId="25" xfId="0" applyNumberFormat="1" applyFont="1" applyFill="1" applyBorder="1" applyAlignment="1">
      <alignment horizontal="left"/>
    </xf>
    <xf numFmtId="15" fontId="26" fillId="2" borderId="17" xfId="0" applyNumberFormat="1" applyFont="1" applyFill="1" applyBorder="1" applyAlignment="1">
      <alignment horizontal="left"/>
    </xf>
    <xf numFmtId="165" fontId="25" fillId="2" borderId="42" xfId="0" applyNumberFormat="1" applyFont="1" applyFill="1" applyBorder="1" applyAlignment="1">
      <alignment horizontal="left"/>
    </xf>
    <xf numFmtId="0" fontId="25" fillId="2" borderId="25" xfId="0" applyFont="1" applyFill="1" applyBorder="1" applyAlignment="1">
      <alignment horizontal="left"/>
    </xf>
    <xf numFmtId="17" fontId="26" fillId="2" borderId="42" xfId="0" quotePrefix="1" applyNumberFormat="1" applyFont="1" applyFill="1" applyBorder="1" applyAlignment="1">
      <alignment horizontal="left"/>
    </xf>
    <xf numFmtId="0" fontId="26" fillId="2" borderId="58" xfId="0" applyFont="1" applyFill="1" applyBorder="1" applyAlignment="1">
      <alignment horizontal="left"/>
    </xf>
    <xf numFmtId="0" fontId="25" fillId="2" borderId="17" xfId="0" applyFont="1" applyFill="1" applyBorder="1" applyAlignment="1">
      <alignment horizontal="left"/>
    </xf>
    <xf numFmtId="0" fontId="26" fillId="2" borderId="17" xfId="0" applyFont="1" applyFill="1" applyBorder="1" applyAlignment="1">
      <alignment horizontal="left"/>
    </xf>
    <xf numFmtId="165" fontId="25" fillId="2" borderId="17" xfId="0" applyNumberFormat="1" applyFont="1" applyFill="1" applyBorder="1" applyAlignment="1">
      <alignment horizontal="left"/>
    </xf>
    <xf numFmtId="0" fontId="26" fillId="2" borderId="17" xfId="0" applyFont="1" applyFill="1" applyBorder="1" applyAlignment="1">
      <alignment horizontal="right" vertical="center"/>
    </xf>
    <xf numFmtId="0" fontId="26" fillId="2" borderId="19" xfId="0" applyFont="1" applyFill="1" applyBorder="1" applyAlignment="1">
      <alignment horizontal="right" vertical="center"/>
    </xf>
    <xf numFmtId="0" fontId="26" fillId="2" borderId="5" xfId="0" applyFont="1" applyFill="1" applyBorder="1" applyAlignment="1">
      <alignment horizontal="right"/>
    </xf>
    <xf numFmtId="0" fontId="25" fillId="2" borderId="13" xfId="0" applyFont="1" applyFill="1" applyBorder="1" applyAlignment="1">
      <alignment horizontal="right"/>
    </xf>
    <xf numFmtId="0" fontId="26" fillId="2" borderId="13" xfId="0" applyFont="1" applyFill="1" applyBorder="1" applyAlignment="1">
      <alignment horizontal="right" vertical="center"/>
    </xf>
    <xf numFmtId="0" fontId="26" fillId="2" borderId="6" xfId="0" applyFont="1" applyFill="1" applyBorder="1" applyAlignment="1">
      <alignment horizontal="right" vertical="center"/>
    </xf>
    <xf numFmtId="0" fontId="22" fillId="2" borderId="4" xfId="0" applyFont="1" applyFill="1" applyBorder="1"/>
    <xf numFmtId="165" fontId="22" fillId="2" borderId="0" xfId="0" applyNumberFormat="1" applyFont="1" applyFill="1"/>
    <xf numFmtId="0" fontId="22" fillId="2" borderId="7" xfId="0" applyFont="1" applyFill="1" applyBorder="1"/>
    <xf numFmtId="0" fontId="26" fillId="2" borderId="4" xfId="0" applyFont="1" applyFill="1" applyBorder="1" applyAlignment="1">
      <alignment horizontal="left"/>
    </xf>
    <xf numFmtId="0" fontId="26" fillId="2" borderId="0" xfId="0" applyFont="1" applyFill="1"/>
    <xf numFmtId="165" fontId="26" fillId="2" borderId="0" xfId="0" applyNumberFormat="1" applyFont="1" applyFill="1" applyAlignment="1">
      <alignment vertical="center"/>
    </xf>
    <xf numFmtId="0" fontId="25" fillId="2" borderId="7" xfId="0" applyFont="1" applyFill="1" applyBorder="1" applyAlignment="1">
      <alignment horizontal="right"/>
    </xf>
    <xf numFmtId="165" fontId="26" fillId="2" borderId="0" xfId="0" applyNumberFormat="1" applyFont="1" applyFill="1"/>
    <xf numFmtId="0" fontId="25" fillId="2" borderId="7" xfId="0" applyFont="1" applyFill="1" applyBorder="1" applyAlignment="1">
      <alignment horizontal="left"/>
    </xf>
    <xf numFmtId="0" fontId="26" fillId="2" borderId="8" xfId="0" applyFont="1" applyFill="1" applyBorder="1" applyAlignment="1">
      <alignment horizontal="left"/>
    </xf>
    <xf numFmtId="0" fontId="26" fillId="2" borderId="37" xfId="0" applyFont="1" applyFill="1" applyBorder="1"/>
    <xf numFmtId="0" fontId="25" fillId="2" borderId="37" xfId="0" applyFont="1" applyFill="1" applyBorder="1"/>
    <xf numFmtId="165" fontId="25" fillId="2" borderId="37" xfId="0" applyNumberFormat="1" applyFont="1" applyFill="1" applyBorder="1"/>
    <xf numFmtId="0" fontId="26" fillId="7" borderId="63" xfId="0" applyFont="1" applyFill="1" applyBorder="1" applyAlignment="1">
      <alignment horizontal="center" vertical="center" wrapText="1"/>
    </xf>
    <xf numFmtId="0" fontId="3" fillId="7" borderId="46" xfId="0" applyFont="1" applyFill="1" applyBorder="1" applyAlignment="1">
      <alignment vertical="center" wrapText="1"/>
    </xf>
    <xf numFmtId="0" fontId="3" fillId="7" borderId="46" xfId="0" applyFont="1" applyFill="1" applyBorder="1" applyAlignment="1">
      <alignment horizontal="center" wrapText="1"/>
    </xf>
    <xf numFmtId="0" fontId="21" fillId="7" borderId="46" xfId="0" applyFont="1" applyFill="1" applyBorder="1" applyAlignment="1">
      <alignment horizontal="center"/>
    </xf>
    <xf numFmtId="167" fontId="3" fillId="7" borderId="46" xfId="0" applyNumberFormat="1" applyFont="1" applyFill="1" applyBorder="1" applyAlignment="1">
      <alignment horizontal="center" wrapText="1"/>
    </xf>
    <xf numFmtId="2" fontId="3" fillId="7" borderId="46" xfId="0" applyNumberFormat="1" applyFont="1" applyFill="1" applyBorder="1" applyAlignment="1">
      <alignment horizontal="center" wrapText="1"/>
    </xf>
    <xf numFmtId="0" fontId="21" fillId="7" borderId="31" xfId="0" applyFont="1" applyFill="1" applyBorder="1" applyAlignment="1">
      <alignment horizontal="center" vertical="center" wrapText="1"/>
    </xf>
    <xf numFmtId="0" fontId="26" fillId="3" borderId="63" xfId="0" applyFont="1" applyFill="1" applyBorder="1" applyAlignment="1">
      <alignment horizontal="center" vertical="center" wrapText="1"/>
    </xf>
    <xf numFmtId="0" fontId="21" fillId="3" borderId="46" xfId="0" applyFont="1" applyFill="1" applyBorder="1" applyAlignment="1">
      <alignment vertical="center" wrapText="1"/>
    </xf>
    <xf numFmtId="0" fontId="21" fillId="3" borderId="46" xfId="0" applyFont="1" applyFill="1" applyBorder="1" applyAlignment="1">
      <alignment horizontal="center" wrapText="1"/>
    </xf>
    <xf numFmtId="0" fontId="21" fillId="3" borderId="46" xfId="0" applyFont="1" applyFill="1" applyBorder="1" applyAlignment="1">
      <alignment horizontal="center"/>
    </xf>
    <xf numFmtId="167" fontId="21" fillId="3" borderId="46" xfId="0" applyNumberFormat="1" applyFont="1" applyFill="1" applyBorder="1" applyAlignment="1">
      <alignment horizontal="center" wrapText="1"/>
    </xf>
    <xf numFmtId="2" fontId="21" fillId="3" borderId="44" xfId="0" applyNumberFormat="1" applyFont="1" applyFill="1" applyBorder="1" applyAlignment="1">
      <alignment horizontal="center" wrapText="1"/>
    </xf>
    <xf numFmtId="0" fontId="21" fillId="3" borderId="18" xfId="0" applyFont="1" applyFill="1" applyBorder="1" applyAlignment="1">
      <alignment vertical="center" wrapText="1"/>
    </xf>
    <xf numFmtId="167" fontId="21" fillId="3" borderId="46" xfId="0" applyNumberFormat="1" applyFont="1" applyFill="1" applyBorder="1" applyAlignment="1">
      <alignment horizontal="center"/>
    </xf>
    <xf numFmtId="2" fontId="21" fillId="3" borderId="44" xfId="0" applyNumberFormat="1" applyFont="1" applyFill="1" applyBorder="1" applyAlignment="1">
      <alignment horizontal="center"/>
    </xf>
    <xf numFmtId="0" fontId="26" fillId="5" borderId="63" xfId="0" applyFont="1" applyFill="1" applyBorder="1" applyAlignment="1">
      <alignment horizontal="center" vertical="center" wrapText="1"/>
    </xf>
    <xf numFmtId="0" fontId="21" fillId="5" borderId="46" xfId="0" applyFont="1" applyFill="1" applyBorder="1" applyAlignment="1">
      <alignment vertical="center" wrapText="1"/>
    </xf>
    <xf numFmtId="0" fontId="21" fillId="5" borderId="46" xfId="0" applyFont="1" applyFill="1" applyBorder="1" applyAlignment="1">
      <alignment horizontal="center" wrapText="1"/>
    </xf>
    <xf numFmtId="167" fontId="21" fillId="5" borderId="46" xfId="0" applyNumberFormat="1" applyFont="1" applyFill="1" applyBorder="1" applyAlignment="1">
      <alignment horizontal="center" wrapText="1"/>
    </xf>
    <xf numFmtId="2" fontId="21" fillId="5" borderId="44" xfId="0" applyNumberFormat="1" applyFont="1" applyFill="1" applyBorder="1" applyAlignment="1">
      <alignment horizontal="center" wrapText="1"/>
    </xf>
    <xf numFmtId="0" fontId="21" fillId="5" borderId="27" xfId="0" applyFont="1" applyFill="1" applyBorder="1" applyAlignment="1">
      <alignment horizontal="center" vertical="center" wrapText="1"/>
    </xf>
    <xf numFmtId="0" fontId="21" fillId="5" borderId="64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38" fillId="2" borderId="37" xfId="0" applyFont="1" applyFill="1" applyBorder="1"/>
    <xf numFmtId="0" fontId="39" fillId="2" borderId="0" xfId="0" applyFont="1" applyFill="1"/>
    <xf numFmtId="0" fontId="40" fillId="3" borderId="46" xfId="0" applyFont="1" applyFill="1" applyBorder="1" applyAlignment="1">
      <alignment horizontal="center" vertical="center" wrapText="1"/>
    </xf>
    <xf numFmtId="0" fontId="34" fillId="2" borderId="42" xfId="0" applyFont="1" applyFill="1" applyBorder="1" applyAlignment="1">
      <alignment horizontal="left"/>
    </xf>
    <xf numFmtId="0" fontId="42" fillId="2" borderId="0" xfId="0" applyFont="1" applyFill="1"/>
    <xf numFmtId="0" fontId="34" fillId="2" borderId="54" xfId="0" applyFont="1" applyFill="1" applyBorder="1" applyAlignment="1">
      <alignment horizontal="center"/>
    </xf>
    <xf numFmtId="0" fontId="43" fillId="2" borderId="42" xfId="0" applyFont="1" applyFill="1" applyBorder="1" applyAlignment="1">
      <alignment horizontal="left"/>
    </xf>
    <xf numFmtId="0" fontId="34" fillId="2" borderId="55" xfId="0" applyFont="1" applyFill="1" applyBorder="1" applyAlignment="1">
      <alignment horizontal="left"/>
    </xf>
    <xf numFmtId="0" fontId="34" fillId="2" borderId="4" xfId="0" applyFont="1" applyFill="1" applyBorder="1"/>
    <xf numFmtId="0" fontId="34" fillId="2" borderId="0" xfId="0" applyFont="1" applyFill="1" applyAlignment="1">
      <alignment horizontal="center"/>
    </xf>
    <xf numFmtId="0" fontId="34" fillId="2" borderId="0" xfId="0" applyFont="1" applyFill="1"/>
    <xf numFmtId="165" fontId="34" fillId="2" borderId="0" xfId="0" applyNumberFormat="1" applyFont="1" applyFill="1"/>
    <xf numFmtId="2" fontId="34" fillId="2" borderId="0" xfId="0" applyNumberFormat="1" applyFont="1" applyFill="1" applyAlignment="1">
      <alignment horizontal="right"/>
    </xf>
    <xf numFmtId="0" fontId="34" fillId="2" borderId="7" xfId="0" applyFont="1" applyFill="1" applyBorder="1"/>
    <xf numFmtId="0" fontId="16" fillId="4" borderId="13" xfId="0" applyFont="1" applyFill="1" applyBorder="1" applyAlignment="1">
      <alignment horizontal="center"/>
    </xf>
    <xf numFmtId="0" fontId="45" fillId="2" borderId="46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/>
    </xf>
    <xf numFmtId="0" fontId="44" fillId="2" borderId="46" xfId="0" applyFont="1" applyFill="1" applyBorder="1" applyAlignment="1">
      <alignment horizontal="center" vertical="center" wrapText="1"/>
    </xf>
    <xf numFmtId="0" fontId="43" fillId="2" borderId="60" xfId="0" applyFont="1" applyFill="1" applyBorder="1" applyAlignment="1">
      <alignment horizontal="left"/>
    </xf>
    <xf numFmtId="0" fontId="43" fillId="2" borderId="25" xfId="0" applyFont="1" applyFill="1" applyBorder="1" applyAlignment="1">
      <alignment horizontal="left"/>
    </xf>
    <xf numFmtId="0" fontId="34" fillId="2" borderId="58" xfId="0" applyFont="1" applyFill="1" applyBorder="1" applyAlignment="1">
      <alignment horizontal="left"/>
    </xf>
    <xf numFmtId="0" fontId="34" fillId="2" borderId="17" xfId="0" applyFont="1" applyFill="1" applyBorder="1" applyAlignment="1">
      <alignment horizontal="center"/>
    </xf>
    <xf numFmtId="0" fontId="34" fillId="2" borderId="17" xfId="0" applyFont="1" applyFill="1" applyBorder="1" applyAlignment="1">
      <alignment horizontal="left"/>
    </xf>
    <xf numFmtId="0" fontId="34" fillId="2" borderId="17" xfId="0" applyFont="1" applyFill="1" applyBorder="1"/>
    <xf numFmtId="0" fontId="43" fillId="2" borderId="17" xfId="0" applyFont="1" applyFill="1" applyBorder="1" applyAlignment="1">
      <alignment vertical="center"/>
    </xf>
    <xf numFmtId="0" fontId="34" fillId="2" borderId="4" xfId="0" applyFont="1" applyFill="1" applyBorder="1" applyAlignment="1">
      <alignment horizontal="left"/>
    </xf>
    <xf numFmtId="0" fontId="34" fillId="2" borderId="0" xfId="0" applyFont="1" applyFill="1" applyAlignment="1">
      <alignment horizontal="left"/>
    </xf>
    <xf numFmtId="0" fontId="43" fillId="2" borderId="0" xfId="0" applyFont="1" applyFill="1" applyAlignment="1">
      <alignment vertical="center"/>
    </xf>
    <xf numFmtId="165" fontId="43" fillId="2" borderId="0" xfId="0" applyNumberFormat="1" applyFont="1" applyFill="1" applyAlignment="1">
      <alignment horizontal="right" vertical="center"/>
    </xf>
    <xf numFmtId="2" fontId="43" fillId="2" borderId="0" xfId="0" applyNumberFormat="1" applyFont="1" applyFill="1" applyAlignment="1">
      <alignment horizontal="right" vertical="center"/>
    </xf>
    <xf numFmtId="0" fontId="43" fillId="2" borderId="7" xfId="0" applyFont="1" applyFill="1" applyBorder="1" applyAlignment="1">
      <alignment horizontal="right" vertical="center"/>
    </xf>
    <xf numFmtId="0" fontId="43" fillId="2" borderId="0" xfId="0" applyFont="1" applyFill="1" applyAlignment="1">
      <alignment horizontal="center"/>
    </xf>
    <xf numFmtId="0" fontId="43" fillId="2" borderId="0" xfId="0" applyFont="1" applyFill="1" applyAlignment="1">
      <alignment horizontal="left"/>
    </xf>
    <xf numFmtId="0" fontId="43" fillId="2" borderId="0" xfId="0" applyFont="1" applyFill="1"/>
    <xf numFmtId="165" fontId="43" fillId="2" borderId="0" xfId="0" applyNumberFormat="1" applyFont="1" applyFill="1"/>
    <xf numFmtId="2" fontId="43" fillId="2" borderId="0" xfId="0" applyNumberFormat="1" applyFont="1" applyFill="1"/>
    <xf numFmtId="0" fontId="34" fillId="2" borderId="7" xfId="0" applyFont="1" applyFill="1" applyBorder="1" applyAlignment="1">
      <alignment horizontal="right"/>
    </xf>
    <xf numFmtId="2" fontId="34" fillId="2" borderId="0" xfId="0" applyNumberFormat="1" applyFont="1" applyFill="1"/>
    <xf numFmtId="0" fontId="34" fillId="2" borderId="7" xfId="0" applyFont="1" applyFill="1" applyBorder="1" applyAlignment="1">
      <alignment horizontal="left"/>
    </xf>
    <xf numFmtId="0" fontId="34" fillId="2" borderId="8" xfId="0" applyFont="1" applyFill="1" applyBorder="1" applyAlignment="1">
      <alignment horizontal="left"/>
    </xf>
    <xf numFmtId="0" fontId="34" fillId="2" borderId="37" xfId="0" applyFont="1" applyFill="1" applyBorder="1" applyAlignment="1">
      <alignment horizontal="center"/>
    </xf>
    <xf numFmtId="0" fontId="34" fillId="2" borderId="37" xfId="0" applyFont="1" applyFill="1" applyBorder="1"/>
    <xf numFmtId="0" fontId="43" fillId="2" borderId="37" xfId="0" applyFont="1" applyFill="1" applyBorder="1"/>
    <xf numFmtId="165" fontId="43" fillId="2" borderId="37" xfId="0" applyNumberFormat="1" applyFont="1" applyFill="1" applyBorder="1"/>
    <xf numFmtId="165" fontId="42" fillId="2" borderId="0" xfId="0" applyNumberFormat="1" applyFont="1" applyFill="1"/>
    <xf numFmtId="2" fontId="42" fillId="2" borderId="0" xfId="0" applyNumberFormat="1" applyFont="1" applyFill="1"/>
    <xf numFmtId="0" fontId="43" fillId="3" borderId="46" xfId="0" applyFont="1" applyFill="1" applyBorder="1" applyAlignment="1">
      <alignment horizontal="center" vertical="center" wrapText="1"/>
    </xf>
    <xf numFmtId="0" fontId="34" fillId="3" borderId="46" xfId="0" applyFont="1" applyFill="1" applyBorder="1" applyAlignment="1">
      <alignment horizontal="center" vertical="center"/>
    </xf>
    <xf numFmtId="2" fontId="34" fillId="3" borderId="46" xfId="0" applyNumberFormat="1" applyFont="1" applyFill="1" applyBorder="1" applyAlignment="1">
      <alignment horizontal="center" vertical="center"/>
    </xf>
    <xf numFmtId="0" fontId="43" fillId="7" borderId="46" xfId="0" applyFont="1" applyFill="1" applyBorder="1" applyAlignment="1">
      <alignment horizontal="center" vertical="center" wrapText="1"/>
    </xf>
    <xf numFmtId="0" fontId="34" fillId="7" borderId="46" xfId="0" applyFont="1" applyFill="1" applyBorder="1" applyAlignment="1">
      <alignment horizontal="center" vertical="center"/>
    </xf>
    <xf numFmtId="0" fontId="42" fillId="7" borderId="46" xfId="0" applyFont="1" applyFill="1" applyBorder="1" applyAlignment="1">
      <alignment vertical="center"/>
    </xf>
    <xf numFmtId="2" fontId="34" fillId="7" borderId="46" xfId="0" applyNumberFormat="1" applyFont="1" applyFill="1" applyBorder="1" applyAlignment="1">
      <alignment horizontal="center" vertical="center"/>
    </xf>
    <xf numFmtId="0" fontId="46" fillId="7" borderId="46" xfId="0" applyFont="1" applyFill="1" applyBorder="1" applyAlignment="1">
      <alignment horizontal="left" vertical="center"/>
    </xf>
    <xf numFmtId="0" fontId="47" fillId="7" borderId="46" xfId="0" applyFont="1" applyFill="1" applyBorder="1" applyAlignment="1">
      <alignment horizontal="center" vertical="center" wrapText="1"/>
    </xf>
    <xf numFmtId="0" fontId="47" fillId="7" borderId="46" xfId="0" applyFont="1" applyFill="1" applyBorder="1" applyAlignment="1">
      <alignment horizontal="center" vertical="center"/>
    </xf>
    <xf numFmtId="165" fontId="47" fillId="7" borderId="46" xfId="0" applyNumberFormat="1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/>
    </xf>
    <xf numFmtId="0" fontId="42" fillId="2" borderId="4" xfId="0" applyFont="1" applyFill="1" applyBorder="1"/>
    <xf numFmtId="0" fontId="43" fillId="2" borderId="38" xfId="0" applyFont="1" applyFill="1" applyBorder="1"/>
    <xf numFmtId="0" fontId="43" fillId="2" borderId="39" xfId="0" applyFont="1" applyFill="1" applyBorder="1"/>
    <xf numFmtId="0" fontId="43" fillId="2" borderId="40" xfId="0" applyFont="1" applyFill="1" applyBorder="1"/>
    <xf numFmtId="0" fontId="43" fillId="2" borderId="0" xfId="0" applyFont="1" applyFill="1" applyAlignment="1">
      <alignment horizontal="right"/>
    </xf>
    <xf numFmtId="164" fontId="34" fillId="2" borderId="71" xfId="0" applyNumberFormat="1" applyFont="1" applyFill="1" applyBorder="1"/>
    <xf numFmtId="164" fontId="43" fillId="2" borderId="4" xfId="0" applyNumberFormat="1" applyFont="1" applyFill="1" applyBorder="1" applyAlignment="1">
      <alignment horizontal="left"/>
    </xf>
    <xf numFmtId="0" fontId="43" fillId="2" borderId="32" xfId="0" applyFont="1" applyFill="1" applyBorder="1"/>
    <xf numFmtId="0" fontId="43" fillId="2" borderId="42" xfId="0" applyFont="1" applyFill="1" applyBorder="1"/>
    <xf numFmtId="0" fontId="43" fillId="2" borderId="43" xfId="0" applyFont="1" applyFill="1" applyBorder="1"/>
    <xf numFmtId="0" fontId="43" fillId="2" borderId="18" xfId="0" applyFont="1" applyFill="1" applyBorder="1"/>
    <xf numFmtId="164" fontId="43" fillId="2" borderId="46" xfId="0" applyNumberFormat="1" applyFont="1" applyFill="1" applyBorder="1"/>
    <xf numFmtId="164" fontId="43" fillId="3" borderId="55" xfId="0" applyNumberFormat="1" applyFont="1" applyFill="1" applyBorder="1" applyAlignment="1">
      <alignment wrapText="1"/>
    </xf>
    <xf numFmtId="164" fontId="34" fillId="2" borderId="4" xfId="0" applyNumberFormat="1" applyFont="1" applyFill="1" applyBorder="1" applyAlignment="1">
      <alignment horizontal="left"/>
    </xf>
    <xf numFmtId="0" fontId="34" fillId="2" borderId="42" xfId="0" applyFont="1" applyFill="1" applyBorder="1"/>
    <xf numFmtId="0" fontId="43" fillId="2" borderId="44" xfId="0" applyFont="1" applyFill="1" applyBorder="1"/>
    <xf numFmtId="164" fontId="34" fillId="2" borderId="44" xfId="0" applyNumberFormat="1" applyFont="1" applyFill="1" applyBorder="1" applyAlignment="1">
      <alignment horizontal="left"/>
    </xf>
    <xf numFmtId="164" fontId="34" fillId="2" borderId="42" xfId="0" applyNumberFormat="1" applyFont="1" applyFill="1" applyBorder="1" applyAlignment="1">
      <alignment horizontal="left"/>
    </xf>
    <xf numFmtId="164" fontId="48" fillId="3" borderId="55" xfId="0" applyNumberFormat="1" applyFont="1" applyFill="1" applyBorder="1"/>
    <xf numFmtId="164" fontId="34" fillId="2" borderId="46" xfId="0" applyNumberFormat="1" applyFont="1" applyFill="1" applyBorder="1"/>
    <xf numFmtId="0" fontId="43" fillId="2" borderId="45" xfId="0" applyFont="1" applyFill="1" applyBorder="1"/>
    <xf numFmtId="164" fontId="49" fillId="3" borderId="55" xfId="0" applyNumberFormat="1" applyFont="1" applyFill="1" applyBorder="1"/>
    <xf numFmtId="0" fontId="34" fillId="3" borderId="55" xfId="0" applyFont="1" applyFill="1" applyBorder="1"/>
    <xf numFmtId="0" fontId="48" fillId="3" borderId="31" xfId="0" applyFont="1" applyFill="1" applyBorder="1" applyAlignment="1">
      <alignment horizontal="left"/>
    </xf>
    <xf numFmtId="0" fontId="43" fillId="2" borderId="43" xfId="0" quotePrefix="1" applyFont="1" applyFill="1" applyBorder="1"/>
    <xf numFmtId="164" fontId="34" fillId="2" borderId="0" xfId="0" applyNumberFormat="1" applyFont="1" applyFill="1"/>
    <xf numFmtId="0" fontId="34" fillId="2" borderId="15" xfId="0" applyFont="1" applyFill="1" applyBorder="1"/>
    <xf numFmtId="0" fontId="34" fillId="2" borderId="16" xfId="0" applyFont="1" applyFill="1" applyBorder="1" applyAlignment="1">
      <alignment horizontal="center"/>
    </xf>
    <xf numFmtId="0" fontId="43" fillId="2" borderId="54" xfId="0" applyFont="1" applyFill="1" applyBorder="1" applyAlignment="1">
      <alignment horizontal="center" vertical="center" wrapText="1"/>
    </xf>
    <xf numFmtId="0" fontId="34" fillId="2" borderId="46" xfId="0" applyFont="1" applyFill="1" applyBorder="1" applyAlignment="1">
      <alignment horizontal="center" vertical="center" wrapText="1"/>
    </xf>
    <xf numFmtId="0" fontId="34" fillId="2" borderId="55" xfId="0" applyFont="1" applyFill="1" applyBorder="1" applyAlignment="1">
      <alignment horizontal="center" vertical="center" wrapText="1"/>
    </xf>
    <xf numFmtId="0" fontId="43" fillId="2" borderId="7" xfId="0" applyFont="1" applyFill="1" applyBorder="1" applyAlignment="1">
      <alignment horizontal="center" vertical="center"/>
    </xf>
    <xf numFmtId="0" fontId="34" fillId="2" borderId="46" xfId="0" applyFont="1" applyFill="1" applyBorder="1" applyAlignment="1">
      <alignment horizontal="center"/>
    </xf>
    <xf numFmtId="2" fontId="34" fillId="2" borderId="55" xfId="0" applyNumberFormat="1" applyFont="1" applyFill="1" applyBorder="1" applyAlignment="1">
      <alignment horizontal="center"/>
    </xf>
    <xf numFmtId="0" fontId="44" fillId="2" borderId="7" xfId="0" applyFont="1" applyFill="1" applyBorder="1" applyAlignment="1">
      <alignment horizontal="center" vertical="center" wrapText="1"/>
    </xf>
    <xf numFmtId="0" fontId="50" fillId="2" borderId="0" xfId="0" applyFont="1" applyFill="1"/>
    <xf numFmtId="0" fontId="32" fillId="2" borderId="0" xfId="0" applyFont="1" applyFill="1"/>
    <xf numFmtId="169" fontId="34" fillId="2" borderId="46" xfId="0" applyNumberFormat="1" applyFont="1" applyFill="1" applyBorder="1" applyAlignment="1">
      <alignment horizontal="center" wrapText="1"/>
    </xf>
    <xf numFmtId="0" fontId="51" fillId="2" borderId="46" xfId="0" applyFont="1" applyFill="1" applyBorder="1" applyAlignment="1">
      <alignment horizontal="center" vertical="center" wrapText="1"/>
    </xf>
    <xf numFmtId="0" fontId="52" fillId="0" borderId="46" xfId="0" applyFont="1" applyBorder="1" applyAlignment="1">
      <alignment horizontal="center" vertical="center" wrapText="1"/>
    </xf>
    <xf numFmtId="0" fontId="44" fillId="2" borderId="14" xfId="0" applyFont="1" applyFill="1" applyBorder="1" applyAlignment="1">
      <alignment horizontal="center" vertical="center" wrapText="1"/>
    </xf>
    <xf numFmtId="0" fontId="44" fillId="0" borderId="25" xfId="0" applyFont="1" applyBorder="1" applyAlignment="1">
      <alignment horizontal="center" vertical="center" wrapText="1"/>
    </xf>
    <xf numFmtId="0" fontId="34" fillId="2" borderId="66" xfId="0" applyFont="1" applyFill="1" applyBorder="1" applyAlignment="1">
      <alignment horizontal="center"/>
    </xf>
    <xf numFmtId="0" fontId="53" fillId="2" borderId="61" xfId="0" applyFont="1" applyFill="1" applyBorder="1" applyAlignment="1">
      <alignment horizontal="left" vertical="center" wrapText="1"/>
    </xf>
    <xf numFmtId="0" fontId="34" fillId="2" borderId="61" xfId="0" applyFont="1" applyFill="1" applyBorder="1" applyAlignment="1">
      <alignment horizontal="center"/>
    </xf>
    <xf numFmtId="164" fontId="34" fillId="2" borderId="61" xfId="0" applyNumberFormat="1" applyFont="1" applyFill="1" applyBorder="1" applyAlignment="1">
      <alignment horizontal="right"/>
    </xf>
    <xf numFmtId="2" fontId="34" fillId="2" borderId="67" xfId="0" applyNumberFormat="1" applyFont="1" applyFill="1" applyBorder="1" applyAlignment="1">
      <alignment horizontal="right"/>
    </xf>
    <xf numFmtId="0" fontId="42" fillId="2" borderId="9" xfId="0" applyFont="1" applyFill="1" applyBorder="1"/>
    <xf numFmtId="0" fontId="43" fillId="2" borderId="56" xfId="0" applyFont="1" applyFill="1" applyBorder="1" applyAlignment="1">
      <alignment horizontal="center"/>
    </xf>
    <xf numFmtId="0" fontId="43" fillId="2" borderId="8" xfId="0" applyFont="1" applyFill="1" applyBorder="1" applyAlignment="1">
      <alignment horizontal="left" vertical="center"/>
    </xf>
    <xf numFmtId="0" fontId="43" fillId="2" borderId="37" xfId="0" applyFont="1" applyFill="1" applyBorder="1" applyAlignment="1">
      <alignment horizontal="right" vertical="center" wrapText="1"/>
    </xf>
    <xf numFmtId="0" fontId="43" fillId="2" borderId="67" xfId="0" applyFont="1" applyFill="1" applyBorder="1" applyAlignment="1">
      <alignment horizontal="center"/>
    </xf>
    <xf numFmtId="0" fontId="43" fillId="2" borderId="37" xfId="0" applyFont="1" applyFill="1" applyBorder="1" applyAlignment="1">
      <alignment horizontal="left" vertical="center"/>
    </xf>
    <xf numFmtId="4" fontId="34" fillId="2" borderId="37" xfId="0" applyNumberFormat="1" applyFont="1" applyFill="1" applyBorder="1" applyAlignment="1">
      <alignment horizontal="center" vertical="center" wrapText="1"/>
    </xf>
    <xf numFmtId="0" fontId="43" fillId="2" borderId="9" xfId="0" applyFont="1" applyFill="1" applyBorder="1" applyAlignment="1">
      <alignment horizontal="center"/>
    </xf>
    <xf numFmtId="0" fontId="54" fillId="0" borderId="44" xfId="3" applyFont="1" applyBorder="1" applyAlignment="1">
      <alignment vertical="center"/>
    </xf>
    <xf numFmtId="0" fontId="17" fillId="2" borderId="37" xfId="0" applyFont="1" applyFill="1" applyBorder="1" applyAlignment="1">
      <alignment horizontal="center"/>
    </xf>
    <xf numFmtId="0" fontId="34" fillId="2" borderId="10" xfId="0" applyFont="1" applyFill="1" applyBorder="1" applyAlignment="1">
      <alignment horizontal="center"/>
    </xf>
    <xf numFmtId="0" fontId="34" fillId="2" borderId="11" xfId="0" applyFont="1" applyFill="1" applyBorder="1" applyAlignment="1">
      <alignment horizontal="center"/>
    </xf>
    <xf numFmtId="0" fontId="43" fillId="2" borderId="11" xfId="0" applyFont="1" applyFill="1" applyBorder="1" applyAlignment="1">
      <alignment horizontal="left"/>
    </xf>
    <xf numFmtId="0" fontId="34" fillId="2" borderId="11" xfId="0" applyFont="1" applyFill="1" applyBorder="1"/>
    <xf numFmtId="164" fontId="43" fillId="2" borderId="11" xfId="1" applyNumberFormat="1" applyFont="1" applyFill="1" applyBorder="1" applyAlignment="1">
      <alignment horizontal="right"/>
    </xf>
    <xf numFmtId="2" fontId="43" fillId="2" borderId="11" xfId="0" applyNumberFormat="1" applyFont="1" applyFill="1" applyBorder="1" applyAlignment="1">
      <alignment horizontal="right"/>
    </xf>
    <xf numFmtId="0" fontId="43" fillId="2" borderId="59" xfId="0" applyFont="1" applyFill="1" applyBorder="1" applyAlignment="1">
      <alignment horizontal="left"/>
    </xf>
    <xf numFmtId="0" fontId="34" fillId="2" borderId="13" xfId="0" applyFont="1" applyFill="1" applyBorder="1" applyAlignment="1">
      <alignment horizontal="left"/>
    </xf>
    <xf numFmtId="0" fontId="43" fillId="2" borderId="13" xfId="0" applyFont="1" applyFill="1" applyBorder="1" applyAlignment="1">
      <alignment horizontal="left"/>
    </xf>
    <xf numFmtId="0" fontId="55" fillId="2" borderId="60" xfId="0" applyFont="1" applyFill="1" applyBorder="1" applyAlignment="1">
      <alignment horizontal="left"/>
    </xf>
    <xf numFmtId="164" fontId="55" fillId="2" borderId="60" xfId="0" applyNumberFormat="1" applyFont="1" applyFill="1" applyBorder="1" applyAlignment="1">
      <alignment horizontal="left"/>
    </xf>
    <xf numFmtId="2" fontId="55" fillId="2" borderId="60" xfId="1" applyNumberFormat="1" applyFont="1" applyFill="1" applyBorder="1" applyAlignment="1">
      <alignment horizontal="right"/>
    </xf>
    <xf numFmtId="0" fontId="55" fillId="2" borderId="22" xfId="0" applyFont="1" applyFill="1" applyBorder="1" applyAlignment="1">
      <alignment horizontal="left"/>
    </xf>
    <xf numFmtId="0" fontId="43" fillId="2" borderId="32" xfId="0" applyFont="1" applyFill="1" applyBorder="1" applyAlignment="1">
      <alignment horizontal="left"/>
    </xf>
    <xf numFmtId="164" fontId="43" fillId="2" borderId="42" xfId="0" applyNumberFormat="1" applyFont="1" applyFill="1" applyBorder="1" applyAlignment="1">
      <alignment horizontal="left"/>
    </xf>
    <xf numFmtId="2" fontId="43" fillId="2" borderId="42" xfId="1" applyNumberFormat="1" applyFont="1" applyFill="1" applyBorder="1" applyAlignment="1">
      <alignment horizontal="right"/>
    </xf>
    <xf numFmtId="0" fontId="43" fillId="2" borderId="42" xfId="0" quotePrefix="1" applyFont="1" applyFill="1" applyBorder="1" applyAlignment="1">
      <alignment horizontal="left"/>
    </xf>
    <xf numFmtId="15" fontId="43" fillId="2" borderId="17" xfId="0" applyNumberFormat="1" applyFont="1" applyFill="1" applyBorder="1" applyAlignment="1">
      <alignment horizontal="left"/>
    </xf>
    <xf numFmtId="2" fontId="34" fillId="2" borderId="42" xfId="1" applyNumberFormat="1" applyFont="1" applyFill="1" applyBorder="1" applyAlignment="1">
      <alignment horizontal="right"/>
    </xf>
    <xf numFmtId="4" fontId="34" fillId="2" borderId="25" xfId="0" applyNumberFormat="1" applyFont="1" applyFill="1" applyBorder="1" applyAlignment="1">
      <alignment horizontal="left"/>
    </xf>
    <xf numFmtId="0" fontId="43" fillId="2" borderId="58" xfId="0" applyFont="1" applyFill="1" applyBorder="1" applyAlignment="1">
      <alignment horizontal="left"/>
    </xf>
    <xf numFmtId="0" fontId="43" fillId="2" borderId="17" xfId="0" applyFont="1" applyFill="1" applyBorder="1" applyAlignment="1">
      <alignment horizontal="left"/>
    </xf>
    <xf numFmtId="164" fontId="43" fillId="2" borderId="17" xfId="0" applyNumberFormat="1" applyFont="1" applyFill="1" applyBorder="1" applyAlignment="1">
      <alignment horizontal="left"/>
    </xf>
    <xf numFmtId="2" fontId="43" fillId="2" borderId="17" xfId="1" applyNumberFormat="1" applyFont="1" applyFill="1" applyBorder="1" applyAlignment="1">
      <alignment horizontal="right"/>
    </xf>
    <xf numFmtId="0" fontId="43" fillId="2" borderId="19" xfId="0" applyFont="1" applyFill="1" applyBorder="1" applyAlignment="1">
      <alignment horizontal="left"/>
    </xf>
    <xf numFmtId="0" fontId="43" fillId="2" borderId="4" xfId="0" applyFont="1" applyFill="1" applyBorder="1" applyAlignment="1">
      <alignment horizontal="left"/>
    </xf>
    <xf numFmtId="0" fontId="43" fillId="2" borderId="0" xfId="0" applyFont="1" applyFill="1" applyAlignment="1">
      <alignment horizontal="right" vertical="center"/>
    </xf>
    <xf numFmtId="0" fontId="43" fillId="2" borderId="8" xfId="0" applyFont="1" applyFill="1" applyBorder="1" applyAlignment="1">
      <alignment horizontal="left"/>
    </xf>
    <xf numFmtId="0" fontId="34" fillId="7" borderId="54" xfId="0" applyFont="1" applyFill="1" applyBorder="1" applyAlignment="1">
      <alignment horizontal="center"/>
    </xf>
    <xf numFmtId="0" fontId="47" fillId="7" borderId="46" xfId="0" applyFont="1" applyFill="1" applyBorder="1" applyAlignment="1">
      <alignment horizontal="left"/>
    </xf>
    <xf numFmtId="0" fontId="34" fillId="7" borderId="46" xfId="0" applyFont="1" applyFill="1" applyBorder="1" applyAlignment="1">
      <alignment horizontal="center"/>
    </xf>
    <xf numFmtId="168" fontId="34" fillId="7" borderId="46" xfId="0" applyNumberFormat="1" applyFont="1" applyFill="1" applyBorder="1" applyAlignment="1">
      <alignment horizontal="center" wrapText="1"/>
    </xf>
    <xf numFmtId="2" fontId="34" fillId="7" borderId="55" xfId="0" applyNumberFormat="1" applyFont="1" applyFill="1" applyBorder="1" applyAlignment="1">
      <alignment horizontal="center"/>
    </xf>
    <xf numFmtId="169" fontId="34" fillId="7" borderId="46" xfId="0" applyNumberFormat="1" applyFont="1" applyFill="1" applyBorder="1" applyAlignment="1">
      <alignment horizontal="center" wrapText="1"/>
    </xf>
    <xf numFmtId="0" fontId="34" fillId="3" borderId="54" xfId="0" applyFont="1" applyFill="1" applyBorder="1" applyAlignment="1">
      <alignment horizontal="center"/>
    </xf>
    <xf numFmtId="0" fontId="47" fillId="3" borderId="46" xfId="0" applyFont="1" applyFill="1" applyBorder="1" applyAlignment="1">
      <alignment horizontal="left"/>
    </xf>
    <xf numFmtId="0" fontId="34" fillId="3" borderId="46" xfId="0" applyFont="1" applyFill="1" applyBorder="1" applyAlignment="1">
      <alignment horizontal="center"/>
    </xf>
    <xf numFmtId="168" fontId="34" fillId="3" borderId="46" xfId="0" applyNumberFormat="1" applyFont="1" applyFill="1" applyBorder="1" applyAlignment="1">
      <alignment horizontal="center" wrapText="1"/>
    </xf>
    <xf numFmtId="2" fontId="34" fillId="3" borderId="55" xfId="0" applyNumberFormat="1" applyFont="1" applyFill="1" applyBorder="1" applyAlignment="1">
      <alignment horizontal="center"/>
    </xf>
    <xf numFmtId="0" fontId="34" fillId="3" borderId="46" xfId="0" applyFont="1" applyFill="1" applyBorder="1" applyAlignment="1">
      <alignment horizontal="left"/>
    </xf>
    <xf numFmtId="0" fontId="34" fillId="7" borderId="46" xfId="0" applyFont="1" applyFill="1" applyBorder="1" applyAlignment="1">
      <alignment horizontal="left"/>
    </xf>
    <xf numFmtId="0" fontId="34" fillId="6" borderId="54" xfId="0" applyFont="1" applyFill="1" applyBorder="1" applyAlignment="1">
      <alignment horizontal="center"/>
    </xf>
    <xf numFmtId="0" fontId="34" fillId="6" borderId="46" xfId="0" applyFont="1" applyFill="1" applyBorder="1" applyAlignment="1">
      <alignment horizontal="left"/>
    </xf>
    <xf numFmtId="0" fontId="34" fillId="6" borderId="46" xfId="0" applyFont="1" applyFill="1" applyBorder="1" applyAlignment="1">
      <alignment horizontal="center"/>
    </xf>
    <xf numFmtId="168" fontId="34" fillId="6" borderId="46" xfId="0" applyNumberFormat="1" applyFont="1" applyFill="1" applyBorder="1" applyAlignment="1">
      <alignment horizontal="center" wrapText="1"/>
    </xf>
    <xf numFmtId="2" fontId="34" fillId="6" borderId="55" xfId="0" applyNumberFormat="1" applyFont="1" applyFill="1" applyBorder="1" applyAlignment="1">
      <alignment horizontal="center"/>
    </xf>
    <xf numFmtId="0" fontId="43" fillId="2" borderId="16" xfId="0" applyFont="1" applyFill="1" applyBorder="1" applyAlignment="1">
      <alignment horizontal="center" vertical="center" wrapText="1"/>
    </xf>
    <xf numFmtId="0" fontId="43" fillId="2" borderId="16" xfId="0" applyFont="1" applyFill="1" applyBorder="1" applyAlignment="1">
      <alignment horizontal="center" vertical="center"/>
    </xf>
    <xf numFmtId="0" fontId="42" fillId="2" borderId="0" xfId="0" applyFont="1" applyFill="1" applyAlignment="1">
      <alignment vertical="center"/>
    </xf>
    <xf numFmtId="0" fontId="43" fillId="3" borderId="16" xfId="0" applyFont="1" applyFill="1" applyBorder="1" applyAlignment="1">
      <alignment horizontal="center" vertical="center" wrapText="1"/>
    </xf>
    <xf numFmtId="165" fontId="43" fillId="3" borderId="16" xfId="0" applyNumberFormat="1" applyFont="1" applyFill="1" applyBorder="1" applyAlignment="1">
      <alignment horizontal="center" vertical="center" wrapText="1"/>
    </xf>
    <xf numFmtId="2" fontId="43" fillId="3" borderId="16" xfId="0" applyNumberFormat="1" applyFont="1" applyFill="1" applyBorder="1" applyAlignment="1">
      <alignment horizontal="center" vertical="center" wrapText="1"/>
    </xf>
    <xf numFmtId="0" fontId="56" fillId="3" borderId="46" xfId="0" applyFont="1" applyFill="1" applyBorder="1" applyAlignment="1">
      <alignment horizontal="center"/>
    </xf>
    <xf numFmtId="167" fontId="56" fillId="3" borderId="46" xfId="0" applyNumberFormat="1" applyFont="1" applyFill="1" applyBorder="1" applyAlignment="1">
      <alignment horizontal="center"/>
    </xf>
    <xf numFmtId="0" fontId="43" fillId="3" borderId="46" xfId="0" applyFont="1" applyFill="1" applyBorder="1" applyAlignment="1">
      <alignment horizontal="center" vertical="center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/>
    </xf>
    <xf numFmtId="2" fontId="32" fillId="7" borderId="46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wrapText="1"/>
    </xf>
    <xf numFmtId="0" fontId="39" fillId="2" borderId="0" xfId="0" applyFont="1" applyFill="1" applyAlignment="1">
      <alignment horizontal="center" wrapText="1"/>
    </xf>
    <xf numFmtId="0" fontId="39" fillId="2" borderId="0" xfId="0" applyFont="1" applyFill="1" applyAlignment="1">
      <alignment horizontal="center"/>
    </xf>
    <xf numFmtId="0" fontId="36" fillId="2" borderId="0" xfId="0" applyFont="1" applyFill="1"/>
    <xf numFmtId="0" fontId="57" fillId="2" borderId="5" xfId="0" applyFont="1" applyFill="1" applyBorder="1" applyAlignment="1">
      <alignment horizontal="center"/>
    </xf>
    <xf numFmtId="0" fontId="57" fillId="2" borderId="13" xfId="0" applyFont="1" applyFill="1" applyBorder="1" applyAlignment="1">
      <alignment horizontal="left"/>
    </xf>
    <xf numFmtId="0" fontId="57" fillId="2" borderId="13" xfId="0" applyFont="1" applyFill="1" applyBorder="1" applyAlignment="1">
      <alignment horizontal="center"/>
    </xf>
    <xf numFmtId="0" fontId="57" fillId="2" borderId="6" xfId="0" applyFont="1" applyFill="1" applyBorder="1" applyAlignment="1">
      <alignment horizontal="center"/>
    </xf>
    <xf numFmtId="0" fontId="58" fillId="2" borderId="5" xfId="0" applyFont="1" applyFill="1" applyBorder="1"/>
    <xf numFmtId="0" fontId="57" fillId="2" borderId="13" xfId="0" applyFont="1" applyFill="1" applyBorder="1" applyAlignment="1">
      <alignment wrapText="1"/>
    </xf>
    <xf numFmtId="0" fontId="58" fillId="2" borderId="13" xfId="0" applyFont="1" applyFill="1" applyBorder="1" applyAlignment="1">
      <alignment horizontal="center" wrapText="1"/>
    </xf>
    <xf numFmtId="0" fontId="58" fillId="2" borderId="6" xfId="0" applyFont="1" applyFill="1" applyBorder="1" applyAlignment="1">
      <alignment horizontal="center"/>
    </xf>
    <xf numFmtId="0" fontId="58" fillId="2" borderId="5" xfId="0" applyFont="1" applyFill="1" applyBorder="1" applyAlignment="1">
      <alignment horizontal="center"/>
    </xf>
    <xf numFmtId="0" fontId="57" fillId="2" borderId="6" xfId="0" applyFont="1" applyFill="1" applyBorder="1" applyAlignment="1">
      <alignment wrapText="1"/>
    </xf>
    <xf numFmtId="0" fontId="58" fillId="2" borderId="4" xfId="0" applyFont="1" applyFill="1" applyBorder="1"/>
    <xf numFmtId="0" fontId="57" fillId="2" borderId="0" xfId="0" applyFont="1" applyFill="1" applyAlignment="1">
      <alignment horizontal="left" wrapText="1"/>
    </xf>
    <xf numFmtId="0" fontId="58" fillId="2" borderId="0" xfId="0" applyFont="1" applyFill="1" applyAlignment="1">
      <alignment horizontal="center" wrapText="1"/>
    </xf>
    <xf numFmtId="0" fontId="58" fillId="2" borderId="7" xfId="0" applyFont="1" applyFill="1" applyBorder="1" applyAlignment="1">
      <alignment horizontal="center"/>
    </xf>
    <xf numFmtId="0" fontId="58" fillId="2" borderId="4" xfId="0" applyFont="1" applyFill="1" applyBorder="1" applyAlignment="1">
      <alignment horizontal="center"/>
    </xf>
    <xf numFmtId="0" fontId="57" fillId="2" borderId="7" xfId="0" applyFont="1" applyFill="1" applyBorder="1" applyAlignment="1">
      <alignment wrapText="1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wrapText="1"/>
    </xf>
    <xf numFmtId="0" fontId="58" fillId="2" borderId="4" xfId="0" applyFont="1" applyFill="1" applyBorder="1" applyAlignment="1">
      <alignment wrapText="1"/>
    </xf>
    <xf numFmtId="0" fontId="57" fillId="2" borderId="0" xfId="0" applyFont="1" applyFill="1" applyAlignment="1">
      <alignment horizontal="left"/>
    </xf>
    <xf numFmtId="0" fontId="57" fillId="2" borderId="7" xfId="0" applyFont="1" applyFill="1" applyBorder="1" applyAlignment="1">
      <alignment horizontal="left"/>
    </xf>
    <xf numFmtId="0" fontId="58" fillId="2" borderId="8" xfId="0" applyFont="1" applyFill="1" applyBorder="1"/>
    <xf numFmtId="0" fontId="57" fillId="2" borderId="37" xfId="0" applyFont="1" applyFill="1" applyBorder="1" applyAlignment="1">
      <alignment horizontal="left"/>
    </xf>
    <xf numFmtId="0" fontId="57" fillId="2" borderId="9" xfId="0" applyFont="1" applyFill="1" applyBorder="1" applyAlignment="1">
      <alignment horizontal="left"/>
    </xf>
    <xf numFmtId="0" fontId="58" fillId="2" borderId="8" xfId="0" applyFont="1" applyFill="1" applyBorder="1" applyAlignment="1">
      <alignment horizontal="center"/>
    </xf>
    <xf numFmtId="0" fontId="58" fillId="2" borderId="9" xfId="0" applyFont="1" applyFill="1" applyBorder="1" applyAlignment="1">
      <alignment horizontal="left" vertical="center"/>
    </xf>
    <xf numFmtId="0" fontId="59" fillId="2" borderId="5" xfId="0" applyFont="1" applyFill="1" applyBorder="1"/>
    <xf numFmtId="0" fontId="59" fillId="2" borderId="13" xfId="0" applyFont="1" applyFill="1" applyBorder="1" applyAlignment="1">
      <alignment wrapText="1"/>
    </xf>
    <xf numFmtId="0" fontId="59" fillId="2" borderId="13" xfId="0" applyFont="1" applyFill="1" applyBorder="1" applyAlignment="1">
      <alignment horizontal="center" wrapText="1"/>
    </xf>
    <xf numFmtId="0" fontId="59" fillId="2" borderId="13" xfId="0" applyFont="1" applyFill="1" applyBorder="1" applyAlignment="1">
      <alignment horizontal="center"/>
    </xf>
    <xf numFmtId="0" fontId="59" fillId="2" borderId="4" xfId="0" applyFont="1" applyFill="1" applyBorder="1"/>
    <xf numFmtId="0" fontId="59" fillId="2" borderId="0" xfId="0" applyFont="1" applyFill="1" applyAlignment="1">
      <alignment wrapText="1"/>
    </xf>
    <xf numFmtId="0" fontId="59" fillId="2" borderId="0" xfId="0" applyFont="1" applyFill="1" applyAlignment="1">
      <alignment horizontal="center" wrapText="1"/>
    </xf>
    <xf numFmtId="0" fontId="59" fillId="2" borderId="0" xfId="0" applyFont="1" applyFill="1" applyAlignment="1">
      <alignment horizontal="center"/>
    </xf>
    <xf numFmtId="164" fontId="59" fillId="2" borderId="0" xfId="0" applyNumberFormat="1" applyFont="1" applyFill="1" applyAlignment="1">
      <alignment horizontal="center"/>
    </xf>
    <xf numFmtId="2" fontId="59" fillId="2" borderId="0" xfId="0" applyNumberFormat="1" applyFont="1" applyFill="1" applyAlignment="1">
      <alignment horizontal="center"/>
    </xf>
    <xf numFmtId="0" fontId="59" fillId="2" borderId="7" xfId="0" applyFont="1" applyFill="1" applyBorder="1"/>
    <xf numFmtId="0" fontId="59" fillId="2" borderId="8" xfId="0" applyFont="1" applyFill="1" applyBorder="1"/>
    <xf numFmtId="0" fontId="59" fillId="2" borderId="37" xfId="0" applyFont="1" applyFill="1" applyBorder="1" applyAlignment="1">
      <alignment wrapText="1"/>
    </xf>
    <xf numFmtId="0" fontId="59" fillId="2" borderId="37" xfId="0" applyFont="1" applyFill="1" applyBorder="1" applyAlignment="1">
      <alignment horizontal="center" wrapText="1"/>
    </xf>
    <xf numFmtId="0" fontId="59" fillId="2" borderId="37" xfId="0" applyFont="1" applyFill="1" applyBorder="1" applyAlignment="1">
      <alignment horizontal="center"/>
    </xf>
    <xf numFmtId="164" fontId="59" fillId="2" borderId="37" xfId="0" applyNumberFormat="1" applyFont="1" applyFill="1" applyBorder="1" applyAlignment="1">
      <alignment horizontal="center"/>
    </xf>
    <xf numFmtId="0" fontId="58" fillId="2" borderId="76" xfId="0" applyFont="1" applyFill="1" applyBorder="1"/>
    <xf numFmtId="0" fontId="59" fillId="2" borderId="65" xfId="0" applyFont="1" applyFill="1" applyBorder="1" applyAlignment="1">
      <alignment horizontal="center" wrapText="1"/>
    </xf>
    <xf numFmtId="0" fontId="60" fillId="2" borderId="1" xfId="0" applyFont="1" applyFill="1" applyBorder="1" applyAlignment="1">
      <alignment horizontal="center" vertical="center" wrapText="1"/>
    </xf>
    <xf numFmtId="0" fontId="60" fillId="2" borderId="2" xfId="0" applyFont="1" applyFill="1" applyBorder="1" applyAlignment="1">
      <alignment horizontal="center" vertical="center" wrapText="1"/>
    </xf>
    <xf numFmtId="0" fontId="61" fillId="2" borderId="2" xfId="0" applyFont="1" applyFill="1" applyBorder="1" applyAlignment="1">
      <alignment horizontal="center" vertical="center" wrapText="1"/>
    </xf>
    <xf numFmtId="0" fontId="60" fillId="2" borderId="3" xfId="0" applyFont="1" applyFill="1" applyBorder="1" applyAlignment="1">
      <alignment horizontal="center" vertical="center" wrapText="1"/>
    </xf>
    <xf numFmtId="0" fontId="36" fillId="2" borderId="0" xfId="0" applyFont="1" applyFill="1" applyAlignment="1">
      <alignment wrapText="1"/>
    </xf>
    <xf numFmtId="0" fontId="57" fillId="2" borderId="72" xfId="0" applyFont="1" applyFill="1" applyBorder="1" applyAlignment="1">
      <alignment horizontal="center" vertical="center" wrapText="1"/>
    </xf>
    <xf numFmtId="0" fontId="60" fillId="2" borderId="73" xfId="0" applyFont="1" applyFill="1" applyBorder="1" applyAlignment="1">
      <alignment horizontal="center" vertical="center" wrapText="1"/>
    </xf>
    <xf numFmtId="0" fontId="62" fillId="2" borderId="73" xfId="0" applyFont="1" applyFill="1" applyBorder="1" applyAlignment="1">
      <alignment horizontal="center" vertical="center" wrapText="1"/>
    </xf>
    <xf numFmtId="0" fontId="62" fillId="2" borderId="71" xfId="0" applyFont="1" applyFill="1" applyBorder="1" applyAlignment="1">
      <alignment horizontal="center" vertical="center" wrapText="1"/>
    </xf>
    <xf numFmtId="0" fontId="63" fillId="2" borderId="0" xfId="0" applyFont="1" applyFill="1" applyAlignment="1">
      <alignment horizontal="center" vertical="center"/>
    </xf>
    <xf numFmtId="0" fontId="39" fillId="2" borderId="54" xfId="0" applyFont="1" applyFill="1" applyBorder="1"/>
    <xf numFmtId="0" fontId="39" fillId="2" borderId="46" xfId="0" applyFont="1" applyFill="1" applyBorder="1" applyAlignment="1">
      <alignment horizontal="center" wrapText="1"/>
    </xf>
    <xf numFmtId="0" fontId="39" fillId="2" borderId="46" xfId="0" applyFont="1" applyFill="1" applyBorder="1" applyAlignment="1">
      <alignment horizontal="center"/>
    </xf>
    <xf numFmtId="0" fontId="39" fillId="0" borderId="46" xfId="0" applyFont="1" applyBorder="1" applyAlignment="1">
      <alignment horizontal="center"/>
    </xf>
    <xf numFmtId="2" fontId="39" fillId="2" borderId="46" xfId="0" applyNumberFormat="1" applyFont="1" applyFill="1" applyBorder="1" applyAlignment="1">
      <alignment horizontal="center"/>
    </xf>
    <xf numFmtId="0" fontId="62" fillId="2" borderId="46" xfId="0" applyFont="1" applyFill="1" applyBorder="1" applyAlignment="1">
      <alignment horizontal="center" vertical="center" wrapText="1"/>
    </xf>
    <xf numFmtId="0" fontId="57" fillId="2" borderId="55" xfId="0" applyFont="1" applyFill="1" applyBorder="1" applyAlignment="1">
      <alignment horizontal="center" vertical="center"/>
    </xf>
    <xf numFmtId="0" fontId="39" fillId="3" borderId="46" xfId="0" applyFont="1" applyFill="1" applyBorder="1" applyAlignment="1">
      <alignment horizontal="center"/>
    </xf>
    <xf numFmtId="0" fontId="69" fillId="2" borderId="46" xfId="0" applyFont="1" applyFill="1" applyBorder="1" applyAlignment="1">
      <alignment horizontal="center" wrapText="1"/>
    </xf>
    <xf numFmtId="0" fontId="73" fillId="2" borderId="46" xfId="0" applyFont="1" applyFill="1" applyBorder="1" applyAlignment="1">
      <alignment horizontal="center"/>
    </xf>
    <xf numFmtId="0" fontId="74" fillId="2" borderId="54" xfId="0" applyFont="1" applyFill="1" applyBorder="1"/>
    <xf numFmtId="0" fontId="74" fillId="2" borderId="46" xfId="0" applyFont="1" applyFill="1" applyBorder="1"/>
    <xf numFmtId="0" fontId="75" fillId="2" borderId="46" xfId="0" applyFont="1" applyFill="1" applyBorder="1" applyAlignment="1">
      <alignment horizontal="center"/>
    </xf>
    <xf numFmtId="164" fontId="73" fillId="2" borderId="46" xfId="0" applyNumberFormat="1" applyFont="1" applyFill="1" applyBorder="1" applyAlignment="1">
      <alignment horizontal="center"/>
    </xf>
    <xf numFmtId="2" fontId="73" fillId="2" borderId="46" xfId="0" applyNumberFormat="1" applyFont="1" applyFill="1" applyBorder="1" applyAlignment="1">
      <alignment horizontal="center"/>
    </xf>
    <xf numFmtId="0" fontId="70" fillId="2" borderId="53" xfId="0" applyFont="1" applyFill="1" applyBorder="1" applyAlignment="1">
      <alignment vertical="center" wrapText="1"/>
    </xf>
    <xf numFmtId="0" fontId="69" fillId="2" borderId="46" xfId="0" applyFont="1" applyFill="1" applyBorder="1" applyAlignment="1">
      <alignment horizontal="center" vertical="center" wrapText="1"/>
    </xf>
    <xf numFmtId="0" fontId="70" fillId="2" borderId="56" xfId="0" applyFont="1" applyFill="1" applyBorder="1" applyAlignment="1">
      <alignment vertical="center" wrapText="1"/>
    </xf>
    <xf numFmtId="0" fontId="69" fillId="2" borderId="16" xfId="0" applyFont="1" applyFill="1" applyBorder="1" applyAlignment="1">
      <alignment horizontal="center" vertical="center" wrapText="1"/>
    </xf>
    <xf numFmtId="0" fontId="39" fillId="2" borderId="16" xfId="0" applyFont="1" applyFill="1" applyBorder="1" applyAlignment="1">
      <alignment horizontal="center"/>
    </xf>
    <xf numFmtId="0" fontId="69" fillId="2" borderId="31" xfId="0" applyFont="1" applyFill="1" applyBorder="1" applyAlignment="1">
      <alignment vertical="center" wrapText="1"/>
    </xf>
    <xf numFmtId="0" fontId="25" fillId="2" borderId="13" xfId="0" applyFont="1" applyFill="1" applyBorder="1" applyAlignment="1">
      <alignment horizontal="left"/>
    </xf>
    <xf numFmtId="0" fontId="26" fillId="2" borderId="13" xfId="0" applyFont="1" applyFill="1" applyBorder="1" applyAlignment="1">
      <alignment horizontal="left"/>
    </xf>
    <xf numFmtId="0" fontId="77" fillId="2" borderId="42" xfId="0" applyFont="1" applyFill="1" applyBorder="1" applyAlignment="1">
      <alignment horizontal="left"/>
    </xf>
    <xf numFmtId="164" fontId="26" fillId="2" borderId="42" xfId="0" applyNumberFormat="1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left"/>
    </xf>
    <xf numFmtId="164" fontId="78" fillId="2" borderId="46" xfId="0" applyNumberFormat="1" applyFont="1" applyFill="1" applyBorder="1"/>
    <xf numFmtId="164" fontId="26" fillId="2" borderId="44" xfId="0" applyNumberFormat="1" applyFont="1" applyFill="1" applyBorder="1"/>
    <xf numFmtId="49" fontId="26" fillId="2" borderId="42" xfId="0" applyNumberFormat="1" applyFont="1" applyFill="1" applyBorder="1"/>
    <xf numFmtId="0" fontId="25" fillId="2" borderId="17" xfId="0" applyFont="1" applyFill="1" applyBorder="1"/>
    <xf numFmtId="0" fontId="26" fillId="2" borderId="17" xfId="0" applyFont="1" applyFill="1" applyBorder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right"/>
    </xf>
    <xf numFmtId="0" fontId="26" fillId="2" borderId="7" xfId="0" applyFont="1" applyFill="1" applyBorder="1" applyAlignment="1">
      <alignment horizontal="right"/>
    </xf>
    <xf numFmtId="0" fontId="79" fillId="2" borderId="37" xfId="0" applyFont="1" applyFill="1" applyBorder="1"/>
    <xf numFmtId="0" fontId="72" fillId="2" borderId="0" xfId="0" applyFont="1" applyFill="1"/>
    <xf numFmtId="0" fontId="72" fillId="2" borderId="0" xfId="0" applyFont="1" applyFill="1" applyAlignment="1">
      <alignment wrapText="1"/>
    </xf>
    <xf numFmtId="0" fontId="72" fillId="2" borderId="0" xfId="0" applyFont="1" applyFill="1" applyAlignment="1">
      <alignment horizontal="center" wrapText="1"/>
    </xf>
    <xf numFmtId="0" fontId="72" fillId="2" borderId="0" xfId="0" applyFont="1" applyFill="1" applyAlignment="1">
      <alignment horizontal="center"/>
    </xf>
    <xf numFmtId="0" fontId="39" fillId="3" borderId="54" xfId="0" applyFont="1" applyFill="1" applyBorder="1"/>
    <xf numFmtId="0" fontId="39" fillId="3" borderId="46" xfId="0" applyFont="1" applyFill="1" applyBorder="1" applyAlignment="1">
      <alignment wrapText="1"/>
    </xf>
    <xf numFmtId="0" fontId="39" fillId="3" borderId="46" xfId="0" applyFont="1" applyFill="1" applyBorder="1" applyAlignment="1">
      <alignment horizontal="center" wrapText="1"/>
    </xf>
    <xf numFmtId="2" fontId="39" fillId="3" borderId="46" xfId="0" applyNumberFormat="1" applyFont="1" applyFill="1" applyBorder="1" applyAlignment="1">
      <alignment horizontal="center"/>
    </xf>
    <xf numFmtId="0" fontId="39" fillId="7" borderId="54" xfId="0" applyFont="1" applyFill="1" applyBorder="1"/>
    <xf numFmtId="0" fontId="39" fillId="7" borderId="46" xfId="0" applyFont="1" applyFill="1" applyBorder="1" applyAlignment="1">
      <alignment wrapText="1"/>
    </xf>
    <xf numFmtId="0" fontId="39" fillId="7" borderId="46" xfId="0" applyFont="1" applyFill="1" applyBorder="1" applyAlignment="1">
      <alignment horizontal="center" wrapText="1"/>
    </xf>
    <xf numFmtId="0" fontId="39" fillId="7" borderId="46" xfId="0" applyFont="1" applyFill="1" applyBorder="1" applyAlignment="1">
      <alignment horizontal="center"/>
    </xf>
    <xf numFmtId="2" fontId="39" fillId="7" borderId="46" xfId="0" applyNumberFormat="1" applyFont="1" applyFill="1" applyBorder="1" applyAlignment="1">
      <alignment horizontal="center"/>
    </xf>
    <xf numFmtId="0" fontId="64" fillId="7" borderId="53" xfId="0" applyFont="1" applyFill="1" applyBorder="1" applyAlignment="1">
      <alignment horizontal="center" vertical="center" wrapText="1"/>
    </xf>
    <xf numFmtId="165" fontId="39" fillId="7" borderId="46" xfId="0" applyNumberFormat="1" applyFont="1" applyFill="1" applyBorder="1" applyAlignment="1">
      <alignment horizontal="center"/>
    </xf>
    <xf numFmtId="0" fontId="72" fillId="3" borderId="46" xfId="0" applyFont="1" applyFill="1" applyBorder="1" applyAlignment="1">
      <alignment wrapText="1"/>
    </xf>
    <xf numFmtId="0" fontId="73" fillId="3" borderId="46" xfId="0" applyFont="1" applyFill="1" applyBorder="1" applyAlignment="1">
      <alignment horizontal="center"/>
    </xf>
    <xf numFmtId="165" fontId="39" fillId="3" borderId="46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8" fillId="2" borderId="0" xfId="0" applyFont="1" applyFill="1"/>
    <xf numFmtId="0" fontId="84" fillId="2" borderId="37" xfId="0" applyFont="1" applyFill="1" applyBorder="1"/>
    <xf numFmtId="164" fontId="12" fillId="2" borderId="13" xfId="0" applyNumberFormat="1" applyFont="1" applyFill="1" applyBorder="1" applyAlignment="1">
      <alignment horizontal="left"/>
    </xf>
    <xf numFmtId="164" fontId="12" fillId="2" borderId="6" xfId="0" applyNumberFormat="1" applyFont="1" applyFill="1" applyBorder="1" applyAlignment="1">
      <alignment horizontal="left"/>
    </xf>
    <xf numFmtId="0" fontId="17" fillId="2" borderId="4" xfId="0" applyFont="1" applyFill="1" applyBorder="1" applyAlignment="1">
      <alignment horizontal="center" vertical="top"/>
    </xf>
    <xf numFmtId="0" fontId="16" fillId="2" borderId="55" xfId="0" applyFont="1" applyFill="1" applyBorder="1" applyAlignment="1">
      <alignment horizontal="left"/>
    </xf>
    <xf numFmtId="0" fontId="17" fillId="2" borderId="17" xfId="0" applyFont="1" applyFill="1" applyBorder="1" applyAlignment="1">
      <alignment horizontal="left" vertical="top"/>
    </xf>
    <xf numFmtId="0" fontId="16" fillId="2" borderId="7" xfId="0" applyFont="1" applyFill="1" applyBorder="1" applyAlignment="1">
      <alignment horizontal="left"/>
    </xf>
    <xf numFmtId="0" fontId="17" fillId="2" borderId="5" xfId="0" applyFont="1" applyFill="1" applyBorder="1"/>
    <xf numFmtId="0" fontId="17" fillId="2" borderId="13" xfId="0" applyFont="1" applyFill="1" applyBorder="1"/>
    <xf numFmtId="164" fontId="17" fillId="2" borderId="13" xfId="0" applyNumberFormat="1" applyFont="1" applyFill="1" applyBorder="1"/>
    <xf numFmtId="2" fontId="17" fillId="2" borderId="13" xfId="0" applyNumberFormat="1" applyFont="1" applyFill="1" applyBorder="1" applyAlignment="1">
      <alignment horizontal="right"/>
    </xf>
    <xf numFmtId="0" fontId="17" fillId="2" borderId="6" xfId="0" applyFont="1" applyFill="1" applyBorder="1"/>
    <xf numFmtId="0" fontId="17" fillId="2" borderId="4" xfId="0" applyFont="1" applyFill="1" applyBorder="1"/>
    <xf numFmtId="0" fontId="17" fillId="2" borderId="0" xfId="0" applyFont="1" applyFill="1"/>
    <xf numFmtId="164" fontId="17" fillId="2" borderId="0" xfId="0" applyNumberFormat="1" applyFont="1" applyFill="1"/>
    <xf numFmtId="2" fontId="17" fillId="2" borderId="0" xfId="0" applyNumberFormat="1" applyFont="1" applyFill="1" applyAlignment="1">
      <alignment horizontal="right"/>
    </xf>
    <xf numFmtId="0" fontId="17" fillId="2" borderId="7" xfId="0" applyFont="1" applyFill="1" applyBorder="1"/>
    <xf numFmtId="164" fontId="41" fillId="2" borderId="0" xfId="0" applyNumberFormat="1" applyFont="1" applyFill="1" applyAlignment="1">
      <alignment horizontal="left"/>
    </xf>
    <xf numFmtId="0" fontId="41" fillId="2" borderId="55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89" fillId="3" borderId="46" xfId="0" applyFont="1" applyFill="1" applyBorder="1" applyAlignment="1">
      <alignment horizontal="center" vertical="center" wrapText="1"/>
    </xf>
    <xf numFmtId="0" fontId="12" fillId="2" borderId="55" xfId="0" applyFont="1" applyFill="1" applyBorder="1" applyAlignment="1">
      <alignment horizontal="center" vertical="center" wrapText="1"/>
    </xf>
    <xf numFmtId="2" fontId="92" fillId="2" borderId="2" xfId="0" applyNumberFormat="1" applyFont="1" applyFill="1" applyBorder="1" applyAlignment="1">
      <alignment horizontal="center" vertical="center" wrapText="1"/>
    </xf>
    <xf numFmtId="2" fontId="81" fillId="2" borderId="3" xfId="0" applyNumberFormat="1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left"/>
    </xf>
    <xf numFmtId="0" fontId="17" fillId="2" borderId="0" xfId="0" applyFont="1" applyFill="1" applyAlignment="1">
      <alignment horizontal="left"/>
    </xf>
    <xf numFmtId="15" fontId="41" fillId="2" borderId="0" xfId="0" applyNumberFormat="1" applyFont="1" applyFill="1" applyAlignment="1">
      <alignment horizontal="left"/>
    </xf>
    <xf numFmtId="164" fontId="17" fillId="2" borderId="0" xfId="0" applyNumberFormat="1" applyFont="1" applyFill="1" applyAlignment="1">
      <alignment horizontal="left"/>
    </xf>
    <xf numFmtId="2" fontId="17" fillId="2" borderId="0" xfId="5" applyNumberFormat="1" applyFont="1" applyFill="1" applyBorder="1" applyAlignment="1">
      <alignment horizontal="right"/>
    </xf>
    <xf numFmtId="0" fontId="41" fillId="2" borderId="7" xfId="0" applyFont="1" applyFill="1" applyBorder="1" applyAlignment="1">
      <alignment horizontal="center"/>
    </xf>
    <xf numFmtId="0" fontId="41" fillId="2" borderId="0" xfId="0" applyFont="1" applyFill="1" applyAlignment="1">
      <alignment horizontal="center"/>
    </xf>
    <xf numFmtId="0" fontId="41" fillId="2" borderId="7" xfId="0" applyFont="1" applyFill="1" applyBorder="1" applyAlignment="1">
      <alignment horizontal="right"/>
    </xf>
    <xf numFmtId="0" fontId="41" fillId="2" borderId="0" xfId="0" applyFont="1" applyFill="1" applyAlignment="1">
      <alignment horizontal="left"/>
    </xf>
    <xf numFmtId="0" fontId="93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41" fillId="2" borderId="8" xfId="0" applyFont="1" applyFill="1" applyBorder="1"/>
    <xf numFmtId="0" fontId="41" fillId="2" borderId="37" xfId="0" applyFont="1" applyFill="1" applyBorder="1"/>
    <xf numFmtId="0" fontId="17" fillId="2" borderId="37" xfId="0" applyFont="1" applyFill="1" applyBorder="1"/>
    <xf numFmtId="0" fontId="41" fillId="2" borderId="37" xfId="0" applyFont="1" applyFill="1" applyBorder="1" applyAlignment="1">
      <alignment horizontal="center"/>
    </xf>
    <xf numFmtId="0" fontId="94" fillId="2" borderId="0" xfId="0" applyFont="1" applyFill="1" applyAlignment="1">
      <alignment horizontal="center"/>
    </xf>
    <xf numFmtId="0" fontId="3" fillId="2" borderId="38" xfId="0" applyFont="1" applyFill="1" applyBorder="1"/>
    <xf numFmtId="0" fontId="4" fillId="2" borderId="39" xfId="0" applyFont="1" applyFill="1" applyBorder="1"/>
    <xf numFmtId="0" fontId="5" fillId="2" borderId="57" xfId="0" applyFont="1" applyFill="1" applyBorder="1" applyAlignment="1">
      <alignment horizontal="right"/>
    </xf>
    <xf numFmtId="0" fontId="9" fillId="2" borderId="41" xfId="0" applyFont="1" applyFill="1" applyBorder="1" applyAlignment="1">
      <alignment horizontal="left"/>
    </xf>
    <xf numFmtId="0" fontId="9" fillId="2" borderId="39" xfId="0" applyFont="1" applyFill="1" applyBorder="1"/>
    <xf numFmtId="164" fontId="3" fillId="2" borderId="40" xfId="0" applyNumberFormat="1" applyFont="1" applyFill="1" applyBorder="1" applyAlignment="1">
      <alignment horizontal="center"/>
    </xf>
    <xf numFmtId="164" fontId="3" fillId="2" borderId="41" xfId="0" applyNumberFormat="1" applyFont="1" applyFill="1" applyBorder="1"/>
    <xf numFmtId="0" fontId="3" fillId="2" borderId="14" xfId="0" applyFont="1" applyFill="1" applyBorder="1"/>
    <xf numFmtId="0" fontId="5" fillId="2" borderId="32" xfId="0" applyFont="1" applyFill="1" applyBorder="1"/>
    <xf numFmtId="0" fontId="5" fillId="2" borderId="42" xfId="0" applyFont="1" applyFill="1" applyBorder="1"/>
    <xf numFmtId="0" fontId="5" fillId="2" borderId="18" xfId="0" applyFont="1" applyFill="1" applyBorder="1"/>
    <xf numFmtId="0" fontId="8" fillId="2" borderId="18" xfId="0" applyFont="1" applyFill="1" applyBorder="1"/>
    <xf numFmtId="0" fontId="6" fillId="2" borderId="42" xfId="0" applyFont="1" applyFill="1" applyBorder="1"/>
    <xf numFmtId="164" fontId="4" fillId="2" borderId="43" xfId="0" applyNumberFormat="1" applyFont="1" applyFill="1" applyBorder="1" applyAlignment="1">
      <alignment horizontal="center"/>
    </xf>
    <xf numFmtId="164" fontId="8" fillId="2" borderId="44" xfId="0" applyNumberFormat="1" applyFont="1" applyFill="1" applyBorder="1"/>
    <xf numFmtId="0" fontId="5" fillId="2" borderId="25" xfId="0" applyFont="1" applyFill="1" applyBorder="1"/>
    <xf numFmtId="0" fontId="10" fillId="2" borderId="44" xfId="0" applyFont="1" applyFill="1" applyBorder="1"/>
    <xf numFmtId="0" fontId="6" fillId="2" borderId="44" xfId="0" applyFont="1" applyFill="1" applyBorder="1"/>
    <xf numFmtId="164" fontId="3" fillId="2" borderId="43" xfId="0" applyNumberFormat="1" applyFont="1" applyFill="1" applyBorder="1" applyAlignment="1">
      <alignment horizontal="center"/>
    </xf>
    <xf numFmtId="164" fontId="5" fillId="2" borderId="44" xfId="0" applyNumberFormat="1" applyFont="1" applyFill="1" applyBorder="1"/>
    <xf numFmtId="0" fontId="10" fillId="2" borderId="46" xfId="0" applyFont="1" applyFill="1" applyBorder="1"/>
    <xf numFmtId="164" fontId="3" fillId="2" borderId="79" xfId="0" applyNumberFormat="1" applyFont="1" applyFill="1" applyBorder="1" applyAlignment="1">
      <alignment horizontal="center"/>
    </xf>
    <xf numFmtId="164" fontId="5" fillId="2" borderId="18" xfId="0" applyNumberFormat="1" applyFont="1" applyFill="1" applyBorder="1"/>
    <xf numFmtId="0" fontId="5" fillId="2" borderId="34" xfId="0" applyFont="1" applyFill="1" applyBorder="1"/>
    <xf numFmtId="14" fontId="5" fillId="2" borderId="37" xfId="0" applyNumberFormat="1" applyFont="1" applyFill="1" applyBorder="1"/>
    <xf numFmtId="0" fontId="5" fillId="2" borderId="62" xfId="0" applyFont="1" applyFill="1" applyBorder="1"/>
    <xf numFmtId="164" fontId="3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right"/>
    </xf>
    <xf numFmtId="0" fontId="5" fillId="2" borderId="5" xfId="0" applyFont="1" applyFill="1" applyBorder="1"/>
    <xf numFmtId="164" fontId="3" fillId="2" borderId="13" xfId="0" applyNumberFormat="1" applyFont="1" applyFill="1" applyBorder="1" applyAlignment="1">
      <alignment horizontal="center"/>
    </xf>
    <xf numFmtId="2" fontId="5" fillId="2" borderId="13" xfId="0" applyNumberFormat="1" applyFont="1" applyFill="1" applyBorder="1" applyAlignment="1">
      <alignment horizontal="right"/>
    </xf>
    <xf numFmtId="0" fontId="3" fillId="2" borderId="54" xfId="0" applyFont="1" applyFill="1" applyBorder="1"/>
    <xf numFmtId="0" fontId="5" fillId="2" borderId="46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56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/>
    </xf>
    <xf numFmtId="0" fontId="3" fillId="2" borderId="46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 vertical="center"/>
    </xf>
    <xf numFmtId="2" fontId="3" fillId="2" borderId="46" xfId="0" applyNumberFormat="1" applyFont="1" applyFill="1" applyBorder="1" applyAlignment="1">
      <alignment horizontal="center" vertical="center"/>
    </xf>
    <xf numFmtId="0" fontId="95" fillId="0" borderId="46" xfId="0" applyFont="1" applyBorder="1" applyAlignment="1">
      <alignment vertical="center"/>
    </xf>
    <xf numFmtId="0" fontId="5" fillId="2" borderId="44" xfId="0" applyFont="1" applyFill="1" applyBorder="1" applyAlignment="1">
      <alignment horizontal="center"/>
    </xf>
    <xf numFmtId="0" fontId="5" fillId="2" borderId="44" xfId="0" applyFont="1" applyFill="1" applyBorder="1" applyAlignment="1">
      <alignment horizontal="right"/>
    </xf>
    <xf numFmtId="164" fontId="3" fillId="2" borderId="46" xfId="0" applyNumberFormat="1" applyFont="1" applyFill="1" applyBorder="1" applyAlignment="1">
      <alignment horizontal="center" vertical="center" wrapText="1"/>
    </xf>
    <xf numFmtId="2" fontId="5" fillId="2" borderId="46" xfId="0" applyNumberFormat="1" applyFont="1" applyFill="1" applyBorder="1" applyAlignment="1">
      <alignment horizontal="right"/>
    </xf>
    <xf numFmtId="0" fontId="5" fillId="2" borderId="43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right"/>
    </xf>
    <xf numFmtId="0" fontId="5" fillId="2" borderId="63" xfId="0" applyFont="1" applyFill="1" applyBorder="1" applyAlignment="1">
      <alignment horizontal="center"/>
    </xf>
    <xf numFmtId="0" fontId="9" fillId="3" borderId="57" xfId="0" applyFont="1" applyFill="1" applyBorder="1" applyAlignment="1">
      <alignment horizontal="left" wrapText="1"/>
    </xf>
    <xf numFmtId="0" fontId="9" fillId="2" borderId="46" xfId="0" applyFont="1" applyFill="1" applyBorder="1" applyAlignment="1">
      <alignment horizontal="left"/>
    </xf>
    <xf numFmtId="0" fontId="3" fillId="2" borderId="56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3" fillId="2" borderId="6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left"/>
    </xf>
    <xf numFmtId="164" fontId="3" fillId="2" borderId="11" xfId="5" applyNumberFormat="1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right"/>
    </xf>
    <xf numFmtId="0" fontId="3" fillId="2" borderId="38" xfId="0" applyFont="1" applyFill="1" applyBorder="1" applyAlignment="1">
      <alignment horizontal="left"/>
    </xf>
    <xf numFmtId="0" fontId="5" fillId="2" borderId="39" xfId="0" applyFont="1" applyFill="1" applyBorder="1" applyAlignment="1">
      <alignment horizontal="left"/>
    </xf>
    <xf numFmtId="0" fontId="3" fillId="2" borderId="39" xfId="0" applyFont="1" applyFill="1" applyBorder="1" applyAlignment="1">
      <alignment horizontal="left"/>
    </xf>
    <xf numFmtId="164" fontId="3" fillId="2" borderId="39" xfId="0" applyNumberFormat="1" applyFont="1" applyFill="1" applyBorder="1" applyAlignment="1">
      <alignment horizontal="center"/>
    </xf>
    <xf numFmtId="2" fontId="3" fillId="2" borderId="39" xfId="0" applyNumberFormat="1" applyFont="1" applyFill="1" applyBorder="1" applyAlignment="1">
      <alignment horizontal="right"/>
    </xf>
    <xf numFmtId="0" fontId="3" fillId="2" borderId="32" xfId="0" applyFont="1" applyFill="1" applyBorder="1" applyAlignment="1">
      <alignment horizontal="left"/>
    </xf>
    <xf numFmtId="0" fontId="5" fillId="2" borderId="42" xfId="0" applyFont="1" applyFill="1" applyBorder="1" applyAlignment="1">
      <alignment horizontal="left"/>
    </xf>
    <xf numFmtId="164" fontId="3" fillId="2" borderId="42" xfId="0" applyNumberFormat="1" applyFont="1" applyFill="1" applyBorder="1" applyAlignment="1">
      <alignment horizontal="center"/>
    </xf>
    <xf numFmtId="2" fontId="3" fillId="2" borderId="42" xfId="0" applyNumberFormat="1" applyFont="1" applyFill="1" applyBorder="1" applyAlignment="1">
      <alignment horizontal="right"/>
    </xf>
    <xf numFmtId="0" fontId="3" fillId="2" borderId="58" xfId="0" applyFont="1" applyFill="1" applyBorder="1" applyAlignment="1">
      <alignment horizontal="left"/>
    </xf>
    <xf numFmtId="0" fontId="5" fillId="2" borderId="17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13" fillId="2" borderId="17" xfId="0" applyFont="1" applyFill="1" applyBorder="1" applyAlignment="1">
      <alignment horizontal="left"/>
    </xf>
    <xf numFmtId="164" fontId="3" fillId="2" borderId="17" xfId="0" applyNumberFormat="1" applyFont="1" applyFill="1" applyBorder="1" applyAlignment="1">
      <alignment horizontal="center"/>
    </xf>
    <xf numFmtId="2" fontId="13" fillId="2" borderId="17" xfId="5" applyNumberFormat="1" applyFont="1" applyFill="1" applyBorder="1" applyAlignment="1">
      <alignment horizontal="right"/>
    </xf>
    <xf numFmtId="0" fontId="13" fillId="2" borderId="19" xfId="0" applyFont="1" applyFill="1" applyBorder="1" applyAlignment="1">
      <alignment horizontal="left"/>
    </xf>
    <xf numFmtId="0" fontId="3" fillId="2" borderId="42" xfId="0" applyFont="1" applyFill="1" applyBorder="1" applyAlignment="1">
      <alignment horizontal="left"/>
    </xf>
    <xf numFmtId="0" fontId="13" fillId="2" borderId="42" xfId="0" applyFont="1" applyFill="1" applyBorder="1" applyAlignment="1">
      <alignment horizontal="left"/>
    </xf>
    <xf numFmtId="2" fontId="13" fillId="2" borderId="42" xfId="5" applyNumberFormat="1" applyFont="1" applyFill="1" applyBorder="1" applyAlignment="1">
      <alignment horizontal="right"/>
    </xf>
    <xf numFmtId="0" fontId="13" fillId="2" borderId="25" xfId="0" applyFont="1" applyFill="1" applyBorder="1" applyAlignment="1">
      <alignment horizontal="left"/>
    </xf>
    <xf numFmtId="0" fontId="14" fillId="2" borderId="42" xfId="0" applyFont="1" applyFill="1" applyBorder="1" applyAlignment="1">
      <alignment horizontal="left"/>
    </xf>
    <xf numFmtId="164" fontId="4" fillId="2" borderId="42" xfId="0" applyNumberFormat="1" applyFont="1" applyFill="1" applyBorder="1" applyAlignment="1">
      <alignment horizontal="center"/>
    </xf>
    <xf numFmtId="2" fontId="14" fillId="2" borderId="42" xfId="5" applyNumberFormat="1" applyFont="1" applyFill="1" applyBorder="1" applyAlignment="1">
      <alignment horizontal="right"/>
    </xf>
    <xf numFmtId="0" fontId="14" fillId="2" borderId="25" xfId="0" applyFont="1" applyFill="1" applyBorder="1" applyAlignment="1">
      <alignment horizontal="left"/>
    </xf>
    <xf numFmtId="2" fontId="5" fillId="2" borderId="0" xfId="5" applyNumberFormat="1" applyFont="1" applyFill="1" applyBorder="1" applyAlignment="1">
      <alignment horizontal="right"/>
    </xf>
    <xf numFmtId="2" fontId="5" fillId="2" borderId="42" xfId="5" applyNumberFormat="1" applyFont="1" applyFill="1" applyBorder="1" applyAlignment="1">
      <alignment horizontal="right"/>
    </xf>
    <xf numFmtId="0" fontId="5" fillId="2" borderId="25" xfId="0" applyFont="1" applyFill="1" applyBorder="1" applyAlignment="1">
      <alignment horizontal="left"/>
    </xf>
    <xf numFmtId="166" fontId="3" fillId="2" borderId="42" xfId="0" applyNumberFormat="1" applyFont="1" applyFill="1" applyBorder="1"/>
    <xf numFmtId="166" fontId="3" fillId="2" borderId="25" xfId="0" applyNumberFormat="1" applyFont="1" applyFill="1" applyBorder="1" applyAlignment="1">
      <alignment wrapText="1"/>
    </xf>
    <xf numFmtId="166" fontId="3" fillId="2" borderId="42" xfId="0" applyNumberFormat="1" applyFont="1" applyFill="1" applyBorder="1" applyAlignment="1">
      <alignment horizontal="left"/>
    </xf>
    <xf numFmtId="166" fontId="3" fillId="2" borderId="42" xfId="0" quotePrefix="1" applyNumberFormat="1" applyFont="1" applyFill="1" applyBorder="1"/>
    <xf numFmtId="0" fontId="3" fillId="2" borderId="8" xfId="0" applyFont="1" applyFill="1" applyBorder="1" applyAlignment="1">
      <alignment horizontal="left"/>
    </xf>
    <xf numFmtId="0" fontId="89" fillId="7" borderId="54" xfId="0" applyFont="1" applyFill="1" applyBorder="1" applyAlignment="1">
      <alignment horizontal="center" vertical="center" wrapText="1"/>
    </xf>
    <xf numFmtId="0" fontId="89" fillId="7" borderId="46" xfId="0" applyFont="1" applyFill="1" applyBorder="1" applyAlignment="1">
      <alignment horizontal="center" vertical="center" wrapText="1"/>
    </xf>
    <xf numFmtId="165" fontId="90" fillId="7" borderId="46" xfId="0" applyNumberFormat="1" applyFont="1" applyFill="1" applyBorder="1" applyAlignment="1">
      <alignment horizontal="center" vertical="center" wrapText="1"/>
    </xf>
    <xf numFmtId="2" fontId="89" fillId="7" borderId="46" xfId="0" applyNumberFormat="1" applyFont="1" applyFill="1" applyBorder="1" applyAlignment="1">
      <alignment horizontal="center" vertical="center" wrapText="1"/>
    </xf>
    <xf numFmtId="165" fontId="89" fillId="7" borderId="46" xfId="0" applyNumberFormat="1" applyFont="1" applyFill="1" applyBorder="1" applyAlignment="1">
      <alignment horizontal="center" vertical="center" wrapText="1"/>
    </xf>
    <xf numFmtId="0" fontId="16" fillId="3" borderId="54" xfId="0" applyFont="1" applyFill="1" applyBorder="1" applyAlignment="1">
      <alignment horizontal="center" vertical="center" wrapText="1"/>
    </xf>
    <xf numFmtId="0" fontId="16" fillId="3" borderId="46" xfId="0" applyFont="1" applyFill="1" applyBorder="1" applyAlignment="1">
      <alignment horizontal="center" vertical="center" wrapText="1"/>
    </xf>
    <xf numFmtId="165" fontId="16" fillId="3" borderId="46" xfId="0" applyNumberFormat="1" applyFont="1" applyFill="1" applyBorder="1" applyAlignment="1">
      <alignment horizontal="center" vertical="center" wrapText="1"/>
    </xf>
    <xf numFmtId="2" fontId="17" fillId="3" borderId="46" xfId="0" applyNumberFormat="1" applyFont="1" applyFill="1" applyBorder="1" applyAlignment="1">
      <alignment horizontal="center" vertical="center" wrapText="1"/>
    </xf>
    <xf numFmtId="0" fontId="89" fillId="3" borderId="54" xfId="0" applyFont="1" applyFill="1" applyBorder="1" applyAlignment="1">
      <alignment horizontal="center" vertical="center" wrapText="1"/>
    </xf>
    <xf numFmtId="165" fontId="89" fillId="3" borderId="46" xfId="0" applyNumberFormat="1" applyFont="1" applyFill="1" applyBorder="1" applyAlignment="1">
      <alignment horizontal="center" vertical="center" wrapText="1"/>
    </xf>
    <xf numFmtId="2" fontId="89" fillId="3" borderId="46" xfId="0" applyNumberFormat="1" applyFont="1" applyFill="1" applyBorder="1" applyAlignment="1">
      <alignment horizontal="center" vertical="center" wrapText="1"/>
    </xf>
    <xf numFmtId="2" fontId="16" fillId="3" borderId="46" xfId="0" applyNumberFormat="1" applyFont="1" applyFill="1" applyBorder="1" applyAlignment="1">
      <alignment horizontal="center" vertical="center" wrapText="1"/>
    </xf>
    <xf numFmtId="0" fontId="16" fillId="7" borderId="54" xfId="0" applyFont="1" applyFill="1" applyBorder="1" applyAlignment="1">
      <alignment horizontal="center" vertical="center" wrapText="1"/>
    </xf>
    <xf numFmtId="0" fontId="16" fillId="7" borderId="46" xfId="0" applyFont="1" applyFill="1" applyBorder="1" applyAlignment="1">
      <alignment horizontal="center" vertical="center" wrapText="1"/>
    </xf>
    <xf numFmtId="165" fontId="16" fillId="7" borderId="46" xfId="0" applyNumberFormat="1" applyFont="1" applyFill="1" applyBorder="1" applyAlignment="1">
      <alignment horizontal="center" vertical="center" wrapText="1"/>
    </xf>
    <xf numFmtId="2" fontId="17" fillId="7" borderId="46" xfId="0" applyNumberFormat="1" applyFont="1" applyFill="1" applyBorder="1" applyAlignment="1">
      <alignment horizontal="center" vertical="center" wrapText="1"/>
    </xf>
    <xf numFmtId="0" fontId="89" fillId="6" borderId="54" xfId="0" applyFont="1" applyFill="1" applyBorder="1" applyAlignment="1">
      <alignment horizontal="center" vertical="center" wrapText="1"/>
    </xf>
    <xf numFmtId="0" fontId="89" fillId="6" borderId="46" xfId="0" applyFont="1" applyFill="1" applyBorder="1" applyAlignment="1">
      <alignment horizontal="center" vertical="center" wrapText="1"/>
    </xf>
    <xf numFmtId="0" fontId="16" fillId="6" borderId="46" xfId="0" applyFont="1" applyFill="1" applyBorder="1" applyAlignment="1">
      <alignment horizontal="center" vertical="center" wrapText="1"/>
    </xf>
    <xf numFmtId="2" fontId="16" fillId="6" borderId="46" xfId="0" applyNumberFormat="1" applyFont="1" applyFill="1" applyBorder="1" applyAlignment="1">
      <alignment horizontal="center" vertical="center" wrapText="1"/>
    </xf>
    <xf numFmtId="167" fontId="89" fillId="6" borderId="46" xfId="0" applyNumberFormat="1" applyFont="1" applyFill="1" applyBorder="1" applyAlignment="1">
      <alignment horizontal="center" vertical="center" wrapText="1"/>
    </xf>
    <xf numFmtId="2" fontId="89" fillId="6" borderId="46" xfId="0" applyNumberFormat="1" applyFont="1" applyFill="1" applyBorder="1" applyAlignment="1">
      <alignment horizontal="center" vertical="center" wrapText="1"/>
    </xf>
    <xf numFmtId="167" fontId="89" fillId="3" borderId="46" xfId="0" applyNumberFormat="1" applyFont="1" applyFill="1" applyBorder="1" applyAlignment="1">
      <alignment horizontal="center" vertical="center" wrapText="1"/>
    </xf>
    <xf numFmtId="167" fontId="89" fillId="7" borderId="46" xfId="0" applyNumberFormat="1" applyFont="1" applyFill="1" applyBorder="1" applyAlignment="1">
      <alignment horizontal="center" vertical="center" wrapText="1"/>
    </xf>
    <xf numFmtId="0" fontId="89" fillId="7" borderId="54" xfId="0" applyFont="1" applyFill="1" applyBorder="1" applyAlignment="1">
      <alignment horizontal="center"/>
    </xf>
    <xf numFmtId="0" fontId="89" fillId="7" borderId="46" xfId="0" applyFont="1" applyFill="1" applyBorder="1" applyAlignment="1">
      <alignment horizontal="center" wrapText="1"/>
    </xf>
    <xf numFmtId="0" fontId="89" fillId="7" borderId="46" xfId="0" applyFont="1" applyFill="1" applyBorder="1" applyAlignment="1">
      <alignment horizontal="center"/>
    </xf>
    <xf numFmtId="165" fontId="89" fillId="7" borderId="46" xfId="0" applyNumberFormat="1" applyFont="1" applyFill="1" applyBorder="1" applyAlignment="1">
      <alignment horizontal="center"/>
    </xf>
    <xf numFmtId="2" fontId="89" fillId="7" borderId="46" xfId="0" applyNumberFormat="1" applyFont="1" applyFill="1" applyBorder="1" applyAlignment="1">
      <alignment horizontal="center"/>
    </xf>
    <xf numFmtId="0" fontId="89" fillId="6" borderId="15" xfId="0" applyFont="1" applyFill="1" applyBorder="1" applyAlignment="1">
      <alignment horizontal="center" vertical="center" wrapText="1"/>
    </xf>
    <xf numFmtId="0" fontId="89" fillId="6" borderId="16" xfId="0" applyFont="1" applyFill="1" applyBorder="1" applyAlignment="1">
      <alignment horizontal="center" vertical="center" wrapText="1"/>
    </xf>
    <xf numFmtId="0" fontId="89" fillId="6" borderId="16" xfId="0" applyFont="1" applyFill="1" applyBorder="1" applyAlignment="1">
      <alignment horizontal="center" vertical="center"/>
    </xf>
    <xf numFmtId="165" fontId="89" fillId="6" borderId="16" xfId="0" applyNumberFormat="1" applyFont="1" applyFill="1" applyBorder="1" applyAlignment="1">
      <alignment horizontal="center" vertical="center" wrapText="1"/>
    </xf>
    <xf numFmtId="2" fontId="89" fillId="6" borderId="16" xfId="0" applyNumberFormat="1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2" fontId="3" fillId="3" borderId="57" xfId="0" applyNumberFormat="1" applyFont="1" applyFill="1" applyBorder="1" applyAlignment="1">
      <alignment horizontal="center" vertical="center" wrapText="1"/>
    </xf>
    <xf numFmtId="0" fontId="3" fillId="7" borderId="63" xfId="0" applyFont="1" applyFill="1" applyBorder="1" applyAlignment="1">
      <alignment horizontal="center" vertical="center" wrapText="1"/>
    </xf>
    <xf numFmtId="0" fontId="3" fillId="7" borderId="57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2" fontId="3" fillId="7" borderId="57" xfId="0" applyNumberFormat="1" applyFont="1" applyFill="1" applyBorder="1" applyAlignment="1">
      <alignment horizontal="center" vertical="center" wrapText="1"/>
    </xf>
    <xf numFmtId="0" fontId="5" fillId="7" borderId="54" xfId="0" applyFont="1" applyFill="1" applyBorder="1" applyAlignment="1">
      <alignment horizontal="center"/>
    </xf>
    <xf numFmtId="0" fontId="6" fillId="7" borderId="44" xfId="0" applyFont="1" applyFill="1" applyBorder="1" applyAlignment="1">
      <alignment horizontal="center"/>
    </xf>
    <xf numFmtId="0" fontId="3" fillId="7" borderId="44" xfId="0" applyFont="1" applyFill="1" applyBorder="1" applyAlignment="1">
      <alignment horizontal="center"/>
    </xf>
    <xf numFmtId="0" fontId="3" fillId="7" borderId="54" xfId="0" applyFont="1" applyFill="1" applyBorder="1" applyAlignment="1">
      <alignment horizontal="center"/>
    </xf>
    <xf numFmtId="0" fontId="3" fillId="6" borderId="54" xfId="0" applyFont="1" applyFill="1" applyBorder="1" applyAlignment="1">
      <alignment horizontal="center"/>
    </xf>
    <xf numFmtId="0" fontId="3" fillId="6" borderId="46" xfId="0" applyFont="1" applyFill="1" applyBorder="1" applyAlignment="1">
      <alignment horizontal="center" wrapText="1"/>
    </xf>
    <xf numFmtId="0" fontId="3" fillId="6" borderId="44" xfId="0" applyFont="1" applyFill="1" applyBorder="1" applyAlignment="1">
      <alignment horizontal="center"/>
    </xf>
    <xf numFmtId="2" fontId="3" fillId="6" borderId="57" xfId="0" applyNumberFormat="1" applyFont="1" applyFill="1" applyBorder="1" applyAlignment="1">
      <alignment horizontal="center" wrapText="1"/>
    </xf>
    <xf numFmtId="0" fontId="34" fillId="2" borderId="32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9" fillId="2" borderId="38" xfId="0" applyFont="1" applyFill="1" applyBorder="1"/>
    <xf numFmtId="0" fontId="96" fillId="2" borderId="39" xfId="0" applyFont="1" applyFill="1" applyBorder="1"/>
    <xf numFmtId="0" fontId="97" fillId="2" borderId="57" xfId="0" applyFont="1" applyFill="1" applyBorder="1" applyAlignment="1">
      <alignment horizontal="right"/>
    </xf>
    <xf numFmtId="0" fontId="98" fillId="2" borderId="41" xfId="0" applyFont="1" applyFill="1" applyBorder="1" applyAlignment="1">
      <alignment horizontal="left"/>
    </xf>
    <xf numFmtId="0" fontId="98" fillId="2" borderId="39" xfId="0" applyFont="1" applyFill="1" applyBorder="1"/>
    <xf numFmtId="164" fontId="49" fillId="2" borderId="39" xfId="0" applyNumberFormat="1" applyFont="1" applyFill="1" applyBorder="1"/>
    <xf numFmtId="164" fontId="49" fillId="2" borderId="60" xfId="0" applyNumberFormat="1" applyFont="1" applyFill="1" applyBorder="1"/>
    <xf numFmtId="0" fontId="49" fillId="2" borderId="22" xfId="0" applyFont="1" applyFill="1" applyBorder="1"/>
    <xf numFmtId="0" fontId="97" fillId="2" borderId="32" xfId="0" applyFont="1" applyFill="1" applyBorder="1"/>
    <xf numFmtId="0" fontId="97" fillId="2" borderId="42" xfId="0" applyFont="1" applyFill="1" applyBorder="1" applyAlignment="1">
      <alignment horizontal="right" wrapText="1"/>
    </xf>
    <xf numFmtId="0" fontId="97" fillId="2" borderId="17" xfId="0" applyFont="1" applyFill="1" applyBorder="1" applyAlignment="1">
      <alignment horizontal="right" wrapText="1"/>
    </xf>
    <xf numFmtId="0" fontId="97" fillId="2" borderId="18" xfId="0" applyFont="1" applyFill="1" applyBorder="1"/>
    <xf numFmtId="0" fontId="98" fillId="2" borderId="18" xfId="0" applyFont="1" applyFill="1" applyBorder="1"/>
    <xf numFmtId="0" fontId="15" fillId="2" borderId="42" xfId="0" applyFont="1" applyFill="1" applyBorder="1"/>
    <xf numFmtId="164" fontId="99" fillId="2" borderId="42" xfId="0" applyNumberFormat="1" applyFont="1" applyFill="1" applyBorder="1"/>
    <xf numFmtId="0" fontId="97" fillId="2" borderId="25" xfId="0" applyFont="1" applyFill="1" applyBorder="1"/>
    <xf numFmtId="0" fontId="97" fillId="2" borderId="42" xfId="0" applyFont="1" applyFill="1" applyBorder="1" applyAlignment="1">
      <alignment horizontal="right"/>
    </xf>
    <xf numFmtId="0" fontId="100" fillId="2" borderId="44" xfId="0" applyFont="1" applyFill="1" applyBorder="1"/>
    <xf numFmtId="0" fontId="11" fillId="2" borderId="44" xfId="0" applyFont="1" applyFill="1" applyBorder="1"/>
    <xf numFmtId="0" fontId="11" fillId="2" borderId="42" xfId="0" applyFont="1" applyFill="1" applyBorder="1"/>
    <xf numFmtId="164" fontId="97" fillId="2" borderId="42" xfId="0" applyNumberFormat="1" applyFont="1" applyFill="1" applyBorder="1"/>
    <xf numFmtId="0" fontId="100" fillId="2" borderId="46" xfId="0" applyFont="1" applyFill="1" applyBorder="1"/>
    <xf numFmtId="0" fontId="97" fillId="2" borderId="42" xfId="0" applyFont="1" applyFill="1" applyBorder="1"/>
    <xf numFmtId="164" fontId="97" fillId="2" borderId="17" xfId="0" applyNumberFormat="1" applyFont="1" applyFill="1" applyBorder="1"/>
    <xf numFmtId="0" fontId="18" fillId="2" borderId="34" xfId="0" applyFont="1" applyFill="1" applyBorder="1"/>
    <xf numFmtId="14" fontId="97" fillId="2" borderId="37" xfId="0" applyNumberFormat="1" applyFont="1" applyFill="1" applyBorder="1"/>
    <xf numFmtId="0" fontId="97" fillId="2" borderId="62" xfId="0" applyFont="1" applyFill="1" applyBorder="1"/>
    <xf numFmtId="0" fontId="18" fillId="2" borderId="4" xfId="0" applyFont="1" applyFill="1" applyBorder="1"/>
    <xf numFmtId="0" fontId="18" fillId="2" borderId="0" xfId="0" applyFont="1" applyFill="1"/>
    <xf numFmtId="164" fontId="18" fillId="2" borderId="0" xfId="0" applyNumberFormat="1" applyFont="1" applyFill="1"/>
    <xf numFmtId="2" fontId="18" fillId="2" borderId="0" xfId="0" applyNumberFormat="1" applyFont="1" applyFill="1" applyAlignment="1">
      <alignment horizontal="right"/>
    </xf>
    <xf numFmtId="0" fontId="18" fillId="2" borderId="6" xfId="0" applyFont="1" applyFill="1" applyBorder="1"/>
    <xf numFmtId="0" fontId="101" fillId="0" borderId="0" xfId="0" applyFont="1" applyAlignment="1">
      <alignment vertical="center"/>
    </xf>
    <xf numFmtId="0" fontId="18" fillId="2" borderId="7" xfId="0" applyFont="1" applyFill="1" applyBorder="1"/>
    <xf numFmtId="0" fontId="48" fillId="2" borderId="4" xfId="0" applyFont="1" applyFill="1" applyBorder="1"/>
    <xf numFmtId="0" fontId="18" fillId="2" borderId="14" xfId="0" applyFont="1" applyFill="1" applyBorder="1"/>
    <xf numFmtId="0" fontId="102" fillId="2" borderId="15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48" fillId="2" borderId="1" xfId="0" applyFont="1" applyFill="1" applyBorder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48" fillId="2" borderId="2" xfId="0" applyFont="1" applyFill="1" applyBorder="1" applyAlignment="1">
      <alignment horizontal="center" vertical="center" wrapText="1"/>
    </xf>
    <xf numFmtId="2" fontId="48" fillId="2" borderId="47" xfId="0" applyNumberFormat="1" applyFont="1" applyFill="1" applyBorder="1" applyAlignment="1">
      <alignment horizontal="center" vertical="center" wrapText="1"/>
    </xf>
    <xf numFmtId="0" fontId="48" fillId="2" borderId="12" xfId="0" applyFont="1" applyFill="1" applyBorder="1" applyAlignment="1">
      <alignment horizontal="center" vertical="center"/>
    </xf>
    <xf numFmtId="0" fontId="103" fillId="2" borderId="24" xfId="0" applyFont="1" applyFill="1" applyBorder="1" applyAlignment="1">
      <alignment horizontal="center" vertical="center" wrapText="1"/>
    </xf>
    <xf numFmtId="165" fontId="5" fillId="2" borderId="46" xfId="0" applyNumberFormat="1" applyFont="1" applyFill="1" applyBorder="1" applyAlignment="1">
      <alignment horizontal="center"/>
    </xf>
    <xf numFmtId="2" fontId="5" fillId="2" borderId="44" xfId="0" applyNumberFormat="1" applyFont="1" applyFill="1" applyBorder="1" applyAlignment="1">
      <alignment horizontal="center"/>
    </xf>
    <xf numFmtId="0" fontId="103" fillId="2" borderId="12" xfId="0" applyFont="1" applyFill="1" applyBorder="1" applyAlignment="1">
      <alignment vertical="center" wrapText="1"/>
    </xf>
    <xf numFmtId="0" fontId="103" fillId="10" borderId="29" xfId="0" applyFont="1" applyFill="1" applyBorder="1" applyAlignment="1">
      <alignment horizontal="center" vertical="center" wrapText="1"/>
    </xf>
    <xf numFmtId="0" fontId="80" fillId="0" borderId="0" xfId="0" applyFont="1" applyAlignment="1">
      <alignment vertical="center"/>
    </xf>
    <xf numFmtId="0" fontId="18" fillId="2" borderId="4" xfId="0" applyFont="1" applyFill="1" applyBorder="1" applyAlignment="1">
      <alignment horizontal="center"/>
    </xf>
    <xf numFmtId="0" fontId="19" fillId="2" borderId="74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64" fontId="5" fillId="2" borderId="74" xfId="0" applyNumberFormat="1" applyFont="1" applyFill="1" applyBorder="1" applyAlignment="1">
      <alignment vertical="center" wrapText="1"/>
    </xf>
    <xf numFmtId="2" fontId="5" fillId="2" borderId="45" xfId="0" applyNumberFormat="1" applyFont="1" applyFill="1" applyBorder="1" applyAlignment="1">
      <alignment horizontal="right"/>
    </xf>
    <xf numFmtId="0" fontId="102" fillId="2" borderId="24" xfId="0" applyFont="1" applyFill="1" applyBorder="1" applyAlignment="1">
      <alignment horizontal="center"/>
    </xf>
    <xf numFmtId="0" fontId="102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/>
    </xf>
    <xf numFmtId="0" fontId="48" fillId="2" borderId="29" xfId="0" applyFont="1" applyFill="1" applyBorder="1" applyAlignment="1">
      <alignment horizontal="center"/>
    </xf>
    <xf numFmtId="0" fontId="102" fillId="2" borderId="37" xfId="0" applyFont="1" applyFill="1" applyBorder="1" applyAlignment="1">
      <alignment horizontal="left" vertical="center" wrapText="1"/>
    </xf>
    <xf numFmtId="0" fontId="18" fillId="2" borderId="37" xfId="0" applyFont="1" applyFill="1" applyBorder="1" applyAlignment="1">
      <alignment horizontal="center"/>
    </xf>
    <xf numFmtId="0" fontId="48" fillId="2" borderId="26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48" fillId="2" borderId="11" xfId="0" applyFont="1" applyFill="1" applyBorder="1" applyAlignment="1">
      <alignment horizontal="left"/>
    </xf>
    <xf numFmtId="164" fontId="48" fillId="2" borderId="11" xfId="1" applyNumberFormat="1" applyFont="1" applyFill="1" applyBorder="1" applyAlignment="1">
      <alignment horizontal="right"/>
    </xf>
    <xf numFmtId="0" fontId="48" fillId="2" borderId="12" xfId="0" applyFont="1" applyFill="1" applyBorder="1" applyAlignment="1">
      <alignment horizontal="center"/>
    </xf>
    <xf numFmtId="0" fontId="48" fillId="2" borderId="59" xfId="0" applyFont="1" applyFill="1" applyBorder="1" applyAlignment="1">
      <alignment horizontal="left"/>
    </xf>
    <xf numFmtId="0" fontId="18" fillId="2" borderId="60" xfId="0" applyFont="1" applyFill="1" applyBorder="1" applyAlignment="1">
      <alignment horizontal="left"/>
    </xf>
    <xf numFmtId="0" fontId="48" fillId="2" borderId="60" xfId="0" applyFont="1" applyFill="1" applyBorder="1" applyAlignment="1">
      <alignment horizontal="left"/>
    </xf>
    <xf numFmtId="164" fontId="18" fillId="2" borderId="60" xfId="0" applyNumberFormat="1" applyFont="1" applyFill="1" applyBorder="1" applyAlignment="1">
      <alignment horizontal="left"/>
    </xf>
    <xf numFmtId="2" fontId="48" fillId="2" borderId="60" xfId="0" applyNumberFormat="1" applyFont="1" applyFill="1" applyBorder="1" applyAlignment="1">
      <alignment horizontal="right"/>
    </xf>
    <xf numFmtId="0" fontId="102" fillId="2" borderId="22" xfId="0" applyFont="1" applyFill="1" applyBorder="1" applyAlignment="1">
      <alignment horizontal="center"/>
    </xf>
    <xf numFmtId="0" fontId="48" fillId="2" borderId="32" xfId="0" applyFont="1" applyFill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8" fillId="2" borderId="42" xfId="0" applyNumberFormat="1" applyFont="1" applyFill="1" applyBorder="1" applyAlignment="1">
      <alignment horizontal="left"/>
    </xf>
    <xf numFmtId="2" fontId="48" fillId="2" borderId="42" xfId="0" applyNumberFormat="1" applyFont="1" applyFill="1" applyBorder="1" applyAlignment="1">
      <alignment horizontal="right"/>
    </xf>
    <xf numFmtId="0" fontId="102" fillId="2" borderId="25" xfId="0" applyFont="1" applyFill="1" applyBorder="1" applyAlignment="1">
      <alignment horizontal="center"/>
    </xf>
    <xf numFmtId="0" fontId="48" fillId="2" borderId="58" xfId="0" applyFont="1" applyFill="1" applyBorder="1" applyAlignment="1">
      <alignment horizontal="left"/>
    </xf>
    <xf numFmtId="0" fontId="18" fillId="2" borderId="17" xfId="0" applyFont="1" applyFill="1" applyBorder="1" applyAlignment="1">
      <alignment horizontal="left"/>
    </xf>
    <xf numFmtId="0" fontId="48" fillId="2" borderId="17" xfId="0" applyFont="1" applyFill="1" applyBorder="1" applyAlignment="1">
      <alignment horizontal="left"/>
    </xf>
    <xf numFmtId="0" fontId="105" fillId="2" borderId="17" xfId="0" applyFont="1" applyFill="1" applyBorder="1" applyAlignment="1">
      <alignment horizontal="left"/>
    </xf>
    <xf numFmtId="164" fontId="105" fillId="2" borderId="17" xfId="0" applyNumberFormat="1" applyFont="1" applyFill="1" applyBorder="1" applyAlignment="1">
      <alignment horizontal="left"/>
    </xf>
    <xf numFmtId="0" fontId="105" fillId="2" borderId="19" xfId="0" applyFont="1" applyFill="1" applyBorder="1" applyAlignment="1">
      <alignment horizontal="left"/>
    </xf>
    <xf numFmtId="0" fontId="48" fillId="2" borderId="42" xfId="0" applyFont="1" applyFill="1" applyBorder="1" applyAlignment="1">
      <alignment horizontal="left"/>
    </xf>
    <xf numFmtId="0" fontId="105" fillId="2" borderId="42" xfId="0" applyFont="1" applyFill="1" applyBorder="1" applyAlignment="1">
      <alignment horizontal="left"/>
    </xf>
    <xf numFmtId="164" fontId="105" fillId="2" borderId="42" xfId="0" applyNumberFormat="1" applyFont="1" applyFill="1" applyBorder="1" applyAlignment="1">
      <alignment horizontal="left"/>
    </xf>
    <xf numFmtId="2" fontId="105" fillId="2" borderId="42" xfId="1" applyNumberFormat="1" applyFont="1" applyFill="1" applyBorder="1" applyAlignment="1">
      <alignment horizontal="right"/>
    </xf>
    <xf numFmtId="0" fontId="105" fillId="2" borderId="25" xfId="0" applyFont="1" applyFill="1" applyBorder="1" applyAlignment="1">
      <alignment horizontal="left"/>
    </xf>
    <xf numFmtId="0" fontId="106" fillId="2" borderId="42" xfId="0" applyFont="1" applyFill="1" applyBorder="1" applyAlignment="1">
      <alignment horizontal="left"/>
    </xf>
    <xf numFmtId="164" fontId="106" fillId="2" borderId="42" xfId="0" applyNumberFormat="1" applyFont="1" applyFill="1" applyBorder="1" applyAlignment="1">
      <alignment horizontal="left"/>
    </xf>
    <xf numFmtId="2" fontId="106" fillId="2" borderId="42" xfId="1" applyNumberFormat="1" applyFont="1" applyFill="1" applyBorder="1" applyAlignment="1">
      <alignment horizontal="right"/>
    </xf>
    <xf numFmtId="0" fontId="106" fillId="2" borderId="25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18" fillId="2" borderId="0" xfId="0" applyFont="1" applyFill="1" applyAlignment="1">
      <alignment horizontal="left"/>
    </xf>
    <xf numFmtId="0" fontId="48" fillId="2" borderId="0" xfId="0" applyFont="1" applyFill="1" applyAlignment="1">
      <alignment horizontal="left"/>
    </xf>
    <xf numFmtId="0" fontId="106" fillId="2" borderId="0" xfId="0" applyFont="1" applyFill="1" applyAlignment="1">
      <alignment horizontal="left"/>
    </xf>
    <xf numFmtId="164" fontId="106" fillId="2" borderId="0" xfId="0" applyNumberFormat="1" applyFont="1" applyFill="1" applyAlignment="1">
      <alignment horizontal="left"/>
    </xf>
    <xf numFmtId="2" fontId="106" fillId="2" borderId="0" xfId="1" applyNumberFormat="1" applyFont="1" applyFill="1" applyBorder="1" applyAlignment="1">
      <alignment horizontal="right"/>
    </xf>
    <xf numFmtId="0" fontId="106" fillId="2" borderId="7" xfId="0" applyFont="1" applyFill="1" applyBorder="1" applyAlignment="1">
      <alignment horizontal="left"/>
    </xf>
    <xf numFmtId="164" fontId="18" fillId="2" borderId="0" xfId="0" applyNumberFormat="1" applyFont="1" applyFill="1" applyAlignment="1">
      <alignment horizontal="left"/>
    </xf>
    <xf numFmtId="2" fontId="18" fillId="2" borderId="0" xfId="1" applyNumberFormat="1" applyFont="1" applyFill="1" applyBorder="1" applyAlignment="1">
      <alignment horizontal="right"/>
    </xf>
    <xf numFmtId="4" fontId="18" fillId="2" borderId="7" xfId="0" applyNumberFormat="1" applyFont="1" applyFill="1" applyBorder="1" applyAlignment="1">
      <alignment horizontal="left"/>
    </xf>
    <xf numFmtId="2" fontId="18" fillId="2" borderId="42" xfId="1" applyNumberFormat="1" applyFont="1" applyFill="1" applyBorder="1" applyAlignment="1">
      <alignment horizontal="right"/>
    </xf>
    <xf numFmtId="0" fontId="18" fillId="2" borderId="25" xfId="0" applyFont="1" applyFill="1" applyBorder="1" applyAlignment="1">
      <alignment horizontal="left"/>
    </xf>
    <xf numFmtId="164" fontId="107" fillId="0" borderId="42" xfId="0" applyNumberFormat="1" applyFont="1" applyBorder="1" applyAlignment="1">
      <alignment horizontal="left"/>
    </xf>
    <xf numFmtId="2" fontId="107" fillId="0" borderId="42" xfId="1" applyNumberFormat="1" applyFont="1" applyFill="1" applyBorder="1" applyAlignment="1">
      <alignment horizontal="right"/>
    </xf>
    <xf numFmtId="0" fontId="107" fillId="0" borderId="25" xfId="0" applyFont="1" applyBorder="1" applyAlignment="1">
      <alignment horizontal="left"/>
    </xf>
    <xf numFmtId="0" fontId="34" fillId="2" borderId="34" xfId="0" applyFont="1" applyFill="1" applyBorder="1" applyAlignment="1">
      <alignment horizontal="left"/>
    </xf>
    <xf numFmtId="0" fontId="43" fillId="2" borderId="35" xfId="0" applyFont="1" applyFill="1" applyBorder="1" applyAlignment="1">
      <alignment horizontal="left"/>
    </xf>
    <xf numFmtId="164" fontId="107" fillId="0" borderId="35" xfId="0" applyNumberFormat="1" applyFont="1" applyBorder="1" applyAlignment="1">
      <alignment horizontal="left"/>
    </xf>
    <xf numFmtId="0" fontId="34" fillId="2" borderId="35" xfId="0" applyFont="1" applyFill="1" applyBorder="1" applyAlignment="1">
      <alignment horizontal="left"/>
    </xf>
    <xf numFmtId="2" fontId="107" fillId="0" borderId="35" xfId="1" applyNumberFormat="1" applyFont="1" applyFill="1" applyBorder="1" applyAlignment="1">
      <alignment horizontal="right"/>
    </xf>
    <xf numFmtId="0" fontId="107" fillId="0" borderId="28" xfId="0" applyFont="1" applyBorder="1" applyAlignment="1">
      <alignment horizontal="left"/>
    </xf>
    <xf numFmtId="0" fontId="48" fillId="2" borderId="38" xfId="0" applyFont="1" applyFill="1" applyBorder="1" applyAlignment="1">
      <alignment horizontal="left"/>
    </xf>
    <xf numFmtId="0" fontId="18" fillId="2" borderId="39" xfId="0" applyFont="1" applyFill="1" applyBorder="1" applyAlignment="1">
      <alignment horizontal="left"/>
    </xf>
    <xf numFmtId="166" fontId="48" fillId="2" borderId="39" xfId="0" applyNumberFormat="1" applyFont="1" applyFill="1" applyBorder="1"/>
    <xf numFmtId="164" fontId="18" fillId="2" borderId="39" xfId="0" applyNumberFormat="1" applyFont="1" applyFill="1" applyBorder="1" applyAlignment="1">
      <alignment horizontal="left"/>
    </xf>
    <xf numFmtId="2" fontId="18" fillId="2" borderId="39" xfId="1" applyNumberFormat="1" applyFont="1" applyFill="1" applyBorder="1" applyAlignment="1">
      <alignment horizontal="right"/>
    </xf>
    <xf numFmtId="0" fontId="18" fillId="2" borderId="14" xfId="0" applyFont="1" applyFill="1" applyBorder="1" applyAlignment="1">
      <alignment horizontal="left"/>
    </xf>
    <xf numFmtId="0" fontId="48" fillId="2" borderId="17" xfId="0" applyFont="1" applyFill="1" applyBorder="1"/>
    <xf numFmtId="0" fontId="48" fillId="2" borderId="0" xfId="0" applyFont="1" applyFill="1" applyAlignment="1">
      <alignment horizontal="center"/>
    </xf>
    <xf numFmtId="0" fontId="18" fillId="2" borderId="7" xfId="0" applyFont="1" applyFill="1" applyBorder="1" applyAlignment="1">
      <alignment horizontal="left"/>
    </xf>
    <xf numFmtId="0" fontId="18" fillId="2" borderId="7" xfId="0" applyFont="1" applyFill="1" applyBorder="1" applyAlignment="1">
      <alignment horizontal="right"/>
    </xf>
    <xf numFmtId="0" fontId="48" fillId="2" borderId="8" xfId="0" applyFont="1" applyFill="1" applyBorder="1" applyAlignment="1">
      <alignment horizontal="left"/>
    </xf>
    <xf numFmtId="0" fontId="48" fillId="2" borderId="37" xfId="0" applyFont="1" applyFill="1" applyBorder="1"/>
    <xf numFmtId="0" fontId="18" fillId="2" borderId="37" xfId="0" applyFont="1" applyFill="1" applyBorder="1"/>
    <xf numFmtId="0" fontId="5" fillId="3" borderId="63" xfId="0" applyFont="1" applyFill="1" applyBorder="1" applyAlignment="1">
      <alignment horizontal="center"/>
    </xf>
    <xf numFmtId="0" fontId="5" fillId="3" borderId="57" xfId="0" applyFont="1" applyFill="1" applyBorder="1" applyAlignment="1">
      <alignment horizontal="center" wrapText="1"/>
    </xf>
    <xf numFmtId="0" fontId="5" fillId="3" borderId="57" xfId="0" applyFont="1" applyFill="1" applyBorder="1" applyAlignment="1">
      <alignment horizontal="center"/>
    </xf>
    <xf numFmtId="165" fontId="5" fillId="3" borderId="57" xfId="0" applyNumberFormat="1" applyFont="1" applyFill="1" applyBorder="1" applyAlignment="1">
      <alignment horizontal="center"/>
    </xf>
    <xf numFmtId="2" fontId="5" fillId="3" borderId="56" xfId="0" applyNumberFormat="1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46" xfId="0" applyFont="1" applyFill="1" applyBorder="1" applyAlignment="1">
      <alignment horizontal="center" wrapText="1"/>
    </xf>
    <xf numFmtId="0" fontId="5" fillId="3" borderId="46" xfId="0" applyFont="1" applyFill="1" applyBorder="1" applyAlignment="1">
      <alignment horizontal="center"/>
    </xf>
    <xf numFmtId="165" fontId="5" fillId="3" borderId="46" xfId="0" applyNumberFormat="1" applyFont="1" applyFill="1" applyBorder="1" applyAlignment="1">
      <alignment horizontal="center"/>
    </xf>
    <xf numFmtId="2" fontId="5" fillId="3" borderId="44" xfId="0" applyNumberFormat="1" applyFont="1" applyFill="1" applyBorder="1" applyAlignment="1">
      <alignment horizontal="center"/>
    </xf>
    <xf numFmtId="0" fontId="103" fillId="3" borderId="4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 wrapText="1"/>
    </xf>
    <xf numFmtId="0" fontId="5" fillId="7" borderId="46" xfId="0" applyFont="1" applyFill="1" applyBorder="1" applyAlignment="1">
      <alignment horizontal="center"/>
    </xf>
    <xf numFmtId="165" fontId="5" fillId="7" borderId="46" xfId="0" applyNumberFormat="1" applyFont="1" applyFill="1" applyBorder="1" applyAlignment="1">
      <alignment horizontal="center"/>
    </xf>
    <xf numFmtId="2" fontId="5" fillId="7" borderId="44" xfId="0" applyNumberFormat="1" applyFont="1" applyFill="1" applyBorder="1" applyAlignment="1">
      <alignment horizontal="center"/>
    </xf>
    <xf numFmtId="0" fontId="103" fillId="7" borderId="46" xfId="0" applyFont="1" applyFill="1" applyBorder="1" applyAlignment="1">
      <alignment horizontal="center"/>
    </xf>
    <xf numFmtId="0" fontId="5" fillId="7" borderId="44" xfId="0" applyFont="1" applyFill="1" applyBorder="1" applyAlignment="1">
      <alignment horizontal="center" wrapText="1"/>
    </xf>
    <xf numFmtId="0" fontId="5" fillId="7" borderId="43" xfId="0" applyFont="1" applyFill="1" applyBorder="1" applyAlignment="1">
      <alignment horizontal="center"/>
    </xf>
    <xf numFmtId="164" fontId="5" fillId="7" borderId="46" xfId="0" applyNumberFormat="1" applyFont="1" applyFill="1" applyBorder="1" applyAlignment="1">
      <alignment horizontal="center" wrapText="1"/>
    </xf>
    <xf numFmtId="0" fontId="103" fillId="7" borderId="44" xfId="0" applyFont="1" applyFill="1" applyBorder="1" applyAlignment="1">
      <alignment horizontal="center" wrapText="1"/>
    </xf>
    <xf numFmtId="0" fontId="103" fillId="7" borderId="46" xfId="0" applyFont="1" applyFill="1" applyBorder="1" applyAlignment="1">
      <alignment horizontal="center" wrapText="1"/>
    </xf>
    <xf numFmtId="164" fontId="103" fillId="7" borderId="46" xfId="0" applyNumberFormat="1" applyFont="1" applyFill="1" applyBorder="1" applyAlignment="1">
      <alignment horizontal="center" wrapText="1"/>
    </xf>
    <xf numFmtId="2" fontId="103" fillId="7" borderId="46" xfId="0" applyNumberFormat="1" applyFont="1" applyFill="1" applyBorder="1" applyAlignment="1">
      <alignment horizontal="center"/>
    </xf>
    <xf numFmtId="165" fontId="103" fillId="7" borderId="46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3" fillId="2" borderId="72" xfId="0" applyFont="1" applyFill="1" applyBorder="1"/>
    <xf numFmtId="0" fontId="5" fillId="2" borderId="73" xfId="0" applyFont="1" applyFill="1" applyBorder="1" applyAlignment="1">
      <alignment horizontal="center"/>
    </xf>
    <xf numFmtId="0" fontId="5" fillId="2" borderId="60" xfId="0" applyFont="1" applyFill="1" applyBorder="1" applyAlignment="1">
      <alignment horizontal="center"/>
    </xf>
    <xf numFmtId="0" fontId="5" fillId="2" borderId="44" xfId="0" applyFont="1" applyFill="1" applyBorder="1" applyAlignment="1">
      <alignment horizontal="center" vertical="center"/>
    </xf>
    <xf numFmtId="2" fontId="5" fillId="2" borderId="46" xfId="0" applyNumberFormat="1" applyFont="1" applyFill="1" applyBorder="1" applyAlignment="1">
      <alignment vertical="center" wrapText="1"/>
    </xf>
    <xf numFmtId="0" fontId="3" fillId="2" borderId="56" xfId="0" applyFont="1" applyFill="1" applyBorder="1" applyAlignment="1">
      <alignment horizontal="center" wrapText="1"/>
    </xf>
    <xf numFmtId="164" fontId="5" fillId="2" borderId="46" xfId="0" applyNumberFormat="1" applyFont="1" applyFill="1" applyBorder="1" applyAlignment="1">
      <alignment vertical="center" wrapText="1"/>
    </xf>
    <xf numFmtId="2" fontId="5" fillId="2" borderId="46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164" fontId="5" fillId="2" borderId="16" xfId="0" applyNumberFormat="1" applyFont="1" applyFill="1" applyBorder="1" applyAlignment="1">
      <alignment vertical="center" wrapText="1"/>
    </xf>
    <xf numFmtId="2" fontId="5" fillId="2" borderId="16" xfId="0" applyNumberFormat="1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/>
    </xf>
    <xf numFmtId="164" fontId="3" fillId="2" borderId="11" xfId="5" applyNumberFormat="1" applyFont="1" applyFill="1" applyBorder="1" applyAlignment="1">
      <alignment horizontal="right"/>
    </xf>
    <xf numFmtId="164" fontId="5" fillId="2" borderId="39" xfId="0" applyNumberFormat="1" applyFont="1" applyFill="1" applyBorder="1" applyAlignment="1">
      <alignment horizontal="left"/>
    </xf>
    <xf numFmtId="164" fontId="5" fillId="2" borderId="42" xfId="0" applyNumberFormat="1" applyFont="1" applyFill="1" applyBorder="1" applyAlignment="1">
      <alignment horizontal="left"/>
    </xf>
    <xf numFmtId="164" fontId="14" fillId="2" borderId="42" xfId="0" applyNumberFormat="1" applyFont="1" applyFill="1" applyBorder="1" applyAlignment="1">
      <alignment horizontal="left"/>
    </xf>
    <xf numFmtId="0" fontId="5" fillId="3" borderId="32" xfId="0" applyFont="1" applyFill="1" applyBorder="1" applyAlignment="1">
      <alignment horizontal="center"/>
    </xf>
    <xf numFmtId="0" fontId="5" fillId="3" borderId="44" xfId="0" applyFont="1" applyFill="1" applyBorder="1" applyAlignment="1">
      <alignment horizontal="center"/>
    </xf>
    <xf numFmtId="0" fontId="5" fillId="3" borderId="55" xfId="0" applyFont="1" applyFill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0" fontId="5" fillId="5" borderId="44" xfId="0" applyFont="1" applyFill="1" applyBorder="1" applyAlignment="1">
      <alignment horizontal="center"/>
    </xf>
    <xf numFmtId="2" fontId="5" fillId="5" borderId="44" xfId="0" applyNumberFormat="1" applyFont="1" applyFill="1" applyBorder="1" applyAlignment="1">
      <alignment horizontal="center"/>
    </xf>
    <xf numFmtId="0" fontId="5" fillId="5" borderId="56" xfId="0" applyFont="1" applyFill="1" applyBorder="1" applyAlignment="1">
      <alignment horizontal="center"/>
    </xf>
    <xf numFmtId="0" fontId="42" fillId="0" borderId="0" xfId="0" applyFont="1"/>
    <xf numFmtId="0" fontId="82" fillId="2" borderId="38" xfId="0" applyFont="1" applyFill="1" applyBorder="1" applyAlignment="1">
      <alignment horizontal="center"/>
    </xf>
    <xf numFmtId="0" fontId="37" fillId="0" borderId="57" xfId="0" applyFont="1" applyBorder="1" applyAlignment="1">
      <alignment horizontal="right"/>
    </xf>
    <xf numFmtId="0" fontId="82" fillId="0" borderId="41" xfId="0" applyFont="1" applyBorder="1" applyAlignment="1">
      <alignment horizontal="left"/>
    </xf>
    <xf numFmtId="0" fontId="82" fillId="0" borderId="39" xfId="0" applyFont="1" applyBorder="1"/>
    <xf numFmtId="164" fontId="82" fillId="2" borderId="41" xfId="0" applyNumberFormat="1" applyFont="1" applyFill="1" applyBorder="1"/>
    <xf numFmtId="0" fontId="38" fillId="0" borderId="14" xfId="0" applyFont="1" applyBorder="1"/>
    <xf numFmtId="0" fontId="37" fillId="2" borderId="32" xfId="0" applyFont="1" applyFill="1" applyBorder="1" applyAlignment="1">
      <alignment horizontal="center"/>
    </xf>
    <xf numFmtId="0" fontId="38" fillId="0" borderId="42" xfId="0" applyFont="1" applyBorder="1"/>
    <xf numFmtId="0" fontId="38" fillId="0" borderId="43" xfId="0" applyFont="1" applyBorder="1"/>
    <xf numFmtId="0" fontId="110" fillId="0" borderId="18" xfId="0" applyFont="1" applyBorder="1"/>
    <xf numFmtId="0" fontId="111" fillId="0" borderId="44" xfId="0" applyFont="1" applyBorder="1"/>
    <xf numFmtId="164" fontId="111" fillId="2" borderId="44" xfId="0" applyNumberFormat="1" applyFont="1" applyFill="1" applyBorder="1"/>
    <xf numFmtId="0" fontId="38" fillId="0" borderId="25" xfId="0" applyFont="1" applyBorder="1"/>
    <xf numFmtId="0" fontId="37" fillId="0" borderId="44" xfId="0" applyFont="1" applyBorder="1"/>
    <xf numFmtId="0" fontId="38" fillId="0" borderId="44" xfId="0" applyFont="1" applyBorder="1"/>
    <xf numFmtId="164" fontId="38" fillId="2" borderId="44" xfId="0" applyNumberFormat="1" applyFont="1" applyFill="1" applyBorder="1"/>
    <xf numFmtId="0" fontId="38" fillId="2" borderId="44" xfId="0" applyFont="1" applyFill="1" applyBorder="1"/>
    <xf numFmtId="0" fontId="38" fillId="2" borderId="34" xfId="0" applyFont="1" applyFill="1" applyBorder="1" applyAlignment="1">
      <alignment horizontal="center"/>
    </xf>
    <xf numFmtId="0" fontId="82" fillId="0" borderId="62" xfId="0" applyFont="1" applyBorder="1"/>
    <xf numFmtId="0" fontId="38" fillId="2" borderId="5" xfId="0" applyFont="1" applyFill="1" applyBorder="1" applyAlignment="1">
      <alignment horizontal="center"/>
    </xf>
    <xf numFmtId="0" fontId="38" fillId="0" borderId="13" xfId="0" applyFont="1" applyBorder="1"/>
    <xf numFmtId="0" fontId="112" fillId="0" borderId="13" xfId="2" applyFont="1" applyFill="1" applyBorder="1" applyAlignment="1" applyProtection="1"/>
    <xf numFmtId="0" fontId="38" fillId="2" borderId="13" xfId="0" applyFont="1" applyFill="1" applyBorder="1"/>
    <xf numFmtId="0" fontId="38" fillId="0" borderId="6" xfId="0" applyFont="1" applyBorder="1"/>
    <xf numFmtId="0" fontId="38" fillId="2" borderId="4" xfId="0" applyFont="1" applyFill="1" applyBorder="1" applyAlignment="1">
      <alignment horizontal="center"/>
    </xf>
    <xf numFmtId="0" fontId="38" fillId="0" borderId="0" xfId="0" applyFont="1"/>
    <xf numFmtId="0" fontId="112" fillId="0" borderId="0" xfId="2" applyFont="1" applyFill="1" applyBorder="1" applyAlignment="1" applyProtection="1"/>
    <xf numFmtId="0" fontId="38" fillId="0" borderId="7" xfId="0" applyFont="1" applyBorder="1"/>
    <xf numFmtId="165" fontId="38" fillId="0" borderId="0" xfId="0" applyNumberFormat="1" applyFont="1"/>
    <xf numFmtId="0" fontId="38" fillId="0" borderId="74" xfId="0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108" fillId="0" borderId="0" xfId="0" applyFont="1" applyAlignment="1">
      <alignment horizontal="center"/>
    </xf>
    <xf numFmtId="0" fontId="108" fillId="2" borderId="0" xfId="0" applyFont="1" applyFill="1" applyAlignment="1">
      <alignment horizontal="center"/>
    </xf>
    <xf numFmtId="0" fontId="108" fillId="0" borderId="7" xfId="0" applyFont="1" applyBorder="1" applyAlignment="1">
      <alignment horizontal="center"/>
    </xf>
    <xf numFmtId="0" fontId="84" fillId="2" borderId="63" xfId="0" applyFont="1" applyFill="1" applyBorder="1" applyAlignment="1">
      <alignment horizontal="center" vertical="center"/>
    </xf>
    <xf numFmtId="0" fontId="113" fillId="2" borderId="57" xfId="0" applyFont="1" applyFill="1" applyBorder="1" applyAlignment="1">
      <alignment horizontal="center" vertical="center"/>
    </xf>
    <xf numFmtId="0" fontId="50" fillId="2" borderId="57" xfId="0" applyFont="1" applyFill="1" applyBorder="1" applyAlignment="1">
      <alignment horizontal="center" vertical="center" wrapText="1"/>
    </xf>
    <xf numFmtId="0" fontId="84" fillId="2" borderId="57" xfId="0" applyFont="1" applyFill="1" applyBorder="1" applyAlignment="1">
      <alignment horizontal="center" vertical="center" wrapText="1"/>
    </xf>
    <xf numFmtId="165" fontId="84" fillId="2" borderId="57" xfId="0" applyNumberFormat="1" applyFont="1" applyFill="1" applyBorder="1" applyAlignment="1">
      <alignment horizontal="center" vertical="center" wrapText="1"/>
    </xf>
    <xf numFmtId="0" fontId="84" fillId="2" borderId="57" xfId="0" applyFont="1" applyFill="1" applyBorder="1" applyAlignment="1">
      <alignment horizontal="center" wrapText="1"/>
    </xf>
    <xf numFmtId="0" fontId="84" fillId="2" borderId="56" xfId="0" applyFont="1" applyFill="1" applyBorder="1" applyAlignment="1">
      <alignment horizontal="center" vertical="center"/>
    </xf>
    <xf numFmtId="0" fontId="32" fillId="2" borderId="54" xfId="0" applyFont="1" applyFill="1" applyBorder="1" applyAlignment="1">
      <alignment horizontal="center" vertical="center"/>
    </xf>
    <xf numFmtId="0" fontId="32" fillId="2" borderId="46" xfId="0" applyFont="1" applyFill="1" applyBorder="1" applyAlignment="1">
      <alignment horizontal="center" vertical="center"/>
    </xf>
    <xf numFmtId="2" fontId="32" fillId="2" borderId="46" xfId="0" applyNumberFormat="1" applyFont="1" applyFill="1" applyBorder="1" applyAlignment="1">
      <alignment horizontal="center" vertical="center"/>
    </xf>
    <xf numFmtId="0" fontId="94" fillId="2" borderId="55" xfId="0" applyFont="1" applyFill="1" applyBorder="1" applyAlignment="1">
      <alignment horizontal="center" vertical="center" wrapText="1"/>
    </xf>
    <xf numFmtId="0" fontId="94" fillId="2" borderId="54" xfId="0" applyFont="1" applyFill="1" applyBorder="1" applyAlignment="1">
      <alignment horizontal="center" vertical="center"/>
    </xf>
    <xf numFmtId="0" fontId="114" fillId="2" borderId="46" xfId="0" applyFont="1" applyFill="1" applyBorder="1" applyAlignment="1">
      <alignment horizontal="center" vertical="center"/>
    </xf>
    <xf numFmtId="0" fontId="94" fillId="2" borderId="55" xfId="0" applyFont="1" applyFill="1" applyBorder="1" applyAlignment="1">
      <alignment horizontal="center" vertical="center"/>
    </xf>
    <xf numFmtId="0" fontId="50" fillId="2" borderId="54" xfId="0" applyFont="1" applyFill="1" applyBorder="1" applyAlignment="1">
      <alignment vertical="center"/>
    </xf>
    <xf numFmtId="0" fontId="50" fillId="2" borderId="46" xfId="0" applyFont="1" applyFill="1" applyBorder="1" applyAlignment="1">
      <alignment horizontal="center" vertical="center"/>
    </xf>
    <xf numFmtId="3" fontId="50" fillId="2" borderId="46" xfId="0" applyNumberFormat="1" applyFont="1" applyFill="1" applyBorder="1" applyAlignment="1">
      <alignment horizontal="center" vertical="center"/>
    </xf>
    <xf numFmtId="3" fontId="81" fillId="2" borderId="0" xfId="0" applyNumberFormat="1" applyFont="1" applyFill="1" applyAlignment="1">
      <alignment horizontal="center" vertical="center"/>
    </xf>
    <xf numFmtId="169" fontId="50" fillId="2" borderId="0" xfId="0" applyNumberFormat="1" applyFont="1" applyFill="1" applyAlignment="1">
      <alignment horizontal="center" vertical="center"/>
    </xf>
    <xf numFmtId="0" fontId="32" fillId="2" borderId="54" xfId="0" applyFont="1" applyFill="1" applyBorder="1" applyAlignment="1">
      <alignment vertical="center"/>
    </xf>
    <xf numFmtId="169" fontId="32" fillId="2" borderId="46" xfId="0" applyNumberFormat="1" applyFont="1" applyFill="1" applyBorder="1" applyAlignment="1">
      <alignment horizontal="center" vertical="center"/>
    </xf>
    <xf numFmtId="3" fontId="115" fillId="2" borderId="0" xfId="0" applyNumberFormat="1" applyFont="1" applyFill="1" applyAlignment="1">
      <alignment horizontal="center" vertical="center"/>
    </xf>
    <xf numFmtId="169" fontId="32" fillId="2" borderId="0" xfId="0" applyNumberFormat="1" applyFont="1" applyFill="1" applyAlignment="1">
      <alignment horizontal="center" vertical="center"/>
    </xf>
    <xf numFmtId="4" fontId="32" fillId="2" borderId="0" xfId="0" applyNumberFormat="1" applyFont="1" applyFill="1" applyAlignment="1">
      <alignment horizontal="right" vertical="center"/>
    </xf>
    <xf numFmtId="0" fontId="32" fillId="2" borderId="54" xfId="0" applyFont="1" applyFill="1" applyBorder="1" applyAlignment="1">
      <alignment horizontal="center"/>
    </xf>
    <xf numFmtId="0" fontId="116" fillId="2" borderId="46" xfId="0" applyFont="1" applyFill="1" applyBorder="1" applyAlignment="1">
      <alignment horizontal="center" vertical="center"/>
    </xf>
    <xf numFmtId="3" fontId="119" fillId="2" borderId="40" xfId="0" applyNumberFormat="1" applyFont="1" applyFill="1" applyBorder="1" applyAlignment="1">
      <alignment horizontal="center" vertical="center"/>
    </xf>
    <xf numFmtId="169" fontId="50" fillId="2" borderId="46" xfId="0" applyNumberFormat="1" applyFont="1" applyFill="1" applyBorder="1" applyAlignment="1">
      <alignment horizontal="center" vertical="center"/>
    </xf>
    <xf numFmtId="169" fontId="50" fillId="2" borderId="44" xfId="0" applyNumberFormat="1" applyFont="1" applyFill="1" applyBorder="1" applyAlignment="1">
      <alignment horizontal="center" vertical="center"/>
    </xf>
    <xf numFmtId="4" fontId="32" fillId="2" borderId="44" xfId="0" applyNumberFormat="1" applyFont="1" applyFill="1" applyBorder="1" applyAlignment="1">
      <alignment horizontal="right" vertical="center"/>
    </xf>
    <xf numFmtId="3" fontId="119" fillId="2" borderId="0" xfId="0" applyNumberFormat="1" applyFont="1" applyFill="1" applyAlignment="1">
      <alignment horizontal="center" vertical="center"/>
    </xf>
    <xf numFmtId="0" fontId="120" fillId="2" borderId="54" xfId="0" applyFont="1" applyFill="1" applyBorder="1" applyAlignment="1">
      <alignment horizontal="center" vertical="center"/>
    </xf>
    <xf numFmtId="0" fontId="35" fillId="2" borderId="53" xfId="4" applyFont="1" applyFill="1" applyBorder="1" applyAlignment="1">
      <alignment vertical="center" wrapText="1"/>
    </xf>
    <xf numFmtId="0" fontId="35" fillId="2" borderId="55" xfId="4" applyFont="1" applyFill="1" applyBorder="1" applyAlignment="1">
      <alignment vertical="center" wrapText="1"/>
    </xf>
    <xf numFmtId="2" fontId="32" fillId="2" borderId="55" xfId="0" applyNumberFormat="1" applyFont="1" applyFill="1" applyBorder="1" applyAlignment="1">
      <alignment vertical="center" wrapText="1"/>
    </xf>
    <xf numFmtId="0" fontId="32" fillId="2" borderId="46" xfId="0" applyFont="1" applyFill="1" applyBorder="1" applyAlignment="1">
      <alignment horizontal="center"/>
    </xf>
    <xf numFmtId="2" fontId="32" fillId="2" borderId="55" xfId="0" applyNumberFormat="1" applyFont="1" applyFill="1" applyBorder="1" applyAlignment="1">
      <alignment horizontal="center" vertical="center" wrapText="1"/>
    </xf>
    <xf numFmtId="0" fontId="50" fillId="2" borderId="41" xfId="0" applyFont="1" applyFill="1" applyBorder="1" applyAlignment="1">
      <alignment horizontal="left" vertical="center"/>
    </xf>
    <xf numFmtId="0" fontId="35" fillId="2" borderId="19" xfId="0" applyFont="1" applyFill="1" applyBorder="1"/>
    <xf numFmtId="0" fontId="50" fillId="2" borderId="66" xfId="0" applyFont="1" applyFill="1" applyBorder="1" applyAlignment="1">
      <alignment horizontal="center" vertical="center"/>
    </xf>
    <xf numFmtId="0" fontId="50" fillId="2" borderId="61" xfId="0" applyFont="1" applyFill="1" applyBorder="1" applyAlignment="1">
      <alignment horizontal="center" vertical="center"/>
    </xf>
    <xf numFmtId="2" fontId="50" fillId="2" borderId="61" xfId="0" applyNumberFormat="1" applyFont="1" applyFill="1" applyBorder="1" applyAlignment="1">
      <alignment horizontal="center" vertical="center"/>
    </xf>
    <xf numFmtId="0" fontId="35" fillId="2" borderId="26" xfId="0" applyFont="1" applyFill="1" applyBorder="1"/>
    <xf numFmtId="0" fontId="42" fillId="2" borderId="4" xfId="0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3" fontId="42" fillId="0" borderId="0" xfId="0" applyNumberFormat="1" applyFont="1" applyAlignment="1">
      <alignment horizontal="left"/>
    </xf>
    <xf numFmtId="3" fontId="50" fillId="0" borderId="0" xfId="0" applyNumberFormat="1" applyFont="1" applyAlignment="1">
      <alignment horizontal="left"/>
    </xf>
    <xf numFmtId="2" fontId="50" fillId="0" borderId="0" xfId="1" applyNumberFormat="1" applyFont="1" applyFill="1" applyBorder="1" applyAlignment="1">
      <alignment horizontal="right"/>
    </xf>
    <xf numFmtId="2" fontId="50" fillId="2" borderId="0" xfId="1" applyNumberFormat="1" applyFont="1" applyFill="1" applyBorder="1" applyAlignment="1">
      <alignment horizontal="right"/>
    </xf>
    <xf numFmtId="0" fontId="42" fillId="0" borderId="7" xfId="0" applyFont="1" applyBorder="1"/>
    <xf numFmtId="0" fontId="50" fillId="2" borderId="4" xfId="0" applyFont="1" applyFill="1" applyBorder="1" applyAlignment="1">
      <alignment horizontal="center"/>
    </xf>
    <xf numFmtId="0" fontId="50" fillId="0" borderId="0" xfId="0" applyFont="1" applyAlignment="1">
      <alignment horizontal="left"/>
    </xf>
    <xf numFmtId="164" fontId="50" fillId="0" borderId="0" xfId="0" applyNumberFormat="1" applyFont="1" applyAlignment="1">
      <alignment horizontal="left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165" fontId="42" fillId="0" borderId="0" xfId="0" applyNumberFormat="1" applyFont="1"/>
    <xf numFmtId="0" fontId="26" fillId="2" borderId="4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84" fillId="2" borderId="4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51" fillId="0" borderId="0" xfId="0" applyFont="1"/>
    <xf numFmtId="0" fontId="84" fillId="2" borderId="8" xfId="0" applyFont="1" applyFill="1" applyBorder="1" applyAlignment="1">
      <alignment horizontal="center"/>
    </xf>
    <xf numFmtId="0" fontId="84" fillId="0" borderId="37" xfId="0" applyFont="1" applyBorder="1" applyAlignment="1">
      <alignment horizontal="center"/>
    </xf>
    <xf numFmtId="0" fontId="38" fillId="0" borderId="37" xfId="0" applyFont="1" applyBorder="1"/>
    <xf numFmtId="17" fontId="84" fillId="0" borderId="37" xfId="0" quotePrefix="1" applyNumberFormat="1" applyFont="1" applyBorder="1"/>
    <xf numFmtId="165" fontId="38" fillId="0" borderId="37" xfId="0" applyNumberFormat="1" applyFont="1" applyBorder="1"/>
    <xf numFmtId="0" fontId="38" fillId="0" borderId="9" xfId="0" applyFont="1" applyBorder="1"/>
    <xf numFmtId="0" fontId="38" fillId="0" borderId="0" xfId="0" applyFont="1" applyAlignment="1">
      <alignment horizontal="center"/>
    </xf>
    <xf numFmtId="0" fontId="84" fillId="0" borderId="0" xfId="0" applyFont="1"/>
    <xf numFmtId="165" fontId="84" fillId="0" borderId="0" xfId="0" applyNumberFormat="1" applyFont="1"/>
    <xf numFmtId="0" fontId="84" fillId="0" borderId="7" xfId="0" applyFont="1" applyBorder="1" applyAlignment="1">
      <alignment horizontal="right"/>
    </xf>
    <xf numFmtId="0" fontId="85" fillId="0" borderId="0" xfId="0" applyFont="1"/>
    <xf numFmtId="0" fontId="26" fillId="0" borderId="0" xfId="0" applyFont="1" applyAlignment="1">
      <alignment horizontal="center"/>
    </xf>
    <xf numFmtId="0" fontId="84" fillId="0" borderId="7" xfId="0" applyFont="1" applyBorder="1"/>
    <xf numFmtId="0" fontId="26" fillId="2" borderId="8" xfId="0" applyFont="1" applyFill="1" applyBorder="1" applyAlignment="1">
      <alignment horizontal="center"/>
    </xf>
    <xf numFmtId="0" fontId="26" fillId="0" borderId="37" xfId="0" applyFont="1" applyBorder="1" applyAlignment="1">
      <alignment horizontal="center"/>
    </xf>
    <xf numFmtId="0" fontId="84" fillId="0" borderId="37" xfId="0" applyFont="1" applyBorder="1"/>
    <xf numFmtId="0" fontId="84" fillId="0" borderId="9" xfId="0" applyFont="1" applyBorder="1" applyAlignment="1">
      <alignment horizontal="right"/>
    </xf>
    <xf numFmtId="0" fontId="32" fillId="3" borderId="54" xfId="0" applyFont="1" applyFill="1" applyBorder="1" applyAlignment="1">
      <alignment horizontal="center" vertical="center"/>
    </xf>
    <xf numFmtId="0" fontId="32" fillId="3" borderId="46" xfId="0" applyFont="1" applyFill="1" applyBorder="1" applyAlignment="1">
      <alignment horizontal="center" vertical="center"/>
    </xf>
    <xf numFmtId="2" fontId="32" fillId="3" borderId="46" xfId="0" applyNumberFormat="1" applyFont="1" applyFill="1" applyBorder="1" applyAlignment="1">
      <alignment horizontal="center" vertical="center"/>
    </xf>
    <xf numFmtId="0" fontId="94" fillId="3" borderId="55" xfId="0" applyFont="1" applyFill="1" applyBorder="1" applyAlignment="1">
      <alignment horizontal="center" vertical="center" wrapText="1"/>
    </xf>
    <xf numFmtId="0" fontId="50" fillId="7" borderId="54" xfId="0" applyFont="1" applyFill="1" applyBorder="1" applyAlignment="1">
      <alignment vertical="center"/>
    </xf>
    <xf numFmtId="0" fontId="50" fillId="7" borderId="44" xfId="0" applyFont="1" applyFill="1" applyBorder="1" applyAlignment="1">
      <alignment horizontal="center" vertical="center"/>
    </xf>
    <xf numFmtId="0" fontId="50" fillId="7" borderId="46" xfId="0" applyFont="1" applyFill="1" applyBorder="1" applyAlignment="1">
      <alignment horizontal="center" vertical="center"/>
    </xf>
    <xf numFmtId="3" fontId="50" fillId="7" borderId="46" xfId="0" applyNumberFormat="1" applyFont="1" applyFill="1" applyBorder="1" applyAlignment="1">
      <alignment horizontal="center" vertical="center"/>
    </xf>
    <xf numFmtId="171" fontId="50" fillId="7" borderId="44" xfId="0" applyNumberFormat="1" applyFont="1" applyFill="1" applyBorder="1" applyAlignment="1">
      <alignment horizontal="center" vertical="center"/>
    </xf>
    <xf numFmtId="3" fontId="50" fillId="7" borderId="55" xfId="0" applyNumberFormat="1" applyFont="1" applyFill="1" applyBorder="1" applyAlignment="1">
      <alignment horizontal="center" vertical="center"/>
    </xf>
    <xf numFmtId="0" fontId="32" fillId="7" borderId="54" xfId="0" applyFont="1" applyFill="1" applyBorder="1" applyAlignment="1">
      <alignment vertical="center"/>
    </xf>
    <xf numFmtId="0" fontId="32" fillId="7" borderId="41" xfId="0" applyFont="1" applyFill="1" applyBorder="1" applyAlignment="1">
      <alignment horizontal="center" vertical="center" wrapText="1"/>
    </xf>
    <xf numFmtId="0" fontId="32" fillId="7" borderId="41" xfId="0" applyFont="1" applyFill="1" applyBorder="1" applyAlignment="1">
      <alignment horizontal="center" vertical="center"/>
    </xf>
    <xf numFmtId="3" fontId="32" fillId="7" borderId="41" xfId="0" applyNumberFormat="1" applyFont="1" applyFill="1" applyBorder="1" applyAlignment="1">
      <alignment horizontal="center" vertical="center"/>
    </xf>
    <xf numFmtId="169" fontId="32" fillId="7" borderId="46" xfId="0" applyNumberFormat="1" applyFont="1" applyFill="1" applyBorder="1" applyAlignment="1">
      <alignment horizontal="center" vertical="center"/>
    </xf>
    <xf numFmtId="0" fontId="50" fillId="7" borderId="25" xfId="4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horizontal="center" vertical="center"/>
    </xf>
    <xf numFmtId="0" fontId="0" fillId="7" borderId="56" xfId="0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horizontal="center"/>
    </xf>
    <xf numFmtId="165" fontId="32" fillId="7" borderId="46" xfId="0" applyNumberFormat="1" applyFont="1" applyFill="1" applyBorder="1" applyAlignment="1">
      <alignment horizontal="center" vertical="center"/>
    </xf>
    <xf numFmtId="0" fontId="94" fillId="7" borderId="55" xfId="0" applyFont="1" applyFill="1" applyBorder="1" applyAlignment="1">
      <alignment horizontal="center" vertical="center" wrapText="1"/>
    </xf>
    <xf numFmtId="0" fontId="94" fillId="7" borderId="25" xfId="0" applyFont="1" applyFill="1" applyBorder="1" applyAlignment="1">
      <alignment horizontal="center" vertical="center" wrapText="1"/>
    </xf>
    <xf numFmtId="0" fontId="50" fillId="7" borderId="55" xfId="4" applyFont="1" applyFill="1" applyBorder="1" applyAlignment="1">
      <alignment horizontal="center" vertical="center" wrapText="1"/>
    </xf>
    <xf numFmtId="0" fontId="50" fillId="7" borderId="41" xfId="0" applyFont="1" applyFill="1" applyBorder="1" applyAlignment="1">
      <alignment horizontal="center" vertical="center" wrapText="1"/>
    </xf>
    <xf numFmtId="0" fontId="50" fillId="7" borderId="41" xfId="0" applyFont="1" applyFill="1" applyBorder="1" applyAlignment="1">
      <alignment horizontal="center" vertical="center"/>
    </xf>
    <xf numFmtId="2" fontId="117" fillId="7" borderId="12" xfId="0" applyNumberFormat="1" applyFont="1" applyFill="1" applyBorder="1" applyAlignment="1">
      <alignment vertical="center" wrapText="1"/>
    </xf>
    <xf numFmtId="0" fontId="50" fillId="7" borderId="15" xfId="0" applyFont="1" applyFill="1" applyBorder="1" applyAlignment="1">
      <alignment vertical="center"/>
    </xf>
    <xf numFmtId="0" fontId="50" fillId="7" borderId="16" xfId="0" applyFont="1" applyFill="1" applyBorder="1" applyAlignment="1">
      <alignment horizontal="center" vertical="center"/>
    </xf>
    <xf numFmtId="171" fontId="118" fillId="7" borderId="57" xfId="0" applyNumberFormat="1" applyFont="1" applyFill="1" applyBorder="1" applyAlignment="1">
      <alignment horizontal="center" vertical="center"/>
    </xf>
    <xf numFmtId="3" fontId="118" fillId="7" borderId="57" xfId="0" applyNumberFormat="1" applyFont="1" applyFill="1" applyBorder="1" applyAlignment="1">
      <alignment horizontal="center" vertical="center"/>
    </xf>
    <xf numFmtId="3" fontId="118" fillId="7" borderId="56" xfId="0" applyNumberFormat="1" applyFont="1" applyFill="1" applyBorder="1" applyAlignment="1">
      <alignment horizontal="center" vertical="center"/>
    </xf>
    <xf numFmtId="0" fontId="94" fillId="7" borderId="54" xfId="0" applyFont="1" applyFill="1" applyBorder="1" applyAlignment="1">
      <alignment vertical="center"/>
    </xf>
    <xf numFmtId="0" fontId="50" fillId="7" borderId="46" xfId="0" applyFont="1" applyFill="1" applyBorder="1" applyAlignment="1">
      <alignment horizontal="center" vertical="center" wrapText="1"/>
    </xf>
    <xf numFmtId="3" fontId="50" fillId="7" borderId="41" xfId="0" applyNumberFormat="1" applyFont="1" applyFill="1" applyBorder="1" applyAlignment="1">
      <alignment horizontal="center" vertical="center"/>
    </xf>
    <xf numFmtId="3" fontId="118" fillId="7" borderId="14" xfId="0" applyNumberFormat="1" applyFont="1" applyFill="1" applyBorder="1" applyAlignment="1">
      <alignment horizontal="center" vertical="center"/>
    </xf>
    <xf numFmtId="0" fontId="35" fillId="7" borderId="53" xfId="4" applyFont="1" applyFill="1" applyBorder="1" applyAlignment="1">
      <alignment vertical="center" wrapText="1"/>
    </xf>
    <xf numFmtId="0" fontId="35" fillId="7" borderId="55" xfId="4" applyFont="1" applyFill="1" applyBorder="1" applyAlignment="1">
      <alignment vertical="center" wrapText="1"/>
    </xf>
    <xf numFmtId="0" fontId="50" fillId="5" borderId="54" xfId="0" applyFont="1" applyFill="1" applyBorder="1" applyAlignment="1">
      <alignment vertical="center"/>
    </xf>
    <xf numFmtId="0" fontId="50" fillId="5" borderId="41" xfId="0" applyFont="1" applyFill="1" applyBorder="1" applyAlignment="1">
      <alignment horizontal="center" vertical="center"/>
    </xf>
    <xf numFmtId="0" fontId="50" fillId="5" borderId="46" xfId="0" applyFont="1" applyFill="1" applyBorder="1" applyAlignment="1">
      <alignment horizontal="center" vertical="center"/>
    </xf>
    <xf numFmtId="0" fontId="32" fillId="5" borderId="46" xfId="0" applyFont="1" applyFill="1" applyBorder="1" applyAlignment="1">
      <alignment horizontal="center" vertical="center"/>
    </xf>
    <xf numFmtId="2" fontId="32" fillId="5" borderId="46" xfId="0" applyNumberFormat="1" applyFont="1" applyFill="1" applyBorder="1" applyAlignment="1">
      <alignment horizontal="center" vertical="center"/>
    </xf>
    <xf numFmtId="2" fontId="32" fillId="5" borderId="53" xfId="0" applyNumberFormat="1" applyFont="1" applyFill="1" applyBorder="1" applyAlignment="1">
      <alignment vertical="center" wrapText="1"/>
    </xf>
    <xf numFmtId="0" fontId="32" fillId="5" borderId="54" xfId="0" applyFont="1" applyFill="1" applyBorder="1" applyAlignment="1">
      <alignment horizontal="center"/>
    </xf>
    <xf numFmtId="0" fontId="32" fillId="5" borderId="46" xfId="0" applyFont="1" applyFill="1" applyBorder="1" applyAlignment="1">
      <alignment horizontal="center"/>
    </xf>
    <xf numFmtId="0" fontId="94" fillId="5" borderId="53" xfId="0" applyFont="1" applyFill="1" applyBorder="1" applyAlignment="1">
      <alignment horizontal="center" vertical="center" wrapText="1"/>
    </xf>
    <xf numFmtId="0" fontId="50" fillId="7" borderId="4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6" fillId="2" borderId="42" xfId="0" applyFont="1" applyFill="1" applyBorder="1" applyAlignment="1">
      <alignment horizontal="left"/>
    </xf>
    <xf numFmtId="0" fontId="16" fillId="2" borderId="43" xfId="0" applyFont="1" applyFill="1" applyBorder="1" applyAlignment="1">
      <alignment horizontal="left"/>
    </xf>
    <xf numFmtId="0" fontId="16" fillId="2" borderId="44" xfId="0" applyFont="1" applyFill="1" applyBorder="1" applyAlignment="1">
      <alignment horizontal="left"/>
    </xf>
    <xf numFmtId="0" fontId="16" fillId="2" borderId="25" xfId="0" applyFont="1" applyFill="1" applyBorder="1" applyAlignment="1">
      <alignment horizontal="left"/>
    </xf>
    <xf numFmtId="0" fontId="26" fillId="2" borderId="37" xfId="0" applyFont="1" applyFill="1" applyBorder="1" applyAlignment="1">
      <alignment horizontal="right"/>
    </xf>
    <xf numFmtId="0" fontId="26" fillId="2" borderId="9" xfId="0" applyFont="1" applyFill="1" applyBorder="1" applyAlignment="1">
      <alignment horizontal="right"/>
    </xf>
    <xf numFmtId="0" fontId="26" fillId="2" borderId="48" xfId="0" applyFont="1" applyFill="1" applyBorder="1" applyAlignment="1">
      <alignment horizontal="center" vertical="center" wrapText="1"/>
    </xf>
    <xf numFmtId="0" fontId="26" fillId="2" borderId="63" xfId="0" applyFont="1" applyFill="1" applyBorder="1" applyAlignment="1">
      <alignment horizontal="center" vertical="center" wrapText="1"/>
    </xf>
    <xf numFmtId="0" fontId="26" fillId="2" borderId="49" xfId="0" applyFont="1" applyFill="1" applyBorder="1" applyAlignment="1">
      <alignment horizontal="center" vertical="center" wrapText="1"/>
    </xf>
    <xf numFmtId="0" fontId="22" fillId="2" borderId="57" xfId="0" applyFont="1" applyFill="1" applyBorder="1" applyAlignment="1">
      <alignment horizontal="center" vertical="center" wrapText="1"/>
    </xf>
    <xf numFmtId="165" fontId="26" fillId="2" borderId="49" xfId="0" applyNumberFormat="1" applyFont="1" applyFill="1" applyBorder="1" applyAlignment="1">
      <alignment horizontal="center" vertical="center" wrapText="1"/>
    </xf>
    <xf numFmtId="165" fontId="22" fillId="2" borderId="57" xfId="0" applyNumberFormat="1" applyFont="1" applyFill="1" applyBorder="1" applyAlignment="1">
      <alignment horizontal="center" vertical="center" wrapText="1"/>
    </xf>
    <xf numFmtId="0" fontId="29" fillId="2" borderId="54" xfId="0" applyFont="1" applyFill="1" applyBorder="1" applyAlignment="1">
      <alignment horizontal="center" vertical="center" wrapText="1"/>
    </xf>
    <xf numFmtId="0" fontId="29" fillId="2" borderId="57" xfId="0" applyFont="1" applyFill="1" applyBorder="1" applyAlignment="1">
      <alignment horizontal="center" vertical="center" wrapText="1"/>
    </xf>
    <xf numFmtId="0" fontId="29" fillId="2" borderId="46" xfId="0" applyFont="1" applyFill="1" applyBorder="1" applyAlignment="1">
      <alignment horizontal="center" vertical="center" wrapText="1"/>
    </xf>
    <xf numFmtId="0" fontId="28" fillId="2" borderId="57" xfId="0" applyFont="1" applyFill="1" applyBorder="1" applyAlignment="1">
      <alignment horizontal="center" vertical="center" wrapText="1"/>
    </xf>
    <xf numFmtId="0" fontId="28" fillId="2" borderId="41" xfId="0" applyFont="1" applyFill="1" applyBorder="1" applyAlignment="1">
      <alignment horizontal="center" vertical="center" wrapText="1"/>
    </xf>
    <xf numFmtId="0" fontId="28" fillId="2" borderId="46" xfId="0" applyFont="1" applyFill="1" applyBorder="1" applyAlignment="1">
      <alignment horizontal="center" vertical="center" wrapText="1"/>
    </xf>
    <xf numFmtId="0" fontId="28" fillId="2" borderId="44" xfId="0" applyFont="1" applyFill="1" applyBorder="1" applyAlignment="1">
      <alignment horizontal="center" vertical="center" wrapText="1"/>
    </xf>
    <xf numFmtId="2" fontId="26" fillId="2" borderId="49" xfId="0" applyNumberFormat="1" applyFont="1" applyFill="1" applyBorder="1" applyAlignment="1">
      <alignment horizontal="center" vertical="center" wrapText="1"/>
    </xf>
    <xf numFmtId="0" fontId="26" fillId="2" borderId="50" xfId="0" applyFont="1" applyFill="1" applyBorder="1" applyAlignment="1">
      <alignment horizontal="center" vertical="center"/>
    </xf>
    <xf numFmtId="0" fontId="26" fillId="2" borderId="56" xfId="0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 wrapText="1"/>
    </xf>
    <xf numFmtId="0" fontId="21" fillId="3" borderId="57" xfId="0" applyFont="1" applyFill="1" applyBorder="1" applyAlignment="1">
      <alignment horizontal="center" vertical="center" wrapText="1"/>
    </xf>
    <xf numFmtId="2" fontId="21" fillId="2" borderId="16" xfId="0" applyNumberFormat="1" applyFont="1" applyFill="1" applyBorder="1" applyAlignment="1">
      <alignment horizontal="center" vertical="center" wrapText="1"/>
    </xf>
    <xf numFmtId="2" fontId="21" fillId="2" borderId="65" xfId="0" applyNumberFormat="1" applyFont="1" applyFill="1" applyBorder="1" applyAlignment="1">
      <alignment horizontal="center" vertical="center" wrapText="1"/>
    </xf>
    <xf numFmtId="0" fontId="21" fillId="2" borderId="59" xfId="0" applyFont="1" applyFill="1" applyBorder="1" applyAlignment="1">
      <alignment horizontal="center"/>
    </xf>
    <xf numFmtId="0" fontId="21" fillId="2" borderId="60" xfId="0" applyFont="1" applyFill="1" applyBorder="1" applyAlignment="1">
      <alignment horizontal="center"/>
    </xf>
    <xf numFmtId="0" fontId="21" fillId="2" borderId="22" xfId="0" applyFont="1" applyFill="1" applyBorder="1" applyAlignment="1">
      <alignment horizontal="center"/>
    </xf>
    <xf numFmtId="0" fontId="23" fillId="2" borderId="42" xfId="0" applyFont="1" applyFill="1" applyBorder="1" applyAlignment="1">
      <alignment horizontal="center"/>
    </xf>
    <xf numFmtId="0" fontId="23" fillId="2" borderId="43" xfId="0" applyFont="1" applyFill="1" applyBorder="1" applyAlignment="1">
      <alignment horizontal="center"/>
    </xf>
    <xf numFmtId="0" fontId="26" fillId="2" borderId="10" xfId="0" applyFont="1" applyFill="1" applyBorder="1" applyAlignment="1">
      <alignment horizontal="center"/>
    </xf>
    <xf numFmtId="0" fontId="26" fillId="2" borderId="11" xfId="0" applyFont="1" applyFill="1" applyBorder="1" applyAlignment="1">
      <alignment horizontal="center"/>
    </xf>
    <xf numFmtId="0" fontId="26" fillId="2" borderId="12" xfId="0" applyFont="1" applyFill="1" applyBorder="1" applyAlignment="1">
      <alignment horizontal="center"/>
    </xf>
    <xf numFmtId="0" fontId="28" fillId="2" borderId="17" xfId="0" applyFont="1" applyFill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0" fontId="21" fillId="2" borderId="17" xfId="0" applyFont="1" applyFill="1" applyBorder="1" applyAlignment="1">
      <alignment horizontal="center"/>
    </xf>
    <xf numFmtId="0" fontId="21" fillId="2" borderId="19" xfId="0" applyFont="1" applyFill="1" applyBorder="1" applyAlignment="1">
      <alignment horizontal="center"/>
    </xf>
    <xf numFmtId="0" fontId="34" fillId="2" borderId="42" xfId="0" applyFont="1" applyFill="1" applyBorder="1" applyAlignment="1">
      <alignment horizontal="left"/>
    </xf>
    <xf numFmtId="0" fontId="34" fillId="2" borderId="43" xfId="0" applyFont="1" applyFill="1" applyBorder="1" applyAlignment="1">
      <alignment horizontal="left"/>
    </xf>
    <xf numFmtId="0" fontId="41" fillId="4" borderId="5" xfId="0" applyFont="1" applyFill="1" applyBorder="1" applyAlignment="1">
      <alignment horizontal="center"/>
    </xf>
    <xf numFmtId="0" fontId="41" fillId="4" borderId="13" xfId="0" applyFont="1" applyFill="1" applyBorder="1" applyAlignment="1">
      <alignment horizontal="center"/>
    </xf>
    <xf numFmtId="0" fontId="41" fillId="4" borderId="6" xfId="0" applyFont="1" applyFill="1" applyBorder="1" applyAlignment="1">
      <alignment horizontal="center"/>
    </xf>
    <xf numFmtId="0" fontId="12" fillId="2" borderId="59" xfId="0" applyFont="1" applyFill="1" applyBorder="1" applyAlignment="1">
      <alignment horizontal="left"/>
    </xf>
    <xf numFmtId="0" fontId="12" fillId="2" borderId="60" xfId="0" applyFont="1" applyFill="1" applyBorder="1" applyAlignment="1">
      <alignment horizontal="left"/>
    </xf>
    <xf numFmtId="0" fontId="12" fillId="2" borderId="68" xfId="0" applyFont="1" applyFill="1" applyBorder="1" applyAlignment="1">
      <alignment horizontal="left"/>
    </xf>
    <xf numFmtId="0" fontId="12" fillId="2" borderId="69" xfId="0" applyFont="1" applyFill="1" applyBorder="1" applyAlignment="1">
      <alignment horizontal="left"/>
    </xf>
    <xf numFmtId="0" fontId="12" fillId="2" borderId="22" xfId="0" applyFont="1" applyFill="1" applyBorder="1" applyAlignment="1">
      <alignment horizontal="left"/>
    </xf>
    <xf numFmtId="0" fontId="34" fillId="2" borderId="54" xfId="0" applyFont="1" applyFill="1" applyBorder="1" applyAlignment="1">
      <alignment horizontal="center"/>
    </xf>
    <xf numFmtId="0" fontId="43" fillId="2" borderId="44" xfId="0" applyFont="1" applyFill="1" applyBorder="1" applyAlignment="1">
      <alignment horizontal="left"/>
    </xf>
    <xf numFmtId="0" fontId="43" fillId="2" borderId="42" xfId="0" applyFont="1" applyFill="1" applyBorder="1" applyAlignment="1">
      <alignment horizontal="left"/>
    </xf>
    <xf numFmtId="0" fontId="43" fillId="2" borderId="43" xfId="0" applyFont="1" applyFill="1" applyBorder="1" applyAlignment="1">
      <alignment horizontal="left"/>
    </xf>
    <xf numFmtId="0" fontId="43" fillId="2" borderId="16" xfId="0" applyFont="1" applyFill="1" applyBorder="1" applyAlignment="1">
      <alignment horizontal="center"/>
    </xf>
    <xf numFmtId="0" fontId="43" fillId="2" borderId="52" xfId="0" applyFont="1" applyFill="1" applyBorder="1" applyAlignment="1">
      <alignment horizontal="center"/>
    </xf>
    <xf numFmtId="0" fontId="43" fillId="2" borderId="57" xfId="0" applyFont="1" applyFill="1" applyBorder="1" applyAlignment="1">
      <alignment horizontal="center"/>
    </xf>
    <xf numFmtId="164" fontId="43" fillId="2" borderId="46" xfId="0" applyNumberFormat="1" applyFont="1" applyFill="1" applyBorder="1" applyAlignment="1">
      <alignment horizontal="left"/>
    </xf>
    <xf numFmtId="164" fontId="43" fillId="2" borderId="55" xfId="0" applyNumberFormat="1" applyFont="1" applyFill="1" applyBorder="1" applyAlignment="1">
      <alignment horizontal="left"/>
    </xf>
    <xf numFmtId="0" fontId="34" fillId="2" borderId="44" xfId="0" applyFont="1" applyFill="1" applyBorder="1" applyAlignment="1">
      <alignment horizontal="left"/>
    </xf>
    <xf numFmtId="164" fontId="34" fillId="2" borderId="46" xfId="0" applyNumberFormat="1" applyFont="1" applyFill="1" applyBorder="1" applyAlignment="1">
      <alignment horizontal="left"/>
    </xf>
    <xf numFmtId="164" fontId="34" fillId="2" borderId="55" xfId="0" applyNumberFormat="1" applyFont="1" applyFill="1" applyBorder="1" applyAlignment="1">
      <alignment horizontal="left"/>
    </xf>
    <xf numFmtId="0" fontId="34" fillId="2" borderId="46" xfId="0" applyFont="1" applyFill="1" applyBorder="1" applyAlignment="1">
      <alignment horizontal="left"/>
    </xf>
    <xf numFmtId="0" fontId="34" fillId="2" borderId="55" xfId="0" applyFont="1" applyFill="1" applyBorder="1" applyAlignment="1">
      <alignment horizontal="left"/>
    </xf>
    <xf numFmtId="0" fontId="43" fillId="8" borderId="46" xfId="0" applyFont="1" applyFill="1" applyBorder="1" applyAlignment="1">
      <alignment horizontal="center" vertical="center" wrapText="1"/>
    </xf>
    <xf numFmtId="0" fontId="43" fillId="8" borderId="16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left" wrapText="1"/>
    </xf>
    <xf numFmtId="0" fontId="34" fillId="2" borderId="0" xfId="0" applyFont="1" applyFill="1" applyAlignment="1">
      <alignment horizontal="left" wrapText="1"/>
    </xf>
    <xf numFmtId="0" fontId="34" fillId="2" borderId="7" xfId="0" applyFont="1" applyFill="1" applyBorder="1" applyAlignment="1">
      <alignment horizontal="left" wrapText="1"/>
    </xf>
    <xf numFmtId="0" fontId="12" fillId="4" borderId="5" xfId="0" applyFont="1" applyFill="1" applyBorder="1" applyAlignment="1">
      <alignment horizontal="center"/>
    </xf>
    <xf numFmtId="0" fontId="12" fillId="4" borderId="33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12" fillId="4" borderId="70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34" fillId="2" borderId="32" xfId="0" applyFont="1" applyFill="1" applyBorder="1" applyAlignment="1">
      <alignment horizontal="left"/>
    </xf>
    <xf numFmtId="0" fontId="43" fillId="2" borderId="25" xfId="0" applyFont="1" applyFill="1" applyBorder="1" applyAlignment="1">
      <alignment horizontal="left"/>
    </xf>
    <xf numFmtId="165" fontId="43" fillId="8" borderId="46" xfId="0" applyNumberFormat="1" applyFont="1" applyFill="1" applyBorder="1" applyAlignment="1">
      <alignment horizontal="center" vertical="center" wrapText="1"/>
    </xf>
    <xf numFmtId="165" fontId="43" fillId="8" borderId="16" xfId="0" applyNumberFormat="1" applyFont="1" applyFill="1" applyBorder="1" applyAlignment="1">
      <alignment horizontal="center" vertical="center" wrapText="1"/>
    </xf>
    <xf numFmtId="2" fontId="43" fillId="8" borderId="46" xfId="0" applyNumberFormat="1" applyFont="1" applyFill="1" applyBorder="1" applyAlignment="1">
      <alignment horizontal="center" vertical="center" wrapText="1"/>
    </xf>
    <xf numFmtId="2" fontId="43" fillId="8" borderId="16" xfId="0" applyNumberFormat="1" applyFont="1" applyFill="1" applyBorder="1" applyAlignment="1">
      <alignment horizontal="center" vertical="center" wrapText="1"/>
    </xf>
    <xf numFmtId="0" fontId="43" fillId="8" borderId="46" xfId="0" applyFont="1" applyFill="1" applyBorder="1" applyAlignment="1">
      <alignment horizontal="center" vertical="center"/>
    </xf>
    <xf numFmtId="0" fontId="43" fillId="8" borderId="16" xfId="0" applyFont="1" applyFill="1" applyBorder="1" applyAlignment="1">
      <alignment horizontal="center" vertical="center"/>
    </xf>
    <xf numFmtId="0" fontId="44" fillId="2" borderId="16" xfId="0" applyFont="1" applyFill="1" applyBorder="1" applyAlignment="1">
      <alignment horizontal="center" vertical="center" wrapText="1"/>
    </xf>
    <xf numFmtId="0" fontId="44" fillId="2" borderId="52" xfId="0" applyFont="1" applyFill="1" applyBorder="1" applyAlignment="1">
      <alignment horizontal="center" vertical="center" wrapText="1"/>
    </xf>
    <xf numFmtId="0" fontId="44" fillId="2" borderId="57" xfId="0" applyFont="1" applyFill="1" applyBorder="1" applyAlignment="1">
      <alignment horizontal="center" vertical="center" wrapText="1"/>
    </xf>
    <xf numFmtId="0" fontId="43" fillId="2" borderId="46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right" vertical="center" wrapText="1"/>
    </xf>
    <xf numFmtId="2" fontId="12" fillId="2" borderId="46" xfId="1" applyNumberFormat="1" applyFont="1" applyFill="1" applyBorder="1" applyAlignment="1">
      <alignment horizontal="center" vertical="center" wrapText="1"/>
    </xf>
    <xf numFmtId="2" fontId="16" fillId="2" borderId="46" xfId="0" applyNumberFormat="1" applyFont="1" applyFill="1" applyBorder="1" applyAlignment="1">
      <alignment horizontal="center" vertical="center" wrapText="1"/>
    </xf>
    <xf numFmtId="0" fontId="44" fillId="2" borderId="4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/>
    </xf>
    <xf numFmtId="0" fontId="12" fillId="4" borderId="37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34" fillId="2" borderId="59" xfId="0" applyFont="1" applyFill="1" applyBorder="1" applyAlignment="1">
      <alignment horizontal="left"/>
    </xf>
    <xf numFmtId="0" fontId="34" fillId="2" borderId="60" xfId="0" applyFont="1" applyFill="1" applyBorder="1" applyAlignment="1">
      <alignment horizontal="left"/>
    </xf>
    <xf numFmtId="0" fontId="34" fillId="2" borderId="68" xfId="0" applyFont="1" applyFill="1" applyBorder="1" applyAlignment="1">
      <alignment horizontal="left"/>
    </xf>
    <xf numFmtId="0" fontId="43" fillId="2" borderId="69" xfId="0" applyFont="1" applyFill="1" applyBorder="1" applyAlignment="1">
      <alignment horizontal="left"/>
    </xf>
    <xf numFmtId="0" fontId="43" fillId="2" borderId="60" xfId="0" applyFont="1" applyFill="1" applyBorder="1" applyAlignment="1">
      <alignment horizontal="left"/>
    </xf>
    <xf numFmtId="0" fontId="43" fillId="2" borderId="22" xfId="0" applyFont="1" applyFill="1" applyBorder="1" applyAlignment="1">
      <alignment horizontal="left"/>
    </xf>
    <xf numFmtId="0" fontId="43" fillId="2" borderId="17" xfId="0" applyFont="1" applyFill="1" applyBorder="1" applyAlignment="1">
      <alignment horizontal="right" vertical="center"/>
    </xf>
    <xf numFmtId="0" fontId="43" fillId="2" borderId="19" xfId="0" applyFont="1" applyFill="1" applyBorder="1" applyAlignment="1">
      <alignment horizontal="right" vertical="center"/>
    </xf>
    <xf numFmtId="0" fontId="43" fillId="2" borderId="37" xfId="0" applyFont="1" applyFill="1" applyBorder="1" applyAlignment="1">
      <alignment horizontal="right"/>
    </xf>
    <xf numFmtId="0" fontId="43" fillId="2" borderId="9" xfId="0" applyFont="1" applyFill="1" applyBorder="1" applyAlignment="1">
      <alignment horizontal="right"/>
    </xf>
    <xf numFmtId="15" fontId="43" fillId="2" borderId="44" xfId="0" applyNumberFormat="1" applyFont="1" applyFill="1" applyBorder="1" applyAlignment="1">
      <alignment horizontal="left"/>
    </xf>
    <xf numFmtId="15" fontId="43" fillId="2" borderId="42" xfId="0" applyNumberFormat="1" applyFont="1" applyFill="1" applyBorder="1" applyAlignment="1">
      <alignment horizontal="left"/>
    </xf>
    <xf numFmtId="15" fontId="43" fillId="2" borderId="25" xfId="0" applyNumberFormat="1" applyFont="1" applyFill="1" applyBorder="1" applyAlignment="1">
      <alignment horizontal="left"/>
    </xf>
    <xf numFmtId="17" fontId="43" fillId="2" borderId="44" xfId="0" quotePrefix="1" applyNumberFormat="1" applyFont="1" applyFill="1" applyBorder="1" applyAlignment="1">
      <alignment horizontal="left"/>
    </xf>
    <xf numFmtId="17" fontId="43" fillId="2" borderId="42" xfId="0" quotePrefix="1" applyNumberFormat="1" applyFont="1" applyFill="1" applyBorder="1" applyAlignment="1">
      <alignment horizontal="left"/>
    </xf>
    <xf numFmtId="17" fontId="43" fillId="2" borderId="25" xfId="0" quotePrefix="1" applyNumberFormat="1" applyFont="1" applyFill="1" applyBorder="1" applyAlignment="1">
      <alignment horizontal="left"/>
    </xf>
    <xf numFmtId="0" fontId="43" fillId="2" borderId="73" xfId="0" applyFont="1" applyFill="1" applyBorder="1" applyAlignment="1">
      <alignment horizontal="center" vertical="center" wrapText="1"/>
    </xf>
    <xf numFmtId="0" fontId="34" fillId="2" borderId="46" xfId="0" applyFont="1" applyFill="1" applyBorder="1" applyAlignment="1">
      <alignment horizontal="center" vertical="center" wrapText="1"/>
    </xf>
    <xf numFmtId="2" fontId="43" fillId="2" borderId="71" xfId="0" applyNumberFormat="1" applyFont="1" applyFill="1" applyBorder="1" applyAlignment="1">
      <alignment horizontal="center" vertical="center" wrapText="1"/>
    </xf>
    <xf numFmtId="0" fontId="34" fillId="2" borderId="55" xfId="0" applyFont="1" applyFill="1" applyBorder="1" applyAlignment="1">
      <alignment horizontal="center" vertical="center" wrapText="1"/>
    </xf>
    <xf numFmtId="0" fontId="43" fillId="2" borderId="6" xfId="0" applyFont="1" applyFill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44" fillId="2" borderId="19" xfId="0" applyFont="1" applyFill="1" applyBorder="1" applyAlignment="1">
      <alignment horizontal="center" vertical="center" wrapText="1"/>
    </xf>
    <xf numFmtId="0" fontId="44" fillId="2" borderId="7" xfId="0" applyFont="1" applyFill="1" applyBorder="1" applyAlignment="1">
      <alignment horizontal="center" vertical="center" wrapText="1"/>
    </xf>
    <xf numFmtId="0" fontId="44" fillId="2" borderId="21" xfId="0" applyFont="1" applyFill="1" applyBorder="1" applyAlignment="1">
      <alignment horizontal="center" vertical="center" wrapText="1"/>
    </xf>
    <xf numFmtId="0" fontId="44" fillId="2" borderId="24" xfId="0" applyFont="1" applyFill="1" applyBorder="1" applyAlignment="1">
      <alignment horizontal="center" vertical="center" wrapText="1"/>
    </xf>
    <xf numFmtId="0" fontId="44" fillId="2" borderId="27" xfId="0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left" vertical="center"/>
    </xf>
    <xf numFmtId="0" fontId="43" fillId="2" borderId="74" xfId="0" applyFont="1" applyFill="1" applyBorder="1" applyAlignment="1">
      <alignment horizontal="left" vertical="center"/>
    </xf>
    <xf numFmtId="0" fontId="43" fillId="2" borderId="8" xfId="0" applyFont="1" applyFill="1" applyBorder="1" applyAlignment="1">
      <alignment horizontal="left" vertical="center"/>
    </xf>
    <xf numFmtId="0" fontId="43" fillId="2" borderId="75" xfId="0" applyFont="1" applyFill="1" applyBorder="1" applyAlignment="1">
      <alignment horizontal="left" vertical="center"/>
    </xf>
    <xf numFmtId="0" fontId="43" fillId="2" borderId="0" xfId="0" applyFont="1" applyFill="1" applyAlignment="1">
      <alignment horizontal="right" vertical="center" wrapText="1"/>
    </xf>
    <xf numFmtId="0" fontId="43" fillId="2" borderId="74" xfId="0" applyFont="1" applyFill="1" applyBorder="1" applyAlignment="1">
      <alignment horizontal="right" vertical="center" wrapText="1"/>
    </xf>
    <xf numFmtId="0" fontId="43" fillId="2" borderId="37" xfId="0" applyFont="1" applyFill="1" applyBorder="1" applyAlignment="1">
      <alignment horizontal="right" vertical="center" wrapText="1"/>
    </xf>
    <xf numFmtId="0" fontId="43" fillId="2" borderId="75" xfId="0" applyFont="1" applyFill="1" applyBorder="1" applyAlignment="1">
      <alignment horizontal="right" vertical="center" wrapText="1"/>
    </xf>
    <xf numFmtId="4" fontId="43" fillId="2" borderId="52" xfId="1" applyNumberFormat="1" applyFont="1" applyFill="1" applyBorder="1" applyAlignment="1">
      <alignment horizontal="center" vertical="center" wrapText="1"/>
    </xf>
    <xf numFmtId="4" fontId="34" fillId="2" borderId="65" xfId="0" applyNumberFormat="1" applyFont="1" applyFill="1" applyBorder="1" applyAlignment="1">
      <alignment horizontal="center" vertical="center" wrapText="1"/>
    </xf>
    <xf numFmtId="0" fontId="43" fillId="2" borderId="34" xfId="0" applyFont="1" applyFill="1" applyBorder="1" applyAlignment="1">
      <alignment horizontal="center" vertical="center"/>
    </xf>
    <xf numFmtId="0" fontId="43" fillId="2" borderId="35" xfId="0" applyFont="1" applyFill="1" applyBorder="1" applyAlignment="1">
      <alignment horizontal="center" vertical="center"/>
    </xf>
    <xf numFmtId="0" fontId="43" fillId="2" borderId="28" xfId="0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left" wrapText="1"/>
    </xf>
    <xf numFmtId="0" fontId="34" fillId="2" borderId="13" xfId="0" applyFont="1" applyFill="1" applyBorder="1" applyAlignment="1">
      <alignment horizontal="left" wrapText="1"/>
    </xf>
    <xf numFmtId="0" fontId="34" fillId="2" borderId="6" xfId="0" applyFont="1" applyFill="1" applyBorder="1" applyAlignment="1">
      <alignment horizontal="left" wrapText="1"/>
    </xf>
    <xf numFmtId="0" fontId="34" fillId="2" borderId="38" xfId="0" applyFont="1" applyFill="1" applyBorder="1" applyAlignment="1">
      <alignment horizontal="left" wrapText="1"/>
    </xf>
    <xf numFmtId="0" fontId="34" fillId="2" borderId="39" xfId="0" applyFont="1" applyFill="1" applyBorder="1" applyAlignment="1">
      <alignment horizontal="left" wrapText="1"/>
    </xf>
    <xf numFmtId="0" fontId="34" fillId="2" borderId="14" xfId="0" applyFont="1" applyFill="1" applyBorder="1" applyAlignment="1">
      <alignment horizontal="left" wrapText="1"/>
    </xf>
    <xf numFmtId="0" fontId="43" fillId="2" borderId="17" xfId="0" applyFont="1" applyFill="1" applyBorder="1" applyAlignment="1">
      <alignment horizontal="center"/>
    </xf>
    <xf numFmtId="0" fontId="43" fillId="2" borderId="18" xfId="0" applyFont="1" applyFill="1" applyBorder="1" applyAlignment="1">
      <alignment horizontal="center"/>
    </xf>
    <xf numFmtId="0" fontId="43" fillId="2" borderId="19" xfId="0" applyFont="1" applyFill="1" applyBorder="1" applyAlignment="1">
      <alignment horizontal="center"/>
    </xf>
    <xf numFmtId="0" fontId="43" fillId="2" borderId="72" xfId="0" applyFont="1" applyFill="1" applyBorder="1" applyAlignment="1">
      <alignment horizontal="center" vertical="center" wrapText="1"/>
    </xf>
    <xf numFmtId="0" fontId="43" fillId="2" borderId="54" xfId="0" applyFont="1" applyFill="1" applyBorder="1" applyAlignment="1">
      <alignment horizontal="center" vertical="center" wrapText="1"/>
    </xf>
    <xf numFmtId="0" fontId="43" fillId="2" borderId="10" xfId="0" applyFont="1" applyFill="1" applyBorder="1" applyAlignment="1">
      <alignment horizontal="center"/>
    </xf>
    <xf numFmtId="0" fontId="43" fillId="2" borderId="11" xfId="0" applyFont="1" applyFill="1" applyBorder="1" applyAlignment="1">
      <alignment horizontal="center"/>
    </xf>
    <xf numFmtId="0" fontId="43" fillId="2" borderId="12" xfId="0" applyFont="1" applyFill="1" applyBorder="1" applyAlignment="1">
      <alignment horizontal="center"/>
    </xf>
    <xf numFmtId="0" fontId="34" fillId="2" borderId="69" xfId="0" applyFont="1" applyFill="1" applyBorder="1" applyAlignment="1">
      <alignment horizontal="left"/>
    </xf>
    <xf numFmtId="164" fontId="34" fillId="2" borderId="44" xfId="0" applyNumberFormat="1" applyFont="1" applyFill="1" applyBorder="1" applyAlignment="1">
      <alignment horizontal="left"/>
    </xf>
    <xf numFmtId="164" fontId="34" fillId="2" borderId="42" xfId="0" applyNumberFormat="1" applyFont="1" applyFill="1" applyBorder="1" applyAlignment="1">
      <alignment horizontal="left"/>
    </xf>
    <xf numFmtId="164" fontId="34" fillId="2" borderId="43" xfId="0" applyNumberFormat="1" applyFont="1" applyFill="1" applyBorder="1" applyAlignment="1">
      <alignment horizontal="left"/>
    </xf>
    <xf numFmtId="0" fontId="43" fillId="2" borderId="16" xfId="0" applyFont="1" applyFill="1" applyBorder="1" applyAlignment="1">
      <alignment horizontal="center" vertical="center"/>
    </xf>
    <xf numFmtId="0" fontId="43" fillId="2" borderId="52" xfId="0" applyFont="1" applyFill="1" applyBorder="1" applyAlignment="1">
      <alignment horizontal="center" vertical="center"/>
    </xf>
    <xf numFmtId="0" fontId="43" fillId="2" borderId="57" xfId="0" applyFont="1" applyFill="1" applyBorder="1" applyAlignment="1">
      <alignment horizontal="center" vertical="center"/>
    </xf>
    <xf numFmtId="0" fontId="69" fillId="2" borderId="54" xfId="0" applyFont="1" applyFill="1" applyBorder="1" applyAlignment="1">
      <alignment horizontal="left" vertical="center" wrapText="1"/>
    </xf>
    <xf numFmtId="0" fontId="69" fillId="2" borderId="46" xfId="0" applyFont="1" applyFill="1" applyBorder="1" applyAlignment="1">
      <alignment horizontal="left" vertical="center" wrapText="1"/>
    </xf>
    <xf numFmtId="0" fontId="69" fillId="2" borderId="15" xfId="0" applyFont="1" applyFill="1" applyBorder="1" applyAlignment="1">
      <alignment horizontal="left" vertical="center" wrapText="1"/>
    </xf>
    <xf numFmtId="0" fontId="69" fillId="2" borderId="16" xfId="0" applyFont="1" applyFill="1" applyBorder="1" applyAlignment="1">
      <alignment horizontal="left" vertical="center" wrapText="1"/>
    </xf>
    <xf numFmtId="0" fontId="69" fillId="2" borderId="46" xfId="0" applyFont="1" applyFill="1" applyBorder="1" applyAlignment="1">
      <alignment horizontal="right" vertical="center" wrapText="1"/>
    </xf>
    <xf numFmtId="0" fontId="69" fillId="2" borderId="16" xfId="0" applyFont="1" applyFill="1" applyBorder="1" applyAlignment="1">
      <alignment horizontal="right" vertical="center" wrapText="1"/>
    </xf>
    <xf numFmtId="2" fontId="75" fillId="2" borderId="46" xfId="0" applyNumberFormat="1" applyFont="1" applyFill="1" applyBorder="1" applyAlignment="1">
      <alignment horizontal="center" vertical="center" wrapText="1"/>
    </xf>
    <xf numFmtId="2" fontId="75" fillId="2" borderId="16" xfId="0" applyNumberFormat="1" applyFont="1" applyFill="1" applyBorder="1" applyAlignment="1">
      <alignment horizontal="center" vertical="center" wrapText="1"/>
    </xf>
    <xf numFmtId="0" fontId="26" fillId="2" borderId="60" xfId="0" applyFont="1" applyFill="1" applyBorder="1" applyAlignment="1">
      <alignment horizontal="left"/>
    </xf>
    <xf numFmtId="0" fontId="26" fillId="2" borderId="22" xfId="0" applyFont="1" applyFill="1" applyBorder="1" applyAlignment="1">
      <alignment horizontal="left"/>
    </xf>
    <xf numFmtId="0" fontId="76" fillId="2" borderId="42" xfId="0" applyFont="1" applyFill="1" applyBorder="1" applyAlignment="1">
      <alignment horizontal="left"/>
    </xf>
    <xf numFmtId="0" fontId="76" fillId="2" borderId="25" xfId="0" applyFont="1" applyFill="1" applyBorder="1" applyAlignment="1">
      <alignment horizontal="left"/>
    </xf>
    <xf numFmtId="49" fontId="26" fillId="2" borderId="42" xfId="0" applyNumberFormat="1" applyFont="1" applyFill="1" applyBorder="1" applyAlignment="1">
      <alignment horizontal="left" wrapText="1"/>
    </xf>
    <xf numFmtId="49" fontId="26" fillId="2" borderId="25" xfId="0" applyNumberFormat="1" applyFont="1" applyFill="1" applyBorder="1" applyAlignment="1">
      <alignment horizontal="left" wrapText="1"/>
    </xf>
    <xf numFmtId="0" fontId="66" fillId="2" borderId="0" xfId="0" applyFont="1" applyFill="1" applyAlignment="1">
      <alignment horizontal="center" vertical="center" wrapText="1"/>
    </xf>
    <xf numFmtId="0" fontId="67" fillId="3" borderId="31" xfId="0" applyFont="1" applyFill="1" applyBorder="1" applyAlignment="1">
      <alignment horizontal="center" vertical="center" wrapText="1"/>
    </xf>
    <xf numFmtId="0" fontId="67" fillId="3" borderId="53" xfId="0" applyFont="1" applyFill="1" applyBorder="1" applyAlignment="1">
      <alignment horizontal="center" vertical="center" wrapText="1"/>
    </xf>
    <xf numFmtId="0" fontId="70" fillId="7" borderId="31" xfId="0" applyFont="1" applyFill="1" applyBorder="1" applyAlignment="1">
      <alignment horizontal="center" vertical="center" wrapText="1"/>
    </xf>
    <xf numFmtId="0" fontId="70" fillId="7" borderId="56" xfId="0" applyFont="1" applyFill="1" applyBorder="1" applyAlignment="1">
      <alignment horizontal="center" vertical="center" wrapText="1"/>
    </xf>
    <xf numFmtId="0" fontId="70" fillId="3" borderId="31" xfId="0" applyFont="1" applyFill="1" applyBorder="1" applyAlignment="1">
      <alignment horizontal="center" vertical="center" wrapText="1"/>
    </xf>
    <xf numFmtId="0" fontId="70" fillId="3" borderId="53" xfId="0" applyFont="1" applyFill="1" applyBorder="1" applyAlignment="1">
      <alignment horizontal="center" vertical="center" wrapText="1"/>
    </xf>
    <xf numFmtId="0" fontId="70" fillId="3" borderId="56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right"/>
    </xf>
    <xf numFmtId="0" fontId="26" fillId="2" borderId="19" xfId="0" applyFont="1" applyFill="1" applyBorder="1" applyAlignment="1">
      <alignment horizontal="right"/>
    </xf>
    <xf numFmtId="0" fontId="70" fillId="7" borderId="53" xfId="0" applyFont="1" applyFill="1" applyBorder="1" applyAlignment="1">
      <alignment horizontal="center" vertical="center" wrapText="1"/>
    </xf>
    <xf numFmtId="0" fontId="64" fillId="3" borderId="31" xfId="0" applyFont="1" applyFill="1" applyBorder="1" applyAlignment="1">
      <alignment horizontal="center" vertical="center" wrapText="1"/>
    </xf>
    <xf numFmtId="0" fontId="64" fillId="3" borderId="53" xfId="0" applyFont="1" applyFill="1" applyBorder="1" applyAlignment="1">
      <alignment horizontal="center" vertical="center" wrapText="1"/>
    </xf>
    <xf numFmtId="0" fontId="57" fillId="2" borderId="37" xfId="0" applyFont="1" applyFill="1" applyBorder="1" applyAlignment="1">
      <alignment horizontal="left" wrapText="1"/>
    </xf>
    <xf numFmtId="0" fontId="58" fillId="2" borderId="10" xfId="0" applyFont="1" applyFill="1" applyBorder="1" applyAlignment="1">
      <alignment horizontal="center"/>
    </xf>
    <xf numFmtId="0" fontId="58" fillId="2" borderId="11" xfId="0" applyFont="1" applyFill="1" applyBorder="1" applyAlignment="1">
      <alignment horizontal="center"/>
    </xf>
    <xf numFmtId="0" fontId="58" fillId="2" borderId="12" xfId="0" applyFont="1" applyFill="1" applyBorder="1" applyAlignment="1">
      <alignment horizontal="center"/>
    </xf>
    <xf numFmtId="2" fontId="59" fillId="2" borderId="13" xfId="0" applyNumberFormat="1" applyFont="1" applyFill="1" applyBorder="1" applyAlignment="1">
      <alignment horizontal="center"/>
    </xf>
    <xf numFmtId="2" fontId="59" fillId="2" borderId="6" xfId="0" applyNumberFormat="1" applyFont="1" applyFill="1" applyBorder="1" applyAlignment="1">
      <alignment horizontal="center"/>
    </xf>
    <xf numFmtId="2" fontId="58" fillId="2" borderId="37" xfId="0" applyNumberFormat="1" applyFont="1" applyFill="1" applyBorder="1" applyAlignment="1">
      <alignment horizontal="center"/>
    </xf>
    <xf numFmtId="2" fontId="59" fillId="2" borderId="9" xfId="0" applyNumberFormat="1" applyFont="1" applyFill="1" applyBorder="1" applyAlignment="1">
      <alignment horizontal="center"/>
    </xf>
    <xf numFmtId="0" fontId="58" fillId="2" borderId="47" xfId="0" applyFont="1" applyFill="1" applyBorder="1" applyAlignment="1">
      <alignment horizontal="center"/>
    </xf>
    <xf numFmtId="0" fontId="58" fillId="2" borderId="77" xfId="0" applyFont="1" applyFill="1" applyBorder="1" applyAlignment="1">
      <alignment horizontal="center"/>
    </xf>
    <xf numFmtId="0" fontId="58" fillId="2" borderId="65" xfId="0" applyFont="1" applyFill="1" applyBorder="1" applyAlignment="1">
      <alignment horizontal="center"/>
    </xf>
    <xf numFmtId="0" fontId="58" fillId="2" borderId="78" xfId="0" applyFont="1" applyFill="1" applyBorder="1" applyAlignment="1">
      <alignment horizontal="center"/>
    </xf>
    <xf numFmtId="0" fontId="57" fillId="2" borderId="0" xfId="0" applyFont="1" applyFill="1" applyAlignment="1">
      <alignment horizontal="left" wrapText="1"/>
    </xf>
    <xf numFmtId="0" fontId="57" fillId="2" borderId="48" xfId="0" applyFont="1" applyFill="1" applyBorder="1" applyAlignment="1">
      <alignment horizontal="center"/>
    </xf>
    <xf numFmtId="0" fontId="57" fillId="2" borderId="49" xfId="0" applyFont="1" applyFill="1" applyBorder="1" applyAlignment="1">
      <alignment horizontal="center"/>
    </xf>
    <xf numFmtId="0" fontId="57" fillId="2" borderId="50" xfId="0" applyFont="1" applyFill="1" applyBorder="1" applyAlignment="1">
      <alignment horizontal="center"/>
    </xf>
    <xf numFmtId="0" fontId="57" fillId="2" borderId="11" xfId="0" applyFont="1" applyFill="1" applyBorder="1" applyAlignment="1">
      <alignment horizontal="left"/>
    </xf>
    <xf numFmtId="0" fontId="57" fillId="2" borderId="13" xfId="0" applyFont="1" applyFill="1" applyBorder="1" applyAlignment="1">
      <alignment horizontal="left" wrapText="1"/>
    </xf>
    <xf numFmtId="0" fontId="41" fillId="2" borderId="71" xfId="0" applyFont="1" applyFill="1" applyBorder="1" applyAlignment="1">
      <alignment horizontal="center" vertical="center"/>
    </xf>
    <xf numFmtId="0" fontId="41" fillId="2" borderId="55" xfId="0" applyFont="1" applyFill="1" applyBorder="1" applyAlignment="1">
      <alignment horizontal="center" vertical="center"/>
    </xf>
    <xf numFmtId="0" fontId="91" fillId="2" borderId="10" xfId="0" applyFont="1" applyFill="1" applyBorder="1" applyAlignment="1">
      <alignment horizontal="right" vertical="center" wrapText="1"/>
    </xf>
    <xf numFmtId="0" fontId="91" fillId="2" borderId="11" xfId="0" applyFont="1" applyFill="1" applyBorder="1" applyAlignment="1">
      <alignment horizontal="right" vertical="center" wrapText="1"/>
    </xf>
    <xf numFmtId="0" fontId="91" fillId="2" borderId="77" xfId="0" applyFont="1" applyFill="1" applyBorder="1" applyAlignment="1">
      <alignment horizontal="right" vertical="center" wrapText="1"/>
    </xf>
    <xf numFmtId="164" fontId="41" fillId="2" borderId="37" xfId="0" applyNumberFormat="1" applyFont="1" applyFill="1" applyBorder="1" applyAlignment="1">
      <alignment horizontal="center"/>
    </xf>
    <xf numFmtId="164" fontId="41" fillId="2" borderId="9" xfId="0" applyNumberFormat="1" applyFont="1" applyFill="1" applyBorder="1" applyAlignment="1">
      <alignment horizontal="center"/>
    </xf>
    <xf numFmtId="0" fontId="41" fillId="2" borderId="32" xfId="0" applyFont="1" applyFill="1" applyBorder="1" applyAlignment="1">
      <alignment horizontal="left"/>
    </xf>
    <xf numFmtId="0" fontId="41" fillId="2" borderId="42" xfId="0" applyFont="1" applyFill="1" applyBorder="1" applyAlignment="1">
      <alignment horizontal="left"/>
    </xf>
    <xf numFmtId="0" fontId="41" fillId="2" borderId="43" xfId="0" applyFont="1" applyFill="1" applyBorder="1" applyAlignment="1">
      <alignment horizontal="left"/>
    </xf>
    <xf numFmtId="0" fontId="41" fillId="2" borderId="44" xfId="0" applyFont="1" applyFill="1" applyBorder="1" applyAlignment="1">
      <alignment horizontal="left"/>
    </xf>
    <xf numFmtId="0" fontId="41" fillId="2" borderId="25" xfId="0" applyFont="1" applyFill="1" applyBorder="1" applyAlignment="1">
      <alignment horizontal="left"/>
    </xf>
    <xf numFmtId="0" fontId="41" fillId="2" borderId="58" xfId="0" applyFont="1" applyFill="1" applyBorder="1" applyAlignment="1">
      <alignment horizontal="left" vertical="center"/>
    </xf>
    <xf numFmtId="0" fontId="41" fillId="2" borderId="17" xfId="0" applyFont="1" applyFill="1" applyBorder="1" applyAlignment="1">
      <alignment horizontal="left" vertical="center"/>
    </xf>
    <xf numFmtId="0" fontId="41" fillId="2" borderId="79" xfId="0" applyFont="1" applyFill="1" applyBorder="1" applyAlignment="1">
      <alignment horizontal="left" vertical="center"/>
    </xf>
    <xf numFmtId="0" fontId="41" fillId="2" borderId="38" xfId="0" applyFont="1" applyFill="1" applyBorder="1" applyAlignment="1">
      <alignment horizontal="left" vertical="center"/>
    </xf>
    <xf numFmtId="0" fontId="41" fillId="2" borderId="39" xfId="0" applyFont="1" applyFill="1" applyBorder="1" applyAlignment="1">
      <alignment horizontal="left" vertical="center"/>
    </xf>
    <xf numFmtId="0" fontId="41" fillId="2" borderId="40" xfId="0" applyFont="1" applyFill="1" applyBorder="1" applyAlignment="1">
      <alignment horizontal="left" vertical="center"/>
    </xf>
    <xf numFmtId="15" fontId="41" fillId="2" borderId="46" xfId="0" applyNumberFormat="1" applyFont="1" applyFill="1" applyBorder="1" applyAlignment="1">
      <alignment horizontal="left" wrapText="1"/>
    </xf>
    <xf numFmtId="15" fontId="41" fillId="2" borderId="55" xfId="0" applyNumberFormat="1" applyFont="1" applyFill="1" applyBorder="1" applyAlignment="1">
      <alignment horizontal="left" wrapText="1"/>
    </xf>
    <xf numFmtId="15" fontId="41" fillId="2" borderId="44" xfId="0" applyNumberFormat="1" applyFont="1" applyFill="1" applyBorder="1" applyAlignment="1">
      <alignment horizontal="left"/>
    </xf>
    <xf numFmtId="15" fontId="41" fillId="2" borderId="42" xfId="0" applyNumberFormat="1" applyFont="1" applyFill="1" applyBorder="1" applyAlignment="1">
      <alignment horizontal="left"/>
    </xf>
    <xf numFmtId="15" fontId="41" fillId="2" borderId="25" xfId="0" applyNumberFormat="1" applyFont="1" applyFill="1" applyBorder="1" applyAlignment="1">
      <alignment horizontal="left"/>
    </xf>
    <xf numFmtId="164" fontId="41" fillId="2" borderId="0" xfId="0" applyNumberFormat="1" applyFont="1" applyFill="1" applyAlignment="1">
      <alignment horizontal="center"/>
    </xf>
    <xf numFmtId="164" fontId="41" fillId="2" borderId="7" xfId="0" applyNumberFormat="1" applyFont="1" applyFill="1" applyBorder="1" applyAlignment="1">
      <alignment horizontal="center"/>
    </xf>
    <xf numFmtId="0" fontId="16" fillId="2" borderId="46" xfId="0" applyFont="1" applyFill="1" applyBorder="1" applyAlignment="1">
      <alignment horizontal="left"/>
    </xf>
    <xf numFmtId="0" fontId="16" fillId="2" borderId="55" xfId="0" applyFont="1" applyFill="1" applyBorder="1" applyAlignment="1">
      <alignment horizontal="left"/>
    </xf>
    <xf numFmtId="0" fontId="41" fillId="2" borderId="59" xfId="0" applyFont="1" applyFill="1" applyBorder="1" applyAlignment="1">
      <alignment horizontal="left"/>
    </xf>
    <xf numFmtId="0" fontId="41" fillId="2" borderId="60" xfId="0" applyFont="1" applyFill="1" applyBorder="1" applyAlignment="1">
      <alignment horizontal="left"/>
    </xf>
    <xf numFmtId="0" fontId="41" fillId="2" borderId="68" xfId="0" applyFont="1" applyFill="1" applyBorder="1" applyAlignment="1">
      <alignment horizontal="left"/>
    </xf>
    <xf numFmtId="0" fontId="41" fillId="2" borderId="69" xfId="0" applyFont="1" applyFill="1" applyBorder="1" applyAlignment="1">
      <alignment horizontal="left"/>
    </xf>
    <xf numFmtId="0" fontId="41" fillId="2" borderId="22" xfId="0" applyFont="1" applyFill="1" applyBorder="1" applyAlignment="1">
      <alignment horizontal="left"/>
    </xf>
    <xf numFmtId="0" fontId="17" fillId="2" borderId="10" xfId="0" applyFont="1" applyFill="1" applyBorder="1" applyAlignment="1">
      <alignment horizontal="center" vertical="top"/>
    </xf>
    <xf numFmtId="0" fontId="17" fillId="2" borderId="11" xfId="0" applyFont="1" applyFill="1" applyBorder="1" applyAlignment="1">
      <alignment horizontal="center" vertical="top"/>
    </xf>
    <xf numFmtId="0" fontId="17" fillId="2" borderId="12" xfId="0" applyFont="1" applyFill="1" applyBorder="1" applyAlignment="1">
      <alignment horizontal="center" vertical="top"/>
    </xf>
    <xf numFmtId="0" fontId="41" fillId="4" borderId="48" xfId="0" applyFont="1" applyFill="1" applyBorder="1" applyAlignment="1">
      <alignment horizontal="center"/>
    </xf>
    <xf numFmtId="0" fontId="41" fillId="4" borderId="49" xfId="0" applyFont="1" applyFill="1" applyBorder="1" applyAlignment="1">
      <alignment horizontal="center"/>
    </xf>
    <xf numFmtId="0" fontId="41" fillId="4" borderId="50" xfId="0" applyFont="1" applyFill="1" applyBorder="1" applyAlignment="1">
      <alignment horizontal="center"/>
    </xf>
    <xf numFmtId="0" fontId="41" fillId="8" borderId="72" xfId="0" applyFont="1" applyFill="1" applyBorder="1" applyAlignment="1">
      <alignment horizontal="center" vertical="center" wrapText="1"/>
    </xf>
    <xf numFmtId="0" fontId="41" fillId="8" borderId="54" xfId="0" applyFont="1" applyFill="1" applyBorder="1" applyAlignment="1">
      <alignment horizontal="center" vertical="center" wrapText="1"/>
    </xf>
    <xf numFmtId="0" fontId="41" fillId="8" borderId="73" xfId="0" applyFont="1" applyFill="1" applyBorder="1" applyAlignment="1">
      <alignment horizontal="center" vertical="center" wrapText="1"/>
    </xf>
    <xf numFmtId="0" fontId="41" fillId="8" borderId="46" xfId="0" applyFont="1" applyFill="1" applyBorder="1" applyAlignment="1">
      <alignment horizontal="center" vertical="center" wrapText="1"/>
    </xf>
    <xf numFmtId="2" fontId="41" fillId="8" borderId="73" xfId="0" applyNumberFormat="1" applyFont="1" applyFill="1" applyBorder="1" applyAlignment="1">
      <alignment horizontal="center" vertical="center" wrapText="1"/>
    </xf>
    <xf numFmtId="2" fontId="41" fillId="8" borderId="46" xfId="0" applyNumberFormat="1" applyFont="1" applyFill="1" applyBorder="1" applyAlignment="1">
      <alignment horizontal="center" vertical="center" wrapText="1"/>
    </xf>
    <xf numFmtId="0" fontId="86" fillId="8" borderId="5" xfId="0" applyFont="1" applyFill="1" applyBorder="1" applyAlignment="1">
      <alignment horizontal="center"/>
    </xf>
    <xf numFmtId="0" fontId="87" fillId="8" borderId="13" xfId="0" applyFont="1" applyFill="1" applyBorder="1" applyAlignment="1">
      <alignment horizontal="center"/>
    </xf>
    <xf numFmtId="0" fontId="87" fillId="8" borderId="6" xfId="0" applyFont="1" applyFill="1" applyBorder="1" applyAlignment="1">
      <alignment horizontal="center"/>
    </xf>
    <xf numFmtId="0" fontId="88" fillId="2" borderId="59" xfId="0" applyFont="1" applyFill="1" applyBorder="1" applyAlignment="1">
      <alignment horizontal="left"/>
    </xf>
    <xf numFmtId="0" fontId="88" fillId="2" borderId="60" xfId="0" applyFont="1" applyFill="1" applyBorder="1" applyAlignment="1">
      <alignment horizontal="left"/>
    </xf>
    <xf numFmtId="0" fontId="88" fillId="2" borderId="68" xfId="0" applyFont="1" applyFill="1" applyBorder="1" applyAlignment="1">
      <alignment horizontal="left"/>
    </xf>
    <xf numFmtId="164" fontId="12" fillId="2" borderId="70" xfId="0" applyNumberFormat="1" applyFont="1" applyFill="1" applyBorder="1" applyAlignment="1">
      <alignment horizontal="left"/>
    </xf>
    <xf numFmtId="164" fontId="12" fillId="2" borderId="13" xfId="0" applyNumberFormat="1" applyFont="1" applyFill="1" applyBorder="1" applyAlignment="1">
      <alignment horizontal="left"/>
    </xf>
    <xf numFmtId="164" fontId="12" fillId="2" borderId="33" xfId="0" applyNumberFormat="1" applyFont="1" applyFill="1" applyBorder="1" applyAlignment="1">
      <alignment horizontal="left"/>
    </xf>
    <xf numFmtId="0" fontId="17" fillId="2" borderId="58" xfId="0" applyFont="1" applyFill="1" applyBorder="1" applyAlignment="1">
      <alignment horizontal="center" vertical="top"/>
    </xf>
    <xf numFmtId="0" fontId="17" fillId="2" borderId="4" xfId="0" applyFont="1" applyFill="1" applyBorder="1" applyAlignment="1">
      <alignment horizontal="center" vertical="top"/>
    </xf>
    <xf numFmtId="0" fontId="17" fillId="2" borderId="38" xfId="0" applyFont="1" applyFill="1" applyBorder="1" applyAlignment="1">
      <alignment horizontal="center" vertical="top"/>
    </xf>
    <xf numFmtId="0" fontId="41" fillId="2" borderId="42" xfId="0" applyFont="1" applyFill="1" applyBorder="1" applyAlignment="1">
      <alignment horizontal="left" vertical="top"/>
    </xf>
    <xf numFmtId="0" fontId="41" fillId="2" borderId="43" xfId="0" applyFont="1" applyFill="1" applyBorder="1" applyAlignment="1">
      <alignment horizontal="left" vertical="top"/>
    </xf>
    <xf numFmtId="0" fontId="12" fillId="2" borderId="44" xfId="0" applyFont="1" applyFill="1" applyBorder="1" applyAlignment="1">
      <alignment horizontal="left"/>
    </xf>
    <xf numFmtId="0" fontId="12" fillId="2" borderId="42" xfId="0" applyFont="1" applyFill="1" applyBorder="1" applyAlignment="1">
      <alignment horizontal="left"/>
    </xf>
    <xf numFmtId="0" fontId="12" fillId="2" borderId="43" xfId="0" applyFont="1" applyFill="1" applyBorder="1" applyAlignment="1">
      <alignment horizontal="left"/>
    </xf>
    <xf numFmtId="0" fontId="12" fillId="2" borderId="25" xfId="0" applyFont="1" applyFill="1" applyBorder="1" applyAlignment="1">
      <alignment horizontal="left"/>
    </xf>
    <xf numFmtId="0" fontId="17" fillId="2" borderId="42" xfId="0" applyFont="1" applyFill="1" applyBorder="1" applyAlignment="1">
      <alignment horizontal="left" vertical="top"/>
    </xf>
    <xf numFmtId="0" fontId="17" fillId="2" borderId="43" xfId="0" applyFont="1" applyFill="1" applyBorder="1" applyAlignment="1">
      <alignment horizontal="left" vertical="top"/>
    </xf>
    <xf numFmtId="0" fontId="3" fillId="2" borderId="17" xfId="0" applyFont="1" applyFill="1" applyBorder="1" applyAlignment="1">
      <alignment horizontal="right"/>
    </xf>
    <xf numFmtId="0" fontId="3" fillId="2" borderId="19" xfId="0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3" fillId="2" borderId="37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right"/>
    </xf>
    <xf numFmtId="0" fontId="3" fillId="2" borderId="16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 wrapText="1"/>
    </xf>
    <xf numFmtId="2" fontId="3" fillId="2" borderId="16" xfId="0" applyNumberFormat="1" applyFont="1" applyFill="1" applyBorder="1" applyAlignment="1">
      <alignment horizontal="center" vertical="center" wrapText="1"/>
    </xf>
    <xf numFmtId="2" fontId="3" fillId="2" borderId="52" xfId="0" applyNumberFormat="1" applyFont="1" applyFill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9" fillId="2" borderId="74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7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9" fillId="2" borderId="74" xfId="0" applyFont="1" applyFill="1" applyBorder="1" applyAlignment="1">
      <alignment horizontal="right" vertical="center" wrapText="1"/>
    </xf>
    <xf numFmtId="0" fontId="9" fillId="2" borderId="37" xfId="0" applyFont="1" applyFill="1" applyBorder="1" applyAlignment="1">
      <alignment horizontal="right" vertical="center" wrapText="1"/>
    </xf>
    <xf numFmtId="0" fontId="9" fillId="2" borderId="75" xfId="0" applyFont="1" applyFill="1" applyBorder="1" applyAlignment="1">
      <alignment horizontal="right" vertical="center" wrapText="1"/>
    </xf>
    <xf numFmtId="4" fontId="3" fillId="2" borderId="52" xfId="5" applyNumberFormat="1" applyFont="1" applyFill="1" applyBorder="1" applyAlignment="1">
      <alignment horizontal="center" vertical="center" wrapText="1"/>
    </xf>
    <xf numFmtId="4" fontId="6" fillId="2" borderId="65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9" fillId="2" borderId="62" xfId="0" applyFont="1" applyFill="1" applyBorder="1" applyAlignment="1">
      <alignment horizontal="center"/>
    </xf>
    <xf numFmtId="0" fontId="9" fillId="2" borderId="35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48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48" fillId="2" borderId="37" xfId="0" applyFont="1" applyFill="1" applyBorder="1" applyAlignment="1">
      <alignment horizontal="right"/>
    </xf>
    <xf numFmtId="0" fontId="48" fillId="2" borderId="9" xfId="0" applyFont="1" applyFill="1" applyBorder="1" applyAlignment="1">
      <alignment horizontal="right"/>
    </xf>
    <xf numFmtId="0" fontId="103" fillId="2" borderId="19" xfId="0" applyFont="1" applyFill="1" applyBorder="1" applyAlignment="1">
      <alignment horizontal="center" vertical="center" wrapText="1"/>
    </xf>
    <xf numFmtId="0" fontId="103" fillId="2" borderId="7" xfId="0" applyFont="1" applyFill="1" applyBorder="1" applyAlignment="1">
      <alignment horizontal="center" vertical="center" wrapText="1"/>
    </xf>
    <xf numFmtId="0" fontId="41" fillId="9" borderId="44" xfId="0" applyFont="1" applyFill="1" applyBorder="1" applyAlignment="1">
      <alignment horizontal="center" wrapText="1"/>
    </xf>
    <xf numFmtId="0" fontId="41" fillId="9" borderId="42" xfId="0" applyFont="1" applyFill="1" applyBorder="1" applyAlignment="1">
      <alignment horizontal="center" wrapText="1"/>
    </xf>
    <xf numFmtId="0" fontId="41" fillId="9" borderId="43" xfId="0" applyFont="1" applyFill="1" applyBorder="1" applyAlignment="1">
      <alignment horizontal="center" wrapText="1"/>
    </xf>
    <xf numFmtId="0" fontId="102" fillId="2" borderId="4" xfId="0" applyFont="1" applyFill="1" applyBorder="1" applyAlignment="1">
      <alignment horizontal="left" vertical="center" wrapText="1"/>
    </xf>
    <xf numFmtId="0" fontId="102" fillId="2" borderId="74" xfId="0" applyFont="1" applyFill="1" applyBorder="1" applyAlignment="1">
      <alignment horizontal="left" vertical="center" wrapText="1"/>
    </xf>
    <xf numFmtId="0" fontId="102" fillId="2" borderId="8" xfId="0" applyFont="1" applyFill="1" applyBorder="1" applyAlignment="1">
      <alignment horizontal="left" vertical="center" wrapText="1"/>
    </xf>
    <xf numFmtId="0" fontId="102" fillId="2" borderId="75" xfId="0" applyFont="1" applyFill="1" applyBorder="1" applyAlignment="1">
      <alignment horizontal="left" vertical="center" wrapText="1"/>
    </xf>
    <xf numFmtId="0" fontId="104" fillId="2" borderId="74" xfId="0" applyFont="1" applyFill="1" applyBorder="1" applyAlignment="1">
      <alignment horizontal="right" vertical="center" wrapText="1"/>
    </xf>
    <xf numFmtId="0" fontId="104" fillId="2" borderId="37" xfId="0" applyFont="1" applyFill="1" applyBorder="1" applyAlignment="1">
      <alignment horizontal="right" vertical="center" wrapText="1"/>
    </xf>
    <xf numFmtId="0" fontId="104" fillId="2" borderId="75" xfId="0" applyFont="1" applyFill="1" applyBorder="1" applyAlignment="1">
      <alignment horizontal="right" vertical="center" wrapText="1"/>
    </xf>
    <xf numFmtId="4" fontId="43" fillId="2" borderId="45" xfId="1" applyNumberFormat="1" applyFont="1" applyFill="1" applyBorder="1" applyAlignment="1">
      <alignment horizontal="center" vertical="center" wrapText="1"/>
    </xf>
    <xf numFmtId="4" fontId="47" fillId="2" borderId="80" xfId="0" applyNumberFormat="1" applyFont="1" applyFill="1" applyBorder="1" applyAlignment="1">
      <alignment horizontal="center" vertical="center" wrapText="1"/>
    </xf>
    <xf numFmtId="0" fontId="48" fillId="2" borderId="17" xfId="0" applyFont="1" applyFill="1" applyBorder="1" applyAlignment="1">
      <alignment horizontal="right"/>
    </xf>
    <xf numFmtId="0" fontId="48" fillId="2" borderId="19" xfId="0" applyFont="1" applyFill="1" applyBorder="1" applyAlignment="1">
      <alignment horizontal="right"/>
    </xf>
    <xf numFmtId="0" fontId="103" fillId="2" borderId="30" xfId="0" applyFont="1" applyFill="1" applyBorder="1" applyAlignment="1">
      <alignment horizontal="center" vertical="center" wrapText="1"/>
    </xf>
    <xf numFmtId="0" fontId="103" fillId="2" borderId="29" xfId="0" applyFont="1" applyFill="1" applyBorder="1" applyAlignment="1">
      <alignment horizontal="center" vertical="center" wrapText="1"/>
    </xf>
    <xf numFmtId="0" fontId="98" fillId="2" borderId="62" xfId="0" applyFont="1" applyFill="1" applyBorder="1" applyAlignment="1">
      <alignment horizontal="center" wrapText="1"/>
    </xf>
    <xf numFmtId="0" fontId="98" fillId="2" borderId="35" xfId="0" applyFont="1" applyFill="1" applyBorder="1" applyAlignment="1">
      <alignment horizontal="center"/>
    </xf>
    <xf numFmtId="0" fontId="98" fillId="2" borderId="28" xfId="0" applyFont="1" applyFill="1" applyBorder="1" applyAlignment="1">
      <alignment horizontal="center"/>
    </xf>
    <xf numFmtId="0" fontId="48" fillId="2" borderId="59" xfId="0" applyFont="1" applyFill="1" applyBorder="1" applyAlignment="1">
      <alignment horizontal="center" vertical="center" wrapText="1"/>
    </xf>
    <xf numFmtId="0" fontId="48" fillId="2" borderId="32" xfId="0" applyFont="1" applyFill="1" applyBorder="1" applyAlignment="1">
      <alignment horizontal="center" vertical="center" wrapText="1"/>
    </xf>
    <xf numFmtId="0" fontId="48" fillId="2" borderId="34" xfId="0" applyFont="1" applyFill="1" applyBorder="1" applyAlignment="1">
      <alignment horizontal="center" vertical="center" wrapText="1"/>
    </xf>
    <xf numFmtId="0" fontId="48" fillId="2" borderId="20" xfId="0" applyFont="1" applyFill="1" applyBorder="1" applyAlignment="1">
      <alignment horizontal="center" vertical="center" wrapText="1"/>
    </xf>
    <xf numFmtId="0" fontId="48" fillId="2" borderId="23" xfId="0" applyFont="1" applyFill="1" applyBorder="1" applyAlignment="1">
      <alignment horizontal="center" vertical="center" wrapText="1"/>
    </xf>
    <xf numFmtId="0" fontId="48" fillId="2" borderId="26" xfId="0" applyFont="1" applyFill="1" applyBorder="1" applyAlignment="1">
      <alignment horizontal="center" vertical="center" wrapText="1"/>
    </xf>
    <xf numFmtId="0" fontId="48" fillId="2" borderId="21" xfId="0" applyFont="1" applyFill="1" applyBorder="1" applyAlignment="1">
      <alignment horizontal="center" vertical="center" wrapText="1"/>
    </xf>
    <xf numFmtId="0" fontId="48" fillId="2" borderId="24" xfId="0" applyFont="1" applyFill="1" applyBorder="1" applyAlignment="1">
      <alignment horizontal="center" vertical="center" wrapText="1"/>
    </xf>
    <xf numFmtId="0" fontId="48" fillId="2" borderId="27" xfId="0" applyFont="1" applyFill="1" applyBorder="1" applyAlignment="1">
      <alignment horizontal="center" vertical="center" wrapText="1"/>
    </xf>
    <xf numFmtId="0" fontId="48" fillId="2" borderId="60" xfId="0" applyFont="1" applyFill="1" applyBorder="1" applyAlignment="1">
      <alignment horizontal="center" vertical="center" wrapText="1"/>
    </xf>
    <xf numFmtId="0" fontId="48" fillId="2" borderId="42" xfId="0" applyFont="1" applyFill="1" applyBorder="1" applyAlignment="1">
      <alignment horizontal="center" vertical="center" wrapText="1"/>
    </xf>
    <xf numFmtId="0" fontId="48" fillId="2" borderId="35" xfId="0" applyFont="1" applyFill="1" applyBorder="1" applyAlignment="1">
      <alignment horizontal="center" vertical="center" wrapText="1"/>
    </xf>
    <xf numFmtId="2" fontId="48" fillId="2" borderId="22" xfId="0" applyNumberFormat="1" applyFont="1" applyFill="1" applyBorder="1" applyAlignment="1">
      <alignment horizontal="center" vertical="center" wrapText="1"/>
    </xf>
    <xf numFmtId="2" fontId="48" fillId="2" borderId="25" xfId="0" applyNumberFormat="1" applyFont="1" applyFill="1" applyBorder="1" applyAlignment="1">
      <alignment horizontal="center" vertical="center" wrapText="1"/>
    </xf>
    <xf numFmtId="2" fontId="48" fillId="2" borderId="28" xfId="0" applyNumberFormat="1" applyFont="1" applyFill="1" applyBorder="1" applyAlignment="1">
      <alignment horizontal="center" vertical="center" wrapText="1"/>
    </xf>
    <xf numFmtId="0" fontId="48" fillId="2" borderId="22" xfId="0" applyFont="1" applyFill="1" applyBorder="1" applyAlignment="1">
      <alignment horizontal="center" vertical="center"/>
    </xf>
    <xf numFmtId="0" fontId="48" fillId="2" borderId="25" xfId="0" applyFont="1" applyFill="1" applyBorder="1" applyAlignment="1">
      <alignment horizontal="center" vertical="center"/>
    </xf>
    <xf numFmtId="0" fontId="48" fillId="2" borderId="28" xfId="0" applyFont="1" applyFill="1" applyBorder="1" applyAlignment="1">
      <alignment horizontal="center" vertical="center"/>
    </xf>
    <xf numFmtId="0" fontId="103" fillId="2" borderId="2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3" fillId="2" borderId="5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63" fillId="0" borderId="4" xfId="0" applyFont="1" applyBorder="1" applyAlignment="1">
      <alignment horizontal="left" vertical="top" wrapText="1"/>
    </xf>
    <xf numFmtId="0" fontId="63" fillId="0" borderId="0" xfId="0" applyFont="1" applyAlignment="1">
      <alignment horizontal="left" vertical="top" wrapText="1"/>
    </xf>
    <xf numFmtId="0" fontId="63" fillId="0" borderId="7" xfId="0" applyFont="1" applyBorder="1" applyAlignment="1">
      <alignment horizontal="left" vertical="top" wrapText="1"/>
    </xf>
    <xf numFmtId="0" fontId="5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7" xfId="0" applyFont="1" applyFill="1" applyBorder="1" applyAlignment="1">
      <alignment horizontal="left"/>
    </xf>
    <xf numFmtId="14" fontId="5" fillId="2" borderId="8" xfId="0" applyNumberFormat="1" applyFont="1" applyFill="1" applyBorder="1" applyAlignment="1">
      <alignment horizontal="center"/>
    </xf>
    <xf numFmtId="14" fontId="5" fillId="2" borderId="37" xfId="0" applyNumberFormat="1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0" xfId="0" applyFont="1" applyFill="1" applyBorder="1" applyAlignment="1">
      <alignment horizontal="center"/>
    </xf>
    <xf numFmtId="0" fontId="3" fillId="2" borderId="69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103" fillId="2" borderId="16" xfId="0" applyFont="1" applyFill="1" applyBorder="1" applyAlignment="1">
      <alignment horizontal="center" vertical="center" wrapText="1"/>
    </xf>
    <xf numFmtId="0" fontId="103" fillId="2" borderId="52" xfId="0" applyFont="1" applyFill="1" applyBorder="1" applyAlignment="1">
      <alignment horizontal="center" vertical="center" wrapText="1"/>
    </xf>
    <xf numFmtId="0" fontId="103" fillId="2" borderId="5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9" fillId="2" borderId="33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right" vertical="center" wrapText="1"/>
    </xf>
    <xf numFmtId="0" fontId="9" fillId="2" borderId="33" xfId="0" applyFont="1" applyFill="1" applyBorder="1" applyAlignment="1">
      <alignment horizontal="right" vertical="center" wrapText="1"/>
    </xf>
    <xf numFmtId="4" fontId="3" fillId="2" borderId="81" xfId="5" applyNumberFormat="1" applyFont="1" applyFill="1" applyBorder="1" applyAlignment="1">
      <alignment horizontal="center" vertical="center" wrapText="1"/>
    </xf>
    <xf numFmtId="165" fontId="84" fillId="0" borderId="73" xfId="0" applyNumberFormat="1" applyFont="1" applyBorder="1" applyAlignment="1">
      <alignment horizontal="center" vertical="center" wrapText="1"/>
    </xf>
    <xf numFmtId="165" fontId="84" fillId="0" borderId="61" xfId="0" applyNumberFormat="1" applyFont="1" applyBorder="1" applyAlignment="1">
      <alignment horizontal="center" vertical="center" wrapText="1"/>
    </xf>
    <xf numFmtId="0" fontId="84" fillId="2" borderId="73" xfId="0" applyFont="1" applyFill="1" applyBorder="1" applyAlignment="1">
      <alignment horizontal="center" wrapText="1"/>
    </xf>
    <xf numFmtId="0" fontId="84" fillId="2" borderId="61" xfId="0" applyFont="1" applyFill="1" applyBorder="1" applyAlignment="1">
      <alignment horizontal="center" wrapText="1"/>
    </xf>
    <xf numFmtId="0" fontId="84" fillId="0" borderId="71" xfId="0" applyFont="1" applyBorder="1" applyAlignment="1">
      <alignment horizontal="center" vertical="center"/>
    </xf>
    <xf numFmtId="0" fontId="84" fillId="0" borderId="6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/>
    </xf>
    <xf numFmtId="0" fontId="50" fillId="0" borderId="13" xfId="0" applyFont="1" applyBorder="1" applyAlignment="1">
      <alignment horizontal="center"/>
    </xf>
    <xf numFmtId="0" fontId="50" fillId="0" borderId="6" xfId="0" applyFont="1" applyBorder="1" applyAlignment="1">
      <alignment horizontal="center"/>
    </xf>
    <xf numFmtId="14" fontId="38" fillId="0" borderId="35" xfId="0" applyNumberFormat="1" applyFont="1" applyBorder="1" applyAlignment="1">
      <alignment horizontal="left"/>
    </xf>
    <xf numFmtId="14" fontId="38" fillId="0" borderId="36" xfId="0" applyNumberFormat="1" applyFont="1" applyBorder="1" applyAlignment="1">
      <alignment horizontal="left"/>
    </xf>
    <xf numFmtId="0" fontId="94" fillId="0" borderId="62" xfId="0" applyFont="1" applyBorder="1" applyAlignment="1">
      <alignment horizontal="left"/>
    </xf>
    <xf numFmtId="0" fontId="94" fillId="0" borderId="35" xfId="0" applyFont="1" applyBorder="1" applyAlignment="1">
      <alignment horizontal="left"/>
    </xf>
    <xf numFmtId="0" fontId="94" fillId="0" borderId="28" xfId="0" applyFont="1" applyBorder="1" applyAlignment="1">
      <alignment horizontal="left"/>
    </xf>
    <xf numFmtId="0" fontId="108" fillId="0" borderId="59" xfId="0" applyFont="1" applyBorder="1" applyAlignment="1">
      <alignment horizontal="center"/>
    </xf>
    <xf numFmtId="0" fontId="108" fillId="0" borderId="60" xfId="0" applyFont="1" applyBorder="1" applyAlignment="1">
      <alignment horizontal="center"/>
    </xf>
    <xf numFmtId="0" fontId="108" fillId="0" borderId="22" xfId="0" applyFont="1" applyBorder="1" applyAlignment="1">
      <alignment horizontal="center"/>
    </xf>
    <xf numFmtId="0" fontId="108" fillId="0" borderId="38" xfId="0" applyFont="1" applyBorder="1" applyAlignment="1">
      <alignment horizontal="center"/>
    </xf>
    <xf numFmtId="0" fontId="108" fillId="0" borderId="39" xfId="0" applyFont="1" applyBorder="1" applyAlignment="1">
      <alignment horizontal="center"/>
    </xf>
    <xf numFmtId="0" fontId="108" fillId="0" borderId="14" xfId="0" applyFont="1" applyBorder="1" applyAlignment="1">
      <alignment horizontal="center"/>
    </xf>
    <xf numFmtId="0" fontId="84" fillId="2" borderId="34" xfId="0" applyFont="1" applyFill="1" applyBorder="1" applyAlignment="1">
      <alignment horizontal="center" vertical="center"/>
    </xf>
    <xf numFmtId="0" fontId="84" fillId="2" borderId="35" xfId="0" applyFont="1" applyFill="1" applyBorder="1" applyAlignment="1">
      <alignment horizontal="center" vertical="center"/>
    </xf>
    <xf numFmtId="0" fontId="84" fillId="2" borderId="72" xfId="0" applyFont="1" applyFill="1" applyBorder="1" applyAlignment="1">
      <alignment horizontal="center" vertical="center"/>
    </xf>
    <xf numFmtId="0" fontId="84" fillId="2" borderId="66" xfId="0" applyFont="1" applyFill="1" applyBorder="1" applyAlignment="1">
      <alignment horizontal="center" vertical="center"/>
    </xf>
    <xf numFmtId="0" fontId="84" fillId="0" borderId="73" xfId="0" applyFont="1" applyBorder="1" applyAlignment="1">
      <alignment horizontal="center" vertical="center"/>
    </xf>
    <xf numFmtId="0" fontId="50" fillId="0" borderId="61" xfId="0" applyFont="1" applyBorder="1" applyAlignment="1">
      <alignment horizontal="center" vertical="center"/>
    </xf>
    <xf numFmtId="0" fontId="84" fillId="0" borderId="73" xfId="0" applyFont="1" applyBorder="1" applyAlignment="1">
      <alignment horizontal="center" vertical="center" wrapText="1"/>
    </xf>
    <xf numFmtId="0" fontId="50" fillId="0" borderId="61" xfId="0" applyFont="1" applyBorder="1" applyAlignment="1">
      <alignment horizontal="center" vertical="center" wrapText="1"/>
    </xf>
    <xf numFmtId="0" fontId="84" fillId="0" borderId="61" xfId="0" applyFont="1" applyBorder="1" applyAlignment="1">
      <alignment horizontal="center" vertical="center" wrapText="1"/>
    </xf>
    <xf numFmtId="0" fontId="38" fillId="0" borderId="42" xfId="0" applyFont="1" applyBorder="1" applyAlignment="1">
      <alignment horizontal="left"/>
    </xf>
    <xf numFmtId="0" fontId="38" fillId="0" borderId="43" xfId="0" applyFont="1" applyBorder="1" applyAlignment="1">
      <alignment horizontal="left"/>
    </xf>
    <xf numFmtId="0" fontId="109" fillId="0" borderId="39" xfId="0" applyFont="1" applyBorder="1" applyAlignment="1">
      <alignment horizontal="left"/>
    </xf>
    <xf numFmtId="0" fontId="109" fillId="0" borderId="40" xfId="0" applyFont="1" applyBorder="1" applyAlignment="1">
      <alignment horizontal="left"/>
    </xf>
    <xf numFmtId="0" fontId="38" fillId="0" borderId="42" xfId="0" applyFont="1" applyBorder="1" applyAlignment="1">
      <alignment horizontal="center"/>
    </xf>
    <xf numFmtId="0" fontId="38" fillId="0" borderId="43" xfId="0" applyFont="1" applyBorder="1" applyAlignment="1">
      <alignment horizontal="center"/>
    </xf>
  </cellXfs>
  <cellStyles count="6">
    <cellStyle name="Comma" xfId="1" builtinId="3"/>
    <cellStyle name="Comma 2" xfId="5" xr:uid="{645EA86B-C195-4AE4-93E0-D5921F6F6594}"/>
    <cellStyle name="Hyperlink" xfId="2" builtinId="8"/>
    <cellStyle name="Normal" xfId="0" builtinId="0"/>
    <cellStyle name="Normal 2" xfId="3" xr:uid="{DB504975-6881-4F5F-BEC2-D3D724C2E0BF}"/>
    <cellStyle name="Normal 3" xfId="4" xr:uid="{4FF4D92B-9A33-4F5B-A026-1720648C0A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11.png"/><Relationship Id="rId5" Type="http://schemas.openxmlformats.org/officeDocument/2006/relationships/image" Target="../media/image10.jpe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57151</xdr:rowOff>
    </xdr:from>
    <xdr:to>
      <xdr:col>1</xdr:col>
      <xdr:colOff>908271</xdr:colOff>
      <xdr:row>1</xdr:row>
      <xdr:rowOff>60134</xdr:rowOff>
    </xdr:to>
    <xdr:pic>
      <xdr:nvPicPr>
        <xdr:cNvPr id="2" name="Picture 3" descr="KWIKLOGO.jpg">
          <a:extLst>
            <a:ext uri="{FF2B5EF4-FFF2-40B4-BE49-F238E27FC236}">
              <a16:creationId xmlns:a16="http://schemas.microsoft.com/office/drawing/2014/main" id="{A622DA92-A224-4DA6-A9AA-D1510A153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</a:blip>
        <a:srcRect/>
        <a:stretch>
          <a:fillRect/>
        </a:stretch>
      </xdr:blipFill>
      <xdr:spPr bwMode="auto">
        <a:xfrm>
          <a:off x="9525" y="232411"/>
          <a:ext cx="1218786" cy="29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103792</xdr:colOff>
      <xdr:row>1</xdr:row>
      <xdr:rowOff>28575</xdr:rowOff>
    </xdr:from>
    <xdr:to>
      <xdr:col>1</xdr:col>
      <xdr:colOff>916305</xdr:colOff>
      <xdr:row>7</xdr:row>
      <xdr:rowOff>116205</xdr:rowOff>
    </xdr:to>
    <xdr:pic>
      <xdr:nvPicPr>
        <xdr:cNvPr id="3" name="Picture 3" descr="KWIKLOGO.jpg">
          <a:extLst>
            <a:ext uri="{FF2B5EF4-FFF2-40B4-BE49-F238E27FC236}">
              <a16:creationId xmlns:a16="http://schemas.microsoft.com/office/drawing/2014/main" id="{9F1D608D-616B-4720-AE0D-5FE0C14F3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</a:blip>
        <a:srcRect/>
        <a:stretch>
          <a:fillRect/>
        </a:stretch>
      </xdr:blipFill>
      <xdr:spPr bwMode="auto">
        <a:xfrm>
          <a:off x="103792" y="203835"/>
          <a:ext cx="1132553" cy="11849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91440</xdr:colOff>
      <xdr:row>42</xdr:row>
      <xdr:rowOff>60960</xdr:rowOff>
    </xdr:from>
    <xdr:to>
      <xdr:col>1</xdr:col>
      <xdr:colOff>2835431</xdr:colOff>
      <xdr:row>46</xdr:row>
      <xdr:rowOff>53340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7E67EC-C6F2-47A4-B128-1544868C84D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7955280"/>
          <a:ext cx="3018311" cy="731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1</xdr:row>
      <xdr:rowOff>57151</xdr:rowOff>
    </xdr:from>
    <xdr:to>
      <xdr:col>1</xdr:col>
      <xdr:colOff>877791</xdr:colOff>
      <xdr:row>1</xdr:row>
      <xdr:rowOff>60134</xdr:rowOff>
    </xdr:to>
    <xdr:pic>
      <xdr:nvPicPr>
        <xdr:cNvPr id="5" name="Picture 3" descr="KWIKLOGO.jpg">
          <a:extLst>
            <a:ext uri="{FF2B5EF4-FFF2-40B4-BE49-F238E27FC236}">
              <a16:creationId xmlns:a16="http://schemas.microsoft.com/office/drawing/2014/main" id="{D3790DE5-0263-4B25-ADC8-4047078E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</a:blip>
        <a:srcRect/>
        <a:stretch>
          <a:fillRect/>
        </a:stretch>
      </xdr:blipFill>
      <xdr:spPr bwMode="auto">
        <a:xfrm>
          <a:off x="9525" y="232411"/>
          <a:ext cx="1218786" cy="29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103792</xdr:colOff>
      <xdr:row>1</xdr:row>
      <xdr:rowOff>28575</xdr:rowOff>
    </xdr:from>
    <xdr:to>
      <xdr:col>1</xdr:col>
      <xdr:colOff>885825</xdr:colOff>
      <xdr:row>7</xdr:row>
      <xdr:rowOff>161925</xdr:rowOff>
    </xdr:to>
    <xdr:pic>
      <xdr:nvPicPr>
        <xdr:cNvPr id="6" name="Picture 3" descr="KWIKLOGO.jpg">
          <a:extLst>
            <a:ext uri="{FF2B5EF4-FFF2-40B4-BE49-F238E27FC236}">
              <a16:creationId xmlns:a16="http://schemas.microsoft.com/office/drawing/2014/main" id="{92D66F7C-7040-409A-B154-752268D1B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</a:blip>
        <a:srcRect/>
        <a:stretch>
          <a:fillRect/>
        </a:stretch>
      </xdr:blipFill>
      <xdr:spPr bwMode="auto">
        <a:xfrm>
          <a:off x="103792" y="203835"/>
          <a:ext cx="1132553" cy="11849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91440</xdr:colOff>
      <xdr:row>41</xdr:row>
      <xdr:rowOff>60960</xdr:rowOff>
    </xdr:from>
    <xdr:to>
      <xdr:col>1</xdr:col>
      <xdr:colOff>2759231</xdr:colOff>
      <xdr:row>45</xdr:row>
      <xdr:rowOff>91440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85D909-8633-4E51-88E7-29379476B69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8328660"/>
          <a:ext cx="3018311" cy="7315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</xdr:colOff>
      <xdr:row>2</xdr:row>
      <xdr:rowOff>122283</xdr:rowOff>
    </xdr:from>
    <xdr:to>
      <xdr:col>1</xdr:col>
      <xdr:colOff>1076596</xdr:colOff>
      <xdr:row>8</xdr:row>
      <xdr:rowOff>161644</xdr:rowOff>
    </xdr:to>
    <xdr:pic>
      <xdr:nvPicPr>
        <xdr:cNvPr id="2" name="Picture 1" descr="KWIKLOGO.jpg">
          <a:extLst>
            <a:ext uri="{FF2B5EF4-FFF2-40B4-BE49-F238E27FC236}">
              <a16:creationId xmlns:a16="http://schemas.microsoft.com/office/drawing/2014/main" id="{656BCC77-44E9-4E2A-8013-F506D022E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</a:blip>
        <a:srcRect/>
        <a:stretch>
          <a:fillRect/>
        </a:stretch>
      </xdr:blipFill>
      <xdr:spPr bwMode="auto">
        <a:xfrm>
          <a:off x="677545" y="655683"/>
          <a:ext cx="1008651" cy="1136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192148</xdr:colOff>
      <xdr:row>34</xdr:row>
      <xdr:rowOff>52780</xdr:rowOff>
    </xdr:from>
    <xdr:to>
      <xdr:col>2</xdr:col>
      <xdr:colOff>538480</xdr:colOff>
      <xdr:row>38</xdr:row>
      <xdr:rowOff>163221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1C1BD-E40F-4547-BC69-E486AEB78EF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988" y="12054280"/>
          <a:ext cx="1451232" cy="8419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37465</xdr:colOff>
      <xdr:row>2</xdr:row>
      <xdr:rowOff>58420</xdr:rowOff>
    </xdr:from>
    <xdr:to>
      <xdr:col>2</xdr:col>
      <xdr:colOff>655320</xdr:colOff>
      <xdr:row>9</xdr:row>
      <xdr:rowOff>135255</xdr:rowOff>
    </xdr:to>
    <xdr:pic>
      <xdr:nvPicPr>
        <xdr:cNvPr id="4" name="Picture 3" descr="KWIKLOGO.jpg">
          <a:extLst>
            <a:ext uri="{FF2B5EF4-FFF2-40B4-BE49-F238E27FC236}">
              <a16:creationId xmlns:a16="http://schemas.microsoft.com/office/drawing/2014/main" id="{C2453054-3035-4CC1-AE05-9872CAF5D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</a:blip>
        <a:srcRect/>
        <a:stretch>
          <a:fillRect/>
        </a:stretch>
      </xdr:blipFill>
      <xdr:spPr bwMode="auto">
        <a:xfrm>
          <a:off x="662305" y="454660"/>
          <a:ext cx="1181735" cy="13569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145676</xdr:colOff>
      <xdr:row>60</xdr:row>
      <xdr:rowOff>46616</xdr:rowOff>
    </xdr:from>
    <xdr:to>
      <xdr:col>2</xdr:col>
      <xdr:colOff>2645827</xdr:colOff>
      <xdr:row>65</xdr:row>
      <xdr:rowOff>129348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8B6A84-F8F6-4441-8D59-29A833DF5A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16" y="16871576"/>
          <a:ext cx="3018311" cy="99713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</xdr:colOff>
      <xdr:row>2</xdr:row>
      <xdr:rowOff>122283</xdr:rowOff>
    </xdr:from>
    <xdr:to>
      <xdr:col>1</xdr:col>
      <xdr:colOff>1076596</xdr:colOff>
      <xdr:row>8</xdr:row>
      <xdr:rowOff>161644</xdr:rowOff>
    </xdr:to>
    <xdr:pic>
      <xdr:nvPicPr>
        <xdr:cNvPr id="2" name="Picture 1" descr="KWIKLOGO.jpg">
          <a:extLst>
            <a:ext uri="{FF2B5EF4-FFF2-40B4-BE49-F238E27FC236}">
              <a16:creationId xmlns:a16="http://schemas.microsoft.com/office/drawing/2014/main" id="{9327F810-8B61-44AD-A21A-D07C6AF1A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</a:blip>
        <a:srcRect/>
        <a:stretch>
          <a:fillRect/>
        </a:stretch>
      </xdr:blipFill>
      <xdr:spPr bwMode="auto">
        <a:xfrm>
          <a:off x="677545" y="655683"/>
          <a:ext cx="1008651" cy="1136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192148</xdr:colOff>
      <xdr:row>37</xdr:row>
      <xdr:rowOff>52780</xdr:rowOff>
    </xdr:from>
    <xdr:to>
      <xdr:col>2</xdr:col>
      <xdr:colOff>538480</xdr:colOff>
      <xdr:row>41</xdr:row>
      <xdr:rowOff>163222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890ACF-751D-41DD-9AB9-693626BF47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988" y="11658040"/>
          <a:ext cx="1451232" cy="8419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108586</xdr:colOff>
      <xdr:row>3</xdr:row>
      <xdr:rowOff>403860</xdr:rowOff>
    </xdr:from>
    <xdr:to>
      <xdr:col>2</xdr:col>
      <xdr:colOff>30480</xdr:colOff>
      <xdr:row>8</xdr:row>
      <xdr:rowOff>179068</xdr:rowOff>
    </xdr:to>
    <xdr:pic>
      <xdr:nvPicPr>
        <xdr:cNvPr id="4" name="Picture 3" descr="KWIKLOGO.jpg">
          <a:extLst>
            <a:ext uri="{FF2B5EF4-FFF2-40B4-BE49-F238E27FC236}">
              <a16:creationId xmlns:a16="http://schemas.microsoft.com/office/drawing/2014/main" id="{AF7E7C7E-6E84-4835-9DD3-79767AB10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</a:blip>
        <a:srcRect/>
        <a:stretch>
          <a:fillRect/>
        </a:stretch>
      </xdr:blipFill>
      <xdr:spPr bwMode="auto">
        <a:xfrm>
          <a:off x="733426" y="883920"/>
          <a:ext cx="1133474" cy="9105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144780</xdr:colOff>
      <xdr:row>51</xdr:row>
      <xdr:rowOff>83821</xdr:rowOff>
    </xdr:from>
    <xdr:to>
      <xdr:col>2</xdr:col>
      <xdr:colOff>1720176</xdr:colOff>
      <xdr:row>55</xdr:row>
      <xdr:rowOff>121921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2C9CAA-CDB5-4EF3-A86A-339BB4C7B8B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" y="15308581"/>
          <a:ext cx="2756496" cy="769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1725931</xdr:colOff>
      <xdr:row>14</xdr:row>
      <xdr:rowOff>260714</xdr:rowOff>
    </xdr:from>
    <xdr:to>
      <xdr:col>19</xdr:col>
      <xdr:colOff>435432</xdr:colOff>
      <xdr:row>30</xdr:row>
      <xdr:rowOff>70047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09C869-539F-46AC-AED0-FF4BD2731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9973033" y="3797398"/>
          <a:ext cx="6776190" cy="5608322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30</xdr:row>
      <xdr:rowOff>114300</xdr:rowOff>
    </xdr:from>
    <xdr:to>
      <xdr:col>13</xdr:col>
      <xdr:colOff>493612</xdr:colOff>
      <xdr:row>32</xdr:row>
      <xdr:rowOff>419101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3CBB67-45E5-2765-F3AE-AAA6F72BA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30940" y="10096500"/>
          <a:ext cx="1552792" cy="1325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141968</xdr:colOff>
      <xdr:row>2</xdr:row>
      <xdr:rowOff>46264</xdr:rowOff>
    </xdr:from>
    <xdr:to>
      <xdr:col>1</xdr:col>
      <xdr:colOff>1282337</xdr:colOff>
      <xdr:row>8</xdr:row>
      <xdr:rowOff>126368</xdr:rowOff>
    </xdr:to>
    <xdr:pic>
      <xdr:nvPicPr>
        <xdr:cNvPr id="2" name="Picture 3" descr="KWIKLOGO.jpg">
          <a:extLst>
            <a:ext uri="{FF2B5EF4-FFF2-40B4-BE49-F238E27FC236}">
              <a16:creationId xmlns:a16="http://schemas.microsoft.com/office/drawing/2014/main" id="{772EBFBA-6126-464A-9893-B761DFF81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808" y="594904"/>
          <a:ext cx="1109889" cy="1177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174171</xdr:colOff>
      <xdr:row>85</xdr:row>
      <xdr:rowOff>54428</xdr:rowOff>
    </xdr:from>
    <xdr:to>
      <xdr:col>2</xdr:col>
      <xdr:colOff>2079171</xdr:colOff>
      <xdr:row>91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DA2DD1-E6C6-4528-A3BE-A77774896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011" y="44654288"/>
          <a:ext cx="3131820" cy="10961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</xdr:colOff>
      <xdr:row>2</xdr:row>
      <xdr:rowOff>5715</xdr:rowOff>
    </xdr:from>
    <xdr:to>
      <xdr:col>2</xdr:col>
      <xdr:colOff>598170</xdr:colOff>
      <xdr:row>8</xdr:row>
      <xdr:rowOff>106680</xdr:rowOff>
    </xdr:to>
    <xdr:pic>
      <xdr:nvPicPr>
        <xdr:cNvPr id="2" name="Picture 3" descr="KWIKLOGO.jpg">
          <a:extLst>
            <a:ext uri="{FF2B5EF4-FFF2-40B4-BE49-F238E27FC236}">
              <a16:creationId xmlns:a16="http://schemas.microsoft.com/office/drawing/2014/main" id="{81B2342F-04CF-4A5A-9C11-EDC120873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" y="371475"/>
          <a:ext cx="1333500" cy="1198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68</xdr:row>
      <xdr:rowOff>57150</xdr:rowOff>
    </xdr:from>
    <xdr:to>
      <xdr:col>2</xdr:col>
      <xdr:colOff>2443966</xdr:colOff>
      <xdr:row>72</xdr:row>
      <xdr:rowOff>151559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C10AD3-5DA1-4CCD-B7BC-E4B0612B6B3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" y="12454890"/>
          <a:ext cx="3024991" cy="82592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2</xdr:row>
      <xdr:rowOff>32510</xdr:rowOff>
    </xdr:from>
    <xdr:to>
      <xdr:col>2</xdr:col>
      <xdr:colOff>542925</xdr:colOff>
      <xdr:row>8</xdr:row>
      <xdr:rowOff>97155</xdr:rowOff>
    </xdr:to>
    <xdr:pic>
      <xdr:nvPicPr>
        <xdr:cNvPr id="2" name="Picture 3" descr="KWIKLOGO.jpg">
          <a:extLst>
            <a:ext uri="{FF2B5EF4-FFF2-40B4-BE49-F238E27FC236}">
              <a16:creationId xmlns:a16="http://schemas.microsoft.com/office/drawing/2014/main" id="{CAF22142-78A6-4B24-AABE-C08E7FA4D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39" y="413510"/>
          <a:ext cx="1266826" cy="1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65</xdr:row>
      <xdr:rowOff>45721</xdr:rowOff>
    </xdr:from>
    <xdr:to>
      <xdr:col>2</xdr:col>
      <xdr:colOff>1678781</xdr:colOff>
      <xdr:row>70</xdr:row>
      <xdr:rowOff>121921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7D5365-2368-48FD-B38F-568B99E873D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" y="15681961"/>
          <a:ext cx="2250281" cy="990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192405</xdr:colOff>
      <xdr:row>2</xdr:row>
      <xdr:rowOff>83821</xdr:rowOff>
    </xdr:from>
    <xdr:to>
      <xdr:col>2</xdr:col>
      <xdr:colOff>502920</xdr:colOff>
      <xdr:row>8</xdr:row>
      <xdr:rowOff>7621</xdr:rowOff>
    </xdr:to>
    <xdr:pic>
      <xdr:nvPicPr>
        <xdr:cNvPr id="4" name="Picture 3" descr="KWIKLOGO.jpg">
          <a:extLst>
            <a:ext uri="{FF2B5EF4-FFF2-40B4-BE49-F238E27FC236}">
              <a16:creationId xmlns:a16="http://schemas.microsoft.com/office/drawing/2014/main" id="{3C69D10B-81C4-4E1A-96EE-4CA735DFC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" y="464821"/>
          <a:ext cx="1171575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137160</xdr:colOff>
      <xdr:row>44</xdr:row>
      <xdr:rowOff>22860</xdr:rowOff>
    </xdr:from>
    <xdr:to>
      <xdr:col>2</xdr:col>
      <xdr:colOff>2294411</xdr:colOff>
      <xdr:row>50</xdr:row>
      <xdr:rowOff>14152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755A13-DD80-4E9A-9C32-93286EF7FED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8313420"/>
          <a:ext cx="3018311" cy="108857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123825</xdr:rowOff>
    </xdr:from>
    <xdr:to>
      <xdr:col>1</xdr:col>
      <xdr:colOff>368356</xdr:colOff>
      <xdr:row>8</xdr:row>
      <xdr:rowOff>19050</xdr:rowOff>
    </xdr:to>
    <xdr:pic>
      <xdr:nvPicPr>
        <xdr:cNvPr id="15" name="Picture 3" descr="KWIKLOGO.jpg">
          <a:extLst>
            <a:ext uri="{FF2B5EF4-FFF2-40B4-BE49-F238E27FC236}">
              <a16:creationId xmlns:a16="http://schemas.microsoft.com/office/drawing/2014/main" id="{604404BD-8936-4358-A807-767626689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</a:blip>
        <a:srcRect/>
        <a:stretch>
          <a:fillRect/>
        </a:stretch>
      </xdr:blipFill>
      <xdr:spPr bwMode="auto">
        <a:xfrm>
          <a:off x="9525" y="321945"/>
          <a:ext cx="1227511" cy="11753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83737</xdr:colOff>
      <xdr:row>60</xdr:row>
      <xdr:rowOff>41868</xdr:rowOff>
    </xdr:from>
    <xdr:to>
      <xdr:col>1</xdr:col>
      <xdr:colOff>1998441</xdr:colOff>
      <xdr:row>65</xdr:row>
      <xdr:rowOff>41868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BC245AD-BC63-4E12-A72C-3E09235AB02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37" y="18169848"/>
          <a:ext cx="2752904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1852664</xdr:colOff>
      <xdr:row>36</xdr:row>
      <xdr:rowOff>0</xdr:rowOff>
    </xdr:from>
    <xdr:to>
      <xdr:col>11</xdr:col>
      <xdr:colOff>21688</xdr:colOff>
      <xdr:row>46</xdr:row>
      <xdr:rowOff>156587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9BD0059D-D74A-41B4-8BFC-BC029791FEA9}"/>
            </a:ext>
          </a:extLst>
        </xdr:cNvPr>
        <xdr:cNvSpPr>
          <a:spLocks noChangeAspect="1" noChangeArrowheads="1"/>
        </xdr:cNvSpPr>
      </xdr:nvSpPr>
      <xdr:spPr bwMode="auto">
        <a:xfrm>
          <a:off x="9693644" y="12854940"/>
          <a:ext cx="1910444" cy="1985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108857</xdr:colOff>
      <xdr:row>22</xdr:row>
      <xdr:rowOff>343319</xdr:rowOff>
    </xdr:from>
    <xdr:to>
      <xdr:col>9</xdr:col>
      <xdr:colOff>425548</xdr:colOff>
      <xdr:row>27</xdr:row>
      <xdr:rowOff>102745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F845A69-BBEE-4A67-BA6A-577AA53D0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62457" y="5166779"/>
          <a:ext cx="926291" cy="833846"/>
        </a:xfrm>
        <a:prstGeom prst="rect">
          <a:avLst/>
        </a:prstGeom>
      </xdr:spPr>
    </xdr:pic>
    <xdr:clientData/>
  </xdr:twoCellAnchor>
  <xdr:twoCellAnchor editAs="oneCell">
    <xdr:from>
      <xdr:col>8</xdr:col>
      <xdr:colOff>66990</xdr:colOff>
      <xdr:row>32</xdr:row>
      <xdr:rowOff>0</xdr:rowOff>
    </xdr:from>
    <xdr:to>
      <xdr:col>9</xdr:col>
      <xdr:colOff>534406</xdr:colOff>
      <xdr:row>34</xdr:row>
      <xdr:rowOff>136657</xdr:rowOff>
    </xdr:to>
    <xdr:pic>
      <xdr:nvPicPr>
        <xdr:cNvPr id="19" name="Picture 3">
          <a:extLst>
            <a:ext uri="{FF2B5EF4-FFF2-40B4-BE49-F238E27FC236}">
              <a16:creationId xmlns:a16="http://schemas.microsoft.com/office/drawing/2014/main" id="{BC370227-7411-4329-BCBD-2A8607EB6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0590" y="10751820"/>
          <a:ext cx="1077016" cy="50241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9</xdr:col>
      <xdr:colOff>576273</xdr:colOff>
      <xdr:row>36</xdr:row>
      <xdr:rowOff>112458</xdr:rowOff>
    </xdr:to>
    <xdr:pic>
      <xdr:nvPicPr>
        <xdr:cNvPr id="20" name="Resim 2">
          <a:extLst>
            <a:ext uri="{FF2B5EF4-FFF2-40B4-BE49-F238E27FC236}">
              <a16:creationId xmlns:a16="http://schemas.microsoft.com/office/drawing/2014/main" id="{C83D9BEA-2282-491C-88AC-E3CD7616F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" y="10751820"/>
          <a:ext cx="1185873" cy="843978"/>
        </a:xfrm>
        <a:prstGeom prst="rect">
          <a:avLst/>
        </a:prstGeom>
      </xdr:spPr>
    </xdr:pic>
    <xdr:clientData/>
  </xdr:twoCellAnchor>
  <xdr:twoCellAnchor editAs="oneCell">
    <xdr:from>
      <xdr:col>9</xdr:col>
      <xdr:colOff>628020</xdr:colOff>
      <xdr:row>32</xdr:row>
      <xdr:rowOff>0</xdr:rowOff>
    </xdr:from>
    <xdr:to>
      <xdr:col>11</xdr:col>
      <xdr:colOff>65481</xdr:colOff>
      <xdr:row>36</xdr:row>
      <xdr:rowOff>70590</xdr:rowOff>
    </xdr:to>
    <xdr:pic>
      <xdr:nvPicPr>
        <xdr:cNvPr id="21" name="Resim 1">
          <a:extLst>
            <a:ext uri="{FF2B5EF4-FFF2-40B4-BE49-F238E27FC236}">
              <a16:creationId xmlns:a16="http://schemas.microsoft.com/office/drawing/2014/main" id="{EF2F2901-70AE-4045-AD63-0F1F7E0E1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006460" y="10751820"/>
          <a:ext cx="671901" cy="802110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32</xdr:row>
      <xdr:rowOff>0</xdr:rowOff>
    </xdr:from>
    <xdr:ext cx="1351431" cy="837362"/>
    <xdr:pic>
      <xdr:nvPicPr>
        <xdr:cNvPr id="22" name="Picture 3">
          <a:extLst>
            <a:ext uri="{FF2B5EF4-FFF2-40B4-BE49-F238E27FC236}">
              <a16:creationId xmlns:a16="http://schemas.microsoft.com/office/drawing/2014/main" id="{C89BFE5B-D44D-474A-8900-9D2762CD9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0" y="10751820"/>
          <a:ext cx="1351431" cy="837362"/>
        </a:xfrm>
        <a:prstGeom prst="rect">
          <a:avLst/>
        </a:prstGeom>
      </xdr:spPr>
    </xdr:pic>
    <xdr:clientData/>
  </xdr:oneCellAnchor>
  <xdr:twoCellAnchor editAs="oneCell">
    <xdr:from>
      <xdr:col>8</xdr:col>
      <xdr:colOff>92111</xdr:colOff>
      <xdr:row>21</xdr:row>
      <xdr:rowOff>25121</xdr:rowOff>
    </xdr:from>
    <xdr:to>
      <xdr:col>9</xdr:col>
      <xdr:colOff>517659</xdr:colOff>
      <xdr:row>23</xdr:row>
      <xdr:rowOff>58615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717A41C-B6FF-42F7-BA31-9C452EE05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45711" y="4482821"/>
          <a:ext cx="1035148" cy="399254"/>
        </a:xfrm>
        <a:prstGeom prst="rect">
          <a:avLst/>
        </a:prstGeom>
      </xdr:spPr>
    </xdr:pic>
    <xdr:clientData/>
  </xdr:twoCellAnchor>
  <xdr:oneCellAnchor>
    <xdr:from>
      <xdr:col>8</xdr:col>
      <xdr:colOff>66990</xdr:colOff>
      <xdr:row>26</xdr:row>
      <xdr:rowOff>16747</xdr:rowOff>
    </xdr:from>
    <xdr:ext cx="1080198" cy="502417"/>
    <xdr:pic>
      <xdr:nvPicPr>
        <xdr:cNvPr id="24" name="Picture 3">
          <a:extLst>
            <a:ext uri="{FF2B5EF4-FFF2-40B4-BE49-F238E27FC236}">
              <a16:creationId xmlns:a16="http://schemas.microsoft.com/office/drawing/2014/main" id="{FFBE479A-600E-460D-8FBA-A4C922327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0590" y="7293847"/>
          <a:ext cx="1080198" cy="502417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29</xdr:row>
      <xdr:rowOff>0</xdr:rowOff>
    </xdr:from>
    <xdr:ext cx="1351431" cy="527539"/>
    <xdr:pic>
      <xdr:nvPicPr>
        <xdr:cNvPr id="25" name="Picture 3">
          <a:extLst>
            <a:ext uri="{FF2B5EF4-FFF2-40B4-BE49-F238E27FC236}">
              <a16:creationId xmlns:a16="http://schemas.microsoft.com/office/drawing/2014/main" id="{C44EADB1-A47B-43DA-89E7-969CDE75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0" y="9014460"/>
          <a:ext cx="1351431" cy="527539"/>
        </a:xfrm>
        <a:prstGeom prst="rect">
          <a:avLst/>
        </a:prstGeom>
      </xdr:spPr>
    </xdr:pic>
    <xdr:clientData/>
  </xdr:oneCellAnchor>
  <xdr:twoCellAnchor editAs="oneCell">
    <xdr:from>
      <xdr:col>8</xdr:col>
      <xdr:colOff>1</xdr:colOff>
      <xdr:row>31</xdr:row>
      <xdr:rowOff>1</xdr:rowOff>
    </xdr:from>
    <xdr:to>
      <xdr:col>10</xdr:col>
      <xdr:colOff>122591</xdr:colOff>
      <xdr:row>35</xdr:row>
      <xdr:rowOff>73689</xdr:rowOff>
    </xdr:to>
    <xdr:pic>
      <xdr:nvPicPr>
        <xdr:cNvPr id="26" name="Resim 10">
          <a:extLst>
            <a:ext uri="{FF2B5EF4-FFF2-40B4-BE49-F238E27FC236}">
              <a16:creationId xmlns:a16="http://schemas.microsoft.com/office/drawing/2014/main" id="{3CCBE2B9-AE91-46D2-89D6-40FA20CF9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1" y="10172701"/>
          <a:ext cx="1341790" cy="805208"/>
        </a:xfrm>
        <a:prstGeom prst="rect">
          <a:avLst/>
        </a:prstGeom>
      </xdr:spPr>
    </xdr:pic>
    <xdr:clientData/>
  </xdr:twoCellAnchor>
  <xdr:twoCellAnchor editAs="oneCell">
    <xdr:from>
      <xdr:col>10</xdr:col>
      <xdr:colOff>351690</xdr:colOff>
      <xdr:row>31</xdr:row>
      <xdr:rowOff>8375</xdr:rowOff>
    </xdr:from>
    <xdr:to>
      <xdr:col>12</xdr:col>
      <xdr:colOff>354321</xdr:colOff>
      <xdr:row>35</xdr:row>
      <xdr:rowOff>82061</xdr:rowOff>
    </xdr:to>
    <xdr:pic>
      <xdr:nvPicPr>
        <xdr:cNvPr id="27" name="Resim 11">
          <a:extLst>
            <a:ext uri="{FF2B5EF4-FFF2-40B4-BE49-F238E27FC236}">
              <a16:creationId xmlns:a16="http://schemas.microsoft.com/office/drawing/2014/main" id="{1DB92D02-A6E5-48D4-9711-D17F39452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354970" y="10181075"/>
          <a:ext cx="1221831" cy="805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45BA-37C1-42BD-B6CD-6BC01888E70B}">
  <dimension ref="A1:H49"/>
  <sheetViews>
    <sheetView workbookViewId="0">
      <selection activeCell="G11" sqref="G11"/>
    </sheetView>
  </sheetViews>
  <sheetFormatPr defaultColWidth="9.140625" defaultRowHeight="15" x14ac:dyDescent="0.25"/>
  <cols>
    <col min="1" max="1" width="5.140625" style="32" customWidth="1"/>
    <col min="2" max="2" width="61.7109375" style="32" bestFit="1" customWidth="1"/>
    <col min="3" max="3" width="15" style="32" customWidth="1"/>
    <col min="4" max="4" width="11.42578125" style="32" customWidth="1"/>
    <col min="5" max="5" width="12.42578125" style="32" customWidth="1"/>
    <col min="6" max="6" width="10.7109375" style="138" customWidth="1"/>
    <col min="7" max="7" width="16" style="32" customWidth="1"/>
    <col min="8" max="8" width="32" style="32" customWidth="1"/>
    <col min="9" max="16384" width="9.140625" style="32"/>
  </cols>
  <sheetData>
    <row r="1" spans="1:8" x14ac:dyDescent="0.25">
      <c r="A1" s="1017" t="s">
        <v>37</v>
      </c>
      <c r="B1" s="1018"/>
      <c r="C1" s="1018"/>
      <c r="D1" s="1018"/>
      <c r="E1" s="1018"/>
      <c r="F1" s="1018"/>
      <c r="G1" s="1018"/>
      <c r="H1" s="1019"/>
    </row>
    <row r="2" spans="1:8" x14ac:dyDescent="0.25">
      <c r="A2" s="33"/>
      <c r="B2" s="34" t="s">
        <v>51</v>
      </c>
      <c r="C2" s="35"/>
      <c r="D2" s="36" t="s">
        <v>52</v>
      </c>
      <c r="E2" s="37" t="s">
        <v>2</v>
      </c>
      <c r="F2" s="38"/>
      <c r="G2" s="39"/>
      <c r="H2" s="40"/>
    </row>
    <row r="3" spans="1:8" x14ac:dyDescent="0.25">
      <c r="A3" s="41"/>
      <c r="B3" s="34" t="s">
        <v>53</v>
      </c>
      <c r="C3" s="35"/>
      <c r="D3" s="42"/>
      <c r="E3" s="37" t="s">
        <v>54</v>
      </c>
      <c r="F3" s="38"/>
      <c r="G3" s="39"/>
      <c r="H3" s="40"/>
    </row>
    <row r="4" spans="1:8" x14ac:dyDescent="0.25">
      <c r="A4" s="41"/>
      <c r="B4" s="1020" t="s">
        <v>55</v>
      </c>
      <c r="C4" s="1021"/>
      <c r="D4" s="43"/>
      <c r="E4" s="44" t="s">
        <v>56</v>
      </c>
      <c r="F4" s="38"/>
      <c r="G4" s="39"/>
      <c r="H4" s="45"/>
    </row>
    <row r="5" spans="1:8" x14ac:dyDescent="0.25">
      <c r="A5" s="41"/>
      <c r="B5" s="34" t="s">
        <v>57</v>
      </c>
      <c r="C5" s="35"/>
      <c r="D5" s="46"/>
      <c r="E5" s="47" t="s">
        <v>58</v>
      </c>
      <c r="F5" s="38"/>
      <c r="G5" s="48"/>
      <c r="H5" s="49"/>
    </row>
    <row r="6" spans="1:8" x14ac:dyDescent="0.25">
      <c r="A6" s="41"/>
      <c r="B6" s="50" t="s">
        <v>59</v>
      </c>
      <c r="C6" s="48"/>
      <c r="D6" s="43"/>
      <c r="E6" s="51" t="s">
        <v>60</v>
      </c>
      <c r="F6" s="38"/>
      <c r="G6" s="48"/>
      <c r="H6" s="52"/>
    </row>
    <row r="7" spans="1:8" x14ac:dyDescent="0.25">
      <c r="A7" s="41"/>
      <c r="B7" s="1020" t="s">
        <v>61</v>
      </c>
      <c r="C7" s="1021"/>
      <c r="D7" s="42"/>
      <c r="E7" s="47" t="s">
        <v>62</v>
      </c>
      <c r="F7" s="38"/>
      <c r="G7" s="39"/>
      <c r="H7" s="40"/>
    </row>
    <row r="8" spans="1:8" x14ac:dyDescent="0.25">
      <c r="A8" s="53"/>
      <c r="B8" s="34" t="s">
        <v>63</v>
      </c>
      <c r="C8" s="54"/>
      <c r="D8" s="42"/>
      <c r="E8" s="55" t="s">
        <v>64</v>
      </c>
      <c r="F8" s="56"/>
      <c r="G8" s="57"/>
      <c r="H8" s="58"/>
    </row>
    <row r="9" spans="1:8" ht="16.5" thickBot="1" x14ac:dyDescent="0.35">
      <c r="A9" s="59"/>
      <c r="B9" s="60"/>
      <c r="C9" s="61"/>
      <c r="D9" s="62"/>
      <c r="E9" s="63" t="s">
        <v>65</v>
      </c>
      <c r="F9" s="64"/>
      <c r="G9" s="65"/>
      <c r="H9" s="66"/>
    </row>
    <row r="10" spans="1:8" ht="14.45" customHeight="1" thickBot="1" x14ac:dyDescent="0.3">
      <c r="A10" s="1022" t="s">
        <v>66</v>
      </c>
      <c r="B10" s="1023"/>
      <c r="C10" s="1023"/>
      <c r="D10" s="1023"/>
      <c r="E10" s="1023"/>
      <c r="F10" s="1023"/>
      <c r="G10" s="1023"/>
      <c r="H10" s="1024"/>
    </row>
    <row r="11" spans="1:8" ht="15.75" x14ac:dyDescent="0.3">
      <c r="A11" s="67" t="s">
        <v>9</v>
      </c>
      <c r="B11" s="68"/>
      <c r="C11" s="68"/>
      <c r="D11" s="68"/>
      <c r="E11" s="68"/>
      <c r="F11" s="69"/>
      <c r="G11" s="70"/>
      <c r="H11" s="71"/>
    </row>
    <row r="12" spans="1:8" ht="15.75" x14ac:dyDescent="0.3">
      <c r="A12" s="72" t="s">
        <v>67</v>
      </c>
      <c r="B12" s="73"/>
      <c r="C12" s="73"/>
      <c r="D12" s="73"/>
      <c r="E12" s="73"/>
      <c r="F12" s="74"/>
      <c r="G12" s="75"/>
      <c r="H12" s="76"/>
    </row>
    <row r="13" spans="1:8" ht="15.75" x14ac:dyDescent="0.3">
      <c r="A13" s="77" t="s">
        <v>68</v>
      </c>
      <c r="B13" s="73"/>
      <c r="C13" s="73"/>
      <c r="D13" s="73"/>
      <c r="E13" s="73"/>
      <c r="F13" s="74"/>
      <c r="G13" s="75"/>
      <c r="H13" s="78"/>
    </row>
    <row r="14" spans="1:8" ht="17.25" thickBot="1" x14ac:dyDescent="0.35">
      <c r="A14" s="79" t="s">
        <v>11</v>
      </c>
      <c r="B14" s="80"/>
      <c r="C14" s="1025" t="s">
        <v>69</v>
      </c>
      <c r="D14" s="1025"/>
      <c r="E14" s="81"/>
      <c r="F14" s="1026" t="s">
        <v>70</v>
      </c>
      <c r="G14" s="1027"/>
      <c r="H14" s="1028"/>
    </row>
    <row r="15" spans="1:8" x14ac:dyDescent="0.25">
      <c r="A15" s="997" t="s">
        <v>71</v>
      </c>
      <c r="B15" s="999" t="s">
        <v>13</v>
      </c>
      <c r="C15" s="999" t="s">
        <v>72</v>
      </c>
      <c r="D15" s="999" t="s">
        <v>73</v>
      </c>
      <c r="E15" s="999" t="s">
        <v>44</v>
      </c>
      <c r="F15" s="1001" t="s">
        <v>74</v>
      </c>
      <c r="G15" s="1010" t="s">
        <v>16</v>
      </c>
      <c r="H15" s="1011" t="s">
        <v>17</v>
      </c>
    </row>
    <row r="16" spans="1:8" x14ac:dyDescent="0.25">
      <c r="A16" s="998"/>
      <c r="B16" s="1000"/>
      <c r="C16" s="1000"/>
      <c r="D16" s="1000"/>
      <c r="E16" s="1000"/>
      <c r="F16" s="1002"/>
      <c r="G16" s="1000"/>
      <c r="H16" s="1012"/>
    </row>
    <row r="17" spans="1:8" x14ac:dyDescent="0.25">
      <c r="A17" s="82"/>
      <c r="B17" s="83"/>
      <c r="C17" s="83"/>
      <c r="D17" s="83"/>
      <c r="E17" s="83"/>
      <c r="F17" s="84"/>
      <c r="G17" s="83"/>
      <c r="H17" s="85"/>
    </row>
    <row r="18" spans="1:8" ht="30" x14ac:dyDescent="0.25">
      <c r="A18" s="150">
        <v>1</v>
      </c>
      <c r="B18" s="151" t="s">
        <v>75</v>
      </c>
      <c r="C18" s="152">
        <v>5</v>
      </c>
      <c r="D18" s="153">
        <v>50</v>
      </c>
      <c r="E18" s="153">
        <f t="shared" ref="E18:E25" si="0">C18*D18</f>
        <v>250</v>
      </c>
      <c r="F18" s="154">
        <v>4.2300000000000004</v>
      </c>
      <c r="G18" s="155">
        <f t="shared" ref="G18:G22" si="1">F18*E18</f>
        <v>1057.5</v>
      </c>
      <c r="H18" s="156" t="s">
        <v>76</v>
      </c>
    </row>
    <row r="19" spans="1:8" ht="14.45" customHeight="1" x14ac:dyDescent="0.25">
      <c r="A19" s="157">
        <v>2</v>
      </c>
      <c r="B19" s="158" t="s">
        <v>78</v>
      </c>
      <c r="C19" s="159">
        <v>20</v>
      </c>
      <c r="D19" s="159">
        <v>450</v>
      </c>
      <c r="E19" s="160">
        <f t="shared" si="0"/>
        <v>9000</v>
      </c>
      <c r="F19" s="161">
        <v>0.28899999999999998</v>
      </c>
      <c r="G19" s="162">
        <f t="shared" si="1"/>
        <v>2601</v>
      </c>
      <c r="H19" s="1013" t="s">
        <v>77</v>
      </c>
    </row>
    <row r="20" spans="1:8" ht="28.9" customHeight="1" x14ac:dyDescent="0.25">
      <c r="A20" s="157">
        <v>3</v>
      </c>
      <c r="B20" s="163" t="s">
        <v>79</v>
      </c>
      <c r="C20" s="160">
        <v>20</v>
      </c>
      <c r="D20" s="160">
        <v>30</v>
      </c>
      <c r="E20" s="160">
        <f t="shared" si="0"/>
        <v>600</v>
      </c>
      <c r="F20" s="164">
        <v>0.36599999999999999</v>
      </c>
      <c r="G20" s="165">
        <f t="shared" si="1"/>
        <v>219.6</v>
      </c>
      <c r="H20" s="1014"/>
    </row>
    <row r="21" spans="1:8" ht="15" customHeight="1" x14ac:dyDescent="0.25">
      <c r="A21" s="157">
        <v>4</v>
      </c>
      <c r="B21" s="163" t="s">
        <v>80</v>
      </c>
      <c r="C21" s="160">
        <v>10</v>
      </c>
      <c r="D21" s="160">
        <v>10</v>
      </c>
      <c r="E21" s="160">
        <f t="shared" si="0"/>
        <v>100</v>
      </c>
      <c r="F21" s="164">
        <v>0.89100000000000001</v>
      </c>
      <c r="G21" s="165">
        <f t="shared" si="1"/>
        <v>89.1</v>
      </c>
      <c r="H21" s="1013" t="s">
        <v>81</v>
      </c>
    </row>
    <row r="22" spans="1:8" ht="14.45" customHeight="1" x14ac:dyDescent="0.25">
      <c r="A22" s="157">
        <v>5</v>
      </c>
      <c r="B22" s="158" t="s">
        <v>82</v>
      </c>
      <c r="C22" s="159">
        <v>5</v>
      </c>
      <c r="D22" s="159">
        <v>100</v>
      </c>
      <c r="E22" s="159">
        <f t="shared" si="0"/>
        <v>500</v>
      </c>
      <c r="F22" s="161">
        <v>1.2629999999999999</v>
      </c>
      <c r="G22" s="162">
        <f t="shared" si="1"/>
        <v>631.5</v>
      </c>
      <c r="H22" s="1014"/>
    </row>
    <row r="23" spans="1:8" ht="43.15" customHeight="1" x14ac:dyDescent="0.25">
      <c r="A23" s="157">
        <v>6</v>
      </c>
      <c r="B23" s="158" t="s">
        <v>83</v>
      </c>
      <c r="C23" s="159">
        <v>10</v>
      </c>
      <c r="D23" s="159">
        <v>10</v>
      </c>
      <c r="E23" s="159">
        <f t="shared" si="0"/>
        <v>100</v>
      </c>
      <c r="F23" s="161">
        <v>1.123</v>
      </c>
      <c r="G23" s="162">
        <f>F23*E23</f>
        <v>112.3</v>
      </c>
      <c r="H23" s="176" t="s">
        <v>77</v>
      </c>
    </row>
    <row r="24" spans="1:8" ht="15.75" thickBot="1" x14ac:dyDescent="0.3">
      <c r="A24" s="166">
        <v>7</v>
      </c>
      <c r="B24" s="167" t="s">
        <v>84</v>
      </c>
      <c r="C24" s="168">
        <v>50</v>
      </c>
      <c r="D24" s="168">
        <v>440</v>
      </c>
      <c r="E24" s="168">
        <f t="shared" si="0"/>
        <v>22000</v>
      </c>
      <c r="F24" s="169">
        <v>3.9E-2</v>
      </c>
      <c r="G24" s="170">
        <f t="shared" ref="G24:G25" si="2">F24*E24</f>
        <v>858</v>
      </c>
      <c r="H24" s="171" t="s">
        <v>85</v>
      </c>
    </row>
    <row r="25" spans="1:8" ht="30.75" thickBot="1" x14ac:dyDescent="0.3">
      <c r="A25" s="166">
        <v>8</v>
      </c>
      <c r="B25" s="167" t="s">
        <v>86</v>
      </c>
      <c r="C25" s="168">
        <v>25</v>
      </c>
      <c r="D25" s="168">
        <v>625</v>
      </c>
      <c r="E25" s="168">
        <f t="shared" si="0"/>
        <v>15625</v>
      </c>
      <c r="F25" s="169">
        <v>7.8E-2</v>
      </c>
      <c r="G25" s="170">
        <f t="shared" si="2"/>
        <v>1218.75</v>
      </c>
      <c r="H25" s="172" t="s">
        <v>87</v>
      </c>
    </row>
    <row r="26" spans="1:8" ht="17.45" customHeight="1" x14ac:dyDescent="0.3">
      <c r="A26" s="1003" t="s">
        <v>103</v>
      </c>
      <c r="B26" s="1004"/>
      <c r="C26" s="86"/>
      <c r="D26" s="86"/>
      <c r="E26" s="1006" t="s">
        <v>18</v>
      </c>
      <c r="F26" s="1007"/>
      <c r="G26" s="1015">
        <f>SUM(G18:G25)</f>
        <v>6787.75</v>
      </c>
      <c r="H26" s="87"/>
    </row>
    <row r="27" spans="1:8" ht="15" customHeight="1" thickBot="1" x14ac:dyDescent="0.35">
      <c r="A27" s="1003"/>
      <c r="B27" s="1005"/>
      <c r="C27" s="88"/>
      <c r="D27" s="88"/>
      <c r="E27" s="1008"/>
      <c r="F27" s="1009"/>
      <c r="G27" s="1016"/>
      <c r="H27" s="89"/>
    </row>
    <row r="28" spans="1:8" ht="16.5" thickBot="1" x14ac:dyDescent="0.35">
      <c r="A28" s="90"/>
      <c r="B28" s="91"/>
      <c r="C28" s="92" t="s">
        <v>88</v>
      </c>
      <c r="E28" s="91"/>
      <c r="F28" s="93"/>
      <c r="G28" s="94"/>
      <c r="H28" s="95"/>
    </row>
    <row r="29" spans="1:8" ht="15.75" x14ac:dyDescent="0.3">
      <c r="A29" s="96" t="s">
        <v>89</v>
      </c>
      <c r="B29" s="97"/>
      <c r="C29" s="98" t="s">
        <v>70</v>
      </c>
      <c r="D29" s="98"/>
      <c r="E29" s="99"/>
      <c r="F29" s="100"/>
      <c r="G29" s="101"/>
      <c r="H29" s="102"/>
    </row>
    <row r="30" spans="1:8" ht="15.75" x14ac:dyDescent="0.3">
      <c r="A30" s="103"/>
      <c r="B30" s="104"/>
      <c r="C30" s="105"/>
      <c r="D30" s="105"/>
      <c r="E30" s="106"/>
      <c r="F30" s="107"/>
      <c r="G30" s="108"/>
      <c r="H30" s="109"/>
    </row>
    <row r="31" spans="1:8" ht="15.75" x14ac:dyDescent="0.3">
      <c r="A31" s="110" t="s">
        <v>90</v>
      </c>
      <c r="B31" s="111"/>
      <c r="C31" s="112" t="s">
        <v>48</v>
      </c>
      <c r="D31" s="112"/>
      <c r="E31" s="113"/>
      <c r="F31" s="114"/>
      <c r="G31" s="108"/>
      <c r="H31" s="109"/>
    </row>
    <row r="32" spans="1:8" ht="15.75" x14ac:dyDescent="0.3">
      <c r="A32" s="110" t="s">
        <v>91</v>
      </c>
      <c r="B32" s="111"/>
      <c r="C32" s="112" t="s">
        <v>92</v>
      </c>
      <c r="D32" s="112"/>
      <c r="E32" s="113"/>
      <c r="F32" s="114"/>
      <c r="G32" s="108"/>
      <c r="H32" s="109"/>
    </row>
    <row r="33" spans="1:8" ht="15.75" x14ac:dyDescent="0.3">
      <c r="A33" s="110" t="s">
        <v>21</v>
      </c>
      <c r="B33" s="111"/>
      <c r="C33" s="112"/>
      <c r="D33" s="112"/>
      <c r="E33" s="113"/>
      <c r="F33" s="114"/>
      <c r="G33" s="115"/>
      <c r="H33" s="116"/>
    </row>
    <row r="34" spans="1:8" ht="15.75" x14ac:dyDescent="0.3">
      <c r="A34" s="103" t="s">
        <v>19</v>
      </c>
      <c r="B34" s="117"/>
      <c r="C34" s="105" t="s">
        <v>93</v>
      </c>
      <c r="D34" s="105"/>
      <c r="E34" s="106"/>
      <c r="F34" s="107"/>
      <c r="G34" s="118"/>
      <c r="H34" s="119"/>
    </row>
    <row r="35" spans="1:8" ht="15.75" x14ac:dyDescent="0.3">
      <c r="A35" s="110" t="s">
        <v>21</v>
      </c>
      <c r="B35" s="111"/>
      <c r="C35" s="112" t="s">
        <v>21</v>
      </c>
      <c r="D35" s="112"/>
      <c r="E35" s="112"/>
      <c r="F35" s="120"/>
      <c r="G35" s="121"/>
      <c r="H35" s="122"/>
    </row>
    <row r="36" spans="1:8" ht="15.75" x14ac:dyDescent="0.3">
      <c r="A36" s="110" t="s">
        <v>94</v>
      </c>
      <c r="B36" s="111"/>
      <c r="C36" s="123" t="s">
        <v>95</v>
      </c>
      <c r="D36" s="123"/>
      <c r="E36" s="111"/>
      <c r="F36" s="124"/>
      <c r="G36" s="121"/>
      <c r="H36" s="122"/>
    </row>
    <row r="37" spans="1:8" ht="15.75" x14ac:dyDescent="0.3">
      <c r="A37" s="110" t="s">
        <v>21</v>
      </c>
      <c r="B37" s="111"/>
      <c r="C37" s="123"/>
      <c r="D37" s="123"/>
      <c r="E37" s="111"/>
      <c r="F37" s="124"/>
      <c r="G37" s="121"/>
      <c r="H37" s="125"/>
    </row>
    <row r="38" spans="1:8" ht="15.75" x14ac:dyDescent="0.3">
      <c r="A38" s="110" t="s">
        <v>96</v>
      </c>
      <c r="B38" s="111"/>
      <c r="C38" s="126">
        <v>46204</v>
      </c>
      <c r="D38" s="112"/>
      <c r="E38" s="111"/>
      <c r="F38" s="124"/>
      <c r="G38" s="121"/>
      <c r="H38" s="125"/>
    </row>
    <row r="39" spans="1:8" ht="15.75" x14ac:dyDescent="0.3">
      <c r="A39" s="110" t="s">
        <v>21</v>
      </c>
      <c r="B39" s="111"/>
      <c r="C39" s="112"/>
      <c r="D39" s="112"/>
      <c r="E39" s="111"/>
      <c r="F39" s="124"/>
      <c r="G39" s="118"/>
      <c r="H39" s="119"/>
    </row>
    <row r="40" spans="1:8" ht="15.75" x14ac:dyDescent="0.3">
      <c r="A40" s="110" t="s">
        <v>46</v>
      </c>
      <c r="B40" s="111"/>
      <c r="C40" s="112" t="s">
        <v>92</v>
      </c>
      <c r="D40" s="112"/>
      <c r="E40" s="112"/>
      <c r="F40" s="120"/>
      <c r="G40" s="121"/>
      <c r="H40" s="125"/>
    </row>
    <row r="41" spans="1:8" ht="16.5" thickBot="1" x14ac:dyDescent="0.35">
      <c r="A41" s="127"/>
      <c r="B41" s="128"/>
      <c r="C41" s="128"/>
      <c r="D41" s="129"/>
      <c r="E41" s="128"/>
      <c r="F41" s="130"/>
      <c r="G41" s="131"/>
      <c r="H41" s="132"/>
    </row>
    <row r="42" spans="1:8" ht="15.75" x14ac:dyDescent="0.3">
      <c r="A42" s="133" t="s">
        <v>20</v>
      </c>
      <c r="B42" s="134" t="s">
        <v>20</v>
      </c>
      <c r="C42" s="134"/>
      <c r="D42" s="134" t="s">
        <v>20</v>
      </c>
      <c r="E42" s="135" t="s">
        <v>20</v>
      </c>
      <c r="F42" s="135"/>
      <c r="G42" s="135" t="s">
        <v>20</v>
      </c>
      <c r="H42" s="136" t="s">
        <v>97</v>
      </c>
    </row>
    <row r="43" spans="1:8" x14ac:dyDescent="0.25">
      <c r="A43" s="137"/>
      <c r="H43" s="139"/>
    </row>
    <row r="44" spans="1:8" ht="15.75" x14ac:dyDescent="0.3">
      <c r="A44" s="140"/>
      <c r="B44" s="92"/>
      <c r="C44" s="117"/>
      <c r="D44" s="73"/>
      <c r="E44" s="141"/>
      <c r="F44" s="142"/>
      <c r="G44" s="141"/>
      <c r="H44" s="143"/>
    </row>
    <row r="45" spans="1:8" ht="15.75" x14ac:dyDescent="0.3">
      <c r="A45" s="140"/>
      <c r="B45" s="92"/>
      <c r="C45" s="117"/>
      <c r="D45" s="73"/>
      <c r="E45" s="141"/>
      <c r="F45" s="144"/>
      <c r="G45" s="73"/>
      <c r="H45" s="145"/>
    </row>
    <row r="46" spans="1:8" ht="16.5" thickBot="1" x14ac:dyDescent="0.35">
      <c r="A46" s="146" t="s">
        <v>20</v>
      </c>
      <c r="B46" s="147"/>
      <c r="C46" s="148"/>
      <c r="D46" s="148"/>
      <c r="E46" s="148"/>
      <c r="F46" s="149"/>
      <c r="G46" s="995" t="s">
        <v>50</v>
      </c>
      <c r="H46" s="996"/>
    </row>
    <row r="49" spans="6:6" x14ac:dyDescent="0.25">
      <c r="F49" s="32"/>
    </row>
  </sheetData>
  <mergeCells count="20">
    <mergeCell ref="A1:H1"/>
    <mergeCell ref="B4:C4"/>
    <mergeCell ref="B7:C7"/>
    <mergeCell ref="A10:H10"/>
    <mergeCell ref="C14:D14"/>
    <mergeCell ref="F14:H14"/>
    <mergeCell ref="G46:H46"/>
    <mergeCell ref="A15:A16"/>
    <mergeCell ref="B15:B16"/>
    <mergeCell ref="C15:C16"/>
    <mergeCell ref="D15:D16"/>
    <mergeCell ref="E15:E16"/>
    <mergeCell ref="F15:F16"/>
    <mergeCell ref="A26:B27"/>
    <mergeCell ref="E26:F27"/>
    <mergeCell ref="G15:G16"/>
    <mergeCell ref="H15:H16"/>
    <mergeCell ref="H19:H20"/>
    <mergeCell ref="H21:H22"/>
    <mergeCell ref="G26:G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E04D-D2D4-454B-992C-35581CD836FA}">
  <dimension ref="B1:J44"/>
  <sheetViews>
    <sheetView topLeftCell="A19" workbookViewId="0">
      <selection activeCell="D23" sqref="D23"/>
    </sheetView>
  </sheetViews>
  <sheetFormatPr defaultColWidth="9.140625" defaultRowHeight="15" x14ac:dyDescent="0.25"/>
  <cols>
    <col min="1" max="1" width="9.140625" style="178"/>
    <col min="2" max="2" width="16.5703125" style="178" customWidth="1"/>
    <col min="3" max="3" width="54.140625" style="190" bestFit="1" customWidth="1"/>
    <col min="4" max="4" width="17.7109375" style="178" bestFit="1" customWidth="1"/>
    <col min="5" max="5" width="14.7109375" style="178" customWidth="1"/>
    <col min="6" max="6" width="13.28515625" style="178" customWidth="1"/>
    <col min="7" max="7" width="11.28515625" style="178" customWidth="1"/>
    <col min="8" max="8" width="17.28515625" style="218" customWidth="1"/>
    <col min="9" max="9" width="19.28515625" style="219" customWidth="1"/>
    <col min="10" max="10" width="27.140625" style="178" customWidth="1"/>
    <col min="11" max="16384" width="9.140625" style="178"/>
  </cols>
  <sheetData>
    <row r="1" spans="2:10" ht="20.25" thickBot="1" x14ac:dyDescent="0.3">
      <c r="B1" s="1031" t="s">
        <v>104</v>
      </c>
      <c r="C1" s="1032"/>
      <c r="D1" s="1032"/>
      <c r="E1" s="1032"/>
      <c r="F1" s="1032"/>
      <c r="G1" s="1032"/>
      <c r="H1" s="1032"/>
      <c r="I1" s="1032"/>
      <c r="J1" s="1033"/>
    </row>
    <row r="2" spans="2:10" ht="21" customHeight="1" x14ac:dyDescent="0.25">
      <c r="B2" s="1034" t="s">
        <v>105</v>
      </c>
      <c r="C2" s="1035"/>
      <c r="D2" s="1035"/>
      <c r="E2" s="1036"/>
      <c r="F2" s="1037" t="s">
        <v>106</v>
      </c>
      <c r="G2" s="1035"/>
      <c r="H2" s="1035"/>
      <c r="I2" s="1035"/>
      <c r="J2" s="1038"/>
    </row>
    <row r="3" spans="2:10" ht="15" customHeight="1" x14ac:dyDescent="0.25">
      <c r="B3" s="1039"/>
      <c r="C3" s="1040" t="s">
        <v>107</v>
      </c>
      <c r="D3" s="1041"/>
      <c r="E3" s="1042"/>
      <c r="F3" s="1043"/>
      <c r="G3" s="1046" t="s">
        <v>108</v>
      </c>
      <c r="H3" s="1046"/>
      <c r="I3" s="1046"/>
      <c r="J3" s="1047"/>
    </row>
    <row r="4" spans="2:10" ht="15.75" x14ac:dyDescent="0.25">
      <c r="B4" s="1039"/>
      <c r="C4" s="1048" t="s">
        <v>39</v>
      </c>
      <c r="D4" s="1029"/>
      <c r="E4" s="1030"/>
      <c r="F4" s="1044"/>
      <c r="G4" s="1049" t="s">
        <v>109</v>
      </c>
      <c r="H4" s="1049"/>
      <c r="I4" s="1049"/>
      <c r="J4" s="1050"/>
    </row>
    <row r="5" spans="2:10" ht="15.75" x14ac:dyDescent="0.25">
      <c r="B5" s="1039"/>
      <c r="C5" s="1048" t="s">
        <v>40</v>
      </c>
      <c r="D5" s="1029"/>
      <c r="E5" s="1030"/>
      <c r="F5" s="1044"/>
      <c r="G5" s="1049" t="s">
        <v>110</v>
      </c>
      <c r="H5" s="1049"/>
      <c r="I5" s="1049"/>
      <c r="J5" s="1050"/>
    </row>
    <row r="6" spans="2:10" ht="15.75" x14ac:dyDescent="0.25">
      <c r="B6" s="1039"/>
      <c r="C6" s="1048" t="s">
        <v>111</v>
      </c>
      <c r="D6" s="1029"/>
      <c r="E6" s="1030"/>
      <c r="F6" s="1044"/>
      <c r="G6" s="1049" t="s">
        <v>112</v>
      </c>
      <c r="H6" s="1049"/>
      <c r="I6" s="1049"/>
      <c r="J6" s="1050"/>
    </row>
    <row r="7" spans="2:10" ht="15.75" x14ac:dyDescent="0.25">
      <c r="B7" s="1039"/>
      <c r="C7" s="1048" t="s">
        <v>113</v>
      </c>
      <c r="D7" s="1029"/>
      <c r="E7" s="1030"/>
      <c r="F7" s="1044"/>
      <c r="G7" s="1051" t="s">
        <v>114</v>
      </c>
      <c r="H7" s="1051"/>
      <c r="I7" s="1051"/>
      <c r="J7" s="1052"/>
    </row>
    <row r="8" spans="2:10" ht="15.75" x14ac:dyDescent="0.25">
      <c r="B8" s="1039"/>
      <c r="C8" s="1048" t="s">
        <v>115</v>
      </c>
      <c r="D8" s="1029"/>
      <c r="E8" s="1030"/>
      <c r="F8" s="1044"/>
      <c r="G8" s="1051" t="s">
        <v>20</v>
      </c>
      <c r="H8" s="1051"/>
      <c r="I8" s="1051"/>
      <c r="J8" s="1052"/>
    </row>
    <row r="9" spans="2:10" ht="15.75" x14ac:dyDescent="0.25">
      <c r="B9" s="1039"/>
      <c r="C9" s="1048" t="s">
        <v>116</v>
      </c>
      <c r="D9" s="1029"/>
      <c r="E9" s="1030"/>
      <c r="F9" s="1045"/>
      <c r="G9" s="1051" t="s">
        <v>20</v>
      </c>
      <c r="H9" s="1051"/>
      <c r="I9" s="1051"/>
      <c r="J9" s="1052"/>
    </row>
    <row r="10" spans="2:10" ht="18.75" thickBot="1" x14ac:dyDescent="0.3">
      <c r="B10" s="1055" t="s">
        <v>117</v>
      </c>
      <c r="C10" s="1056"/>
      <c r="D10" s="1056"/>
      <c r="E10" s="1056"/>
      <c r="F10" s="1056"/>
      <c r="G10" s="1056"/>
      <c r="H10" s="1056"/>
      <c r="I10" s="1056"/>
      <c r="J10" s="1057"/>
    </row>
    <row r="11" spans="2:10" ht="21" customHeight="1" x14ac:dyDescent="0.25">
      <c r="B11" s="182" t="s">
        <v>9</v>
      </c>
      <c r="C11" s="183"/>
      <c r="D11" s="184"/>
      <c r="E11" s="184"/>
      <c r="F11" s="184"/>
      <c r="G11" s="184"/>
      <c r="H11" s="185"/>
      <c r="I11" s="186"/>
      <c r="J11" s="187"/>
    </row>
    <row r="12" spans="2:10" ht="25.5" customHeight="1" thickBot="1" x14ac:dyDescent="0.3">
      <c r="B12" s="1058" t="s">
        <v>118</v>
      </c>
      <c r="C12" s="1059"/>
      <c r="D12" s="1059"/>
      <c r="E12" s="1059"/>
      <c r="F12" s="1059"/>
      <c r="G12" s="1059"/>
      <c r="H12" s="1059"/>
      <c r="I12" s="1059"/>
      <c r="J12" s="1060"/>
    </row>
    <row r="13" spans="2:10" ht="18" x14ac:dyDescent="0.25">
      <c r="B13" s="1061" t="s">
        <v>11</v>
      </c>
      <c r="C13" s="1062"/>
      <c r="D13" s="188"/>
      <c r="E13" s="1063" t="s">
        <v>12</v>
      </c>
      <c r="F13" s="1063"/>
      <c r="G13" s="188"/>
      <c r="H13" s="1064" t="s">
        <v>70</v>
      </c>
      <c r="I13" s="1063"/>
      <c r="J13" s="1065"/>
    </row>
    <row r="14" spans="2:10" ht="28.5" customHeight="1" x14ac:dyDescent="0.25">
      <c r="B14" s="1053" t="s">
        <v>119</v>
      </c>
      <c r="C14" s="1053" t="s">
        <v>120</v>
      </c>
      <c r="D14" s="1053" t="s">
        <v>121</v>
      </c>
      <c r="E14" s="1053" t="s">
        <v>122</v>
      </c>
      <c r="F14" s="1053" t="s">
        <v>123</v>
      </c>
      <c r="G14" s="1053" t="s">
        <v>124</v>
      </c>
      <c r="H14" s="1068" t="s">
        <v>125</v>
      </c>
      <c r="I14" s="1070" t="s">
        <v>126</v>
      </c>
      <c r="J14" s="1072" t="s">
        <v>127</v>
      </c>
    </row>
    <row r="15" spans="2:10" ht="28.15" customHeight="1" x14ac:dyDescent="0.25">
      <c r="B15" s="1054"/>
      <c r="C15" s="1054"/>
      <c r="D15" s="1054"/>
      <c r="E15" s="1054"/>
      <c r="F15" s="1054"/>
      <c r="G15" s="1054"/>
      <c r="H15" s="1069"/>
      <c r="I15" s="1071"/>
      <c r="J15" s="1073"/>
    </row>
    <row r="16" spans="2:10" ht="28.15" customHeight="1" x14ac:dyDescent="0.25">
      <c r="B16" s="220">
        <v>1</v>
      </c>
      <c r="C16" s="221" t="s">
        <v>128</v>
      </c>
      <c r="D16" s="221" t="s">
        <v>129</v>
      </c>
      <c r="E16" s="221">
        <v>10</v>
      </c>
      <c r="F16" s="221">
        <v>300</v>
      </c>
      <c r="G16" s="221">
        <f t="shared" ref="G16:G24" si="0">F16*E16</f>
        <v>3000</v>
      </c>
      <c r="H16" s="221">
        <v>0.13900000000000001</v>
      </c>
      <c r="I16" s="222">
        <f t="shared" ref="I16:I24" si="1">G16*H16</f>
        <v>417.00000000000006</v>
      </c>
      <c r="J16" s="1074" t="s">
        <v>130</v>
      </c>
    </row>
    <row r="17" spans="2:10" ht="28.15" customHeight="1" x14ac:dyDescent="0.25">
      <c r="B17" s="220">
        <v>2</v>
      </c>
      <c r="C17" s="221" t="s">
        <v>131</v>
      </c>
      <c r="D17" s="221" t="s">
        <v>132</v>
      </c>
      <c r="E17" s="221">
        <v>10</v>
      </c>
      <c r="F17" s="221">
        <v>300</v>
      </c>
      <c r="G17" s="221">
        <f t="shared" si="0"/>
        <v>3000</v>
      </c>
      <c r="H17" s="221">
        <v>0.253</v>
      </c>
      <c r="I17" s="222">
        <f t="shared" si="1"/>
        <v>759</v>
      </c>
      <c r="J17" s="1075"/>
    </row>
    <row r="18" spans="2:10" ht="28.15" customHeight="1" x14ac:dyDescent="0.25">
      <c r="B18" s="220">
        <v>3</v>
      </c>
      <c r="C18" s="221" t="s">
        <v>133</v>
      </c>
      <c r="D18" s="221" t="s">
        <v>134</v>
      </c>
      <c r="E18" s="221">
        <v>10</v>
      </c>
      <c r="F18" s="221">
        <v>100</v>
      </c>
      <c r="G18" s="221">
        <f t="shared" si="0"/>
        <v>1000</v>
      </c>
      <c r="H18" s="221">
        <v>0.47299999999999998</v>
      </c>
      <c r="I18" s="222">
        <f t="shared" si="1"/>
        <v>473</v>
      </c>
      <c r="J18" s="1076"/>
    </row>
    <row r="19" spans="2:10" ht="91.9" customHeight="1" x14ac:dyDescent="0.25">
      <c r="B19" s="223">
        <v>4</v>
      </c>
      <c r="C19" s="224" t="s">
        <v>135</v>
      </c>
      <c r="D19" s="225"/>
      <c r="E19" s="224">
        <v>32</v>
      </c>
      <c r="F19" s="224">
        <v>8</v>
      </c>
      <c r="G19" s="224">
        <f>F19*E19</f>
        <v>256</v>
      </c>
      <c r="H19" s="224">
        <v>1.5576000000000001</v>
      </c>
      <c r="I19" s="226">
        <f>H19*G19</f>
        <v>398.74560000000002</v>
      </c>
      <c r="J19" s="189" t="s">
        <v>136</v>
      </c>
    </row>
    <row r="20" spans="2:10" ht="28.15" customHeight="1" x14ac:dyDescent="0.25">
      <c r="B20" s="223">
        <v>5</v>
      </c>
      <c r="C20" s="224" t="s">
        <v>137</v>
      </c>
      <c r="D20" s="225"/>
      <c r="E20" s="224">
        <v>24</v>
      </c>
      <c r="F20" s="224">
        <v>2</v>
      </c>
      <c r="G20" s="224">
        <f>F20*E20</f>
        <v>48</v>
      </c>
      <c r="H20" s="224">
        <v>3.2240000000000002</v>
      </c>
      <c r="I20" s="226">
        <f>H20*G20</f>
        <v>154.75200000000001</v>
      </c>
      <c r="J20" s="189" t="s">
        <v>130</v>
      </c>
    </row>
    <row r="21" spans="2:10" ht="28.15" customHeight="1" x14ac:dyDescent="0.25">
      <c r="B21" s="220">
        <v>6</v>
      </c>
      <c r="C21" s="221" t="s">
        <v>138</v>
      </c>
      <c r="D21" s="221" t="s">
        <v>139</v>
      </c>
      <c r="E21" s="221">
        <v>10</v>
      </c>
      <c r="F21" s="221">
        <v>50</v>
      </c>
      <c r="G21" s="221">
        <f t="shared" si="0"/>
        <v>500</v>
      </c>
      <c r="H21" s="221">
        <v>0.46</v>
      </c>
      <c r="I21" s="222">
        <f t="shared" si="1"/>
        <v>230</v>
      </c>
      <c r="J21" s="1074" t="s">
        <v>140</v>
      </c>
    </row>
    <row r="22" spans="2:10" ht="28.15" customHeight="1" x14ac:dyDescent="0.25">
      <c r="B22" s="220">
        <v>7</v>
      </c>
      <c r="C22" s="221" t="s">
        <v>141</v>
      </c>
      <c r="D22" s="221" t="s">
        <v>129</v>
      </c>
      <c r="E22" s="221">
        <v>10</v>
      </c>
      <c r="F22" s="221">
        <v>300</v>
      </c>
      <c r="G22" s="221">
        <f t="shared" si="0"/>
        <v>3000</v>
      </c>
      <c r="H22" s="221">
        <v>0.13900000000000001</v>
      </c>
      <c r="I22" s="222">
        <f t="shared" si="1"/>
        <v>417.00000000000006</v>
      </c>
      <c r="J22" s="1076"/>
    </row>
    <row r="23" spans="2:10" s="190" customFormat="1" ht="108" customHeight="1" x14ac:dyDescent="0.25">
      <c r="B23" s="223">
        <v>8</v>
      </c>
      <c r="C23" s="227" t="s">
        <v>142</v>
      </c>
      <c r="D23" s="225"/>
      <c r="E23" s="224">
        <v>50</v>
      </c>
      <c r="F23" s="224">
        <v>40</v>
      </c>
      <c r="G23" s="224">
        <f t="shared" si="0"/>
        <v>2000</v>
      </c>
      <c r="H23" s="224">
        <v>0.252</v>
      </c>
      <c r="I23" s="226">
        <f t="shared" si="1"/>
        <v>504</v>
      </c>
      <c r="J23" s="189" t="s">
        <v>85</v>
      </c>
    </row>
    <row r="24" spans="2:10" s="190" customFormat="1" ht="61.9" customHeight="1" x14ac:dyDescent="0.25">
      <c r="B24" s="223">
        <v>9</v>
      </c>
      <c r="C24" s="228" t="s">
        <v>143</v>
      </c>
      <c r="D24" s="224"/>
      <c r="E24" s="229">
        <v>32</v>
      </c>
      <c r="F24" s="229">
        <v>15</v>
      </c>
      <c r="G24" s="224">
        <f t="shared" si="0"/>
        <v>480</v>
      </c>
      <c r="H24" s="230">
        <v>2.7469999999999999</v>
      </c>
      <c r="I24" s="226">
        <f t="shared" si="1"/>
        <v>1318.56</v>
      </c>
      <c r="J24" s="191" t="s">
        <v>144</v>
      </c>
    </row>
    <row r="25" spans="2:10" ht="28.5" customHeight="1" x14ac:dyDescent="0.25">
      <c r="B25" s="1077" t="s">
        <v>145</v>
      </c>
      <c r="C25" s="1077"/>
      <c r="D25" s="1078" t="s">
        <v>146</v>
      </c>
      <c r="E25" s="1078"/>
      <c r="F25" s="1078"/>
      <c r="G25" s="1078"/>
      <c r="H25" s="1078"/>
      <c r="I25" s="1079">
        <f>SUM(I16:I24)</f>
        <v>4672.0576000000001</v>
      </c>
      <c r="J25" s="1081"/>
    </row>
    <row r="26" spans="2:10" ht="28.5" customHeight="1" x14ac:dyDescent="0.25">
      <c r="B26" s="1077"/>
      <c r="C26" s="1077"/>
      <c r="D26" s="1078"/>
      <c r="E26" s="1078"/>
      <c r="F26" s="1078"/>
      <c r="G26" s="1078"/>
      <c r="H26" s="1078"/>
      <c r="I26" s="1080"/>
      <c r="J26" s="1081"/>
    </row>
    <row r="27" spans="2:10" ht="18.75" thickBot="1" x14ac:dyDescent="0.3">
      <c r="B27" s="1082" t="s">
        <v>88</v>
      </c>
      <c r="C27" s="1083"/>
      <c r="D27" s="1083"/>
      <c r="E27" s="1083"/>
      <c r="F27" s="1083"/>
      <c r="G27" s="1083"/>
      <c r="H27" s="1083"/>
      <c r="I27" s="1083"/>
      <c r="J27" s="1084"/>
    </row>
    <row r="28" spans="2:10" ht="22.5" customHeight="1" x14ac:dyDescent="0.25">
      <c r="B28" s="1085" t="s">
        <v>89</v>
      </c>
      <c r="C28" s="1086"/>
      <c r="D28" s="1086"/>
      <c r="E28" s="1087"/>
      <c r="F28" s="1088" t="s">
        <v>147</v>
      </c>
      <c r="G28" s="1089"/>
      <c r="H28" s="1089"/>
      <c r="I28" s="1089"/>
      <c r="J28" s="1090"/>
    </row>
    <row r="29" spans="2:10" ht="22.5" customHeight="1" x14ac:dyDescent="0.25">
      <c r="B29" s="1066" t="s">
        <v>148</v>
      </c>
      <c r="C29" s="1029"/>
      <c r="D29" s="1029"/>
      <c r="E29" s="1030"/>
      <c r="F29" s="1040" t="s">
        <v>149</v>
      </c>
      <c r="G29" s="1041"/>
      <c r="H29" s="1041"/>
      <c r="I29" s="1041"/>
      <c r="J29" s="1067"/>
    </row>
    <row r="30" spans="2:10" ht="22.5" customHeight="1" x14ac:dyDescent="0.25">
      <c r="B30" s="1066" t="s">
        <v>150</v>
      </c>
      <c r="C30" s="1029"/>
      <c r="D30" s="1029"/>
      <c r="E30" s="1030"/>
      <c r="F30" s="1040" t="s">
        <v>151</v>
      </c>
      <c r="G30" s="1041"/>
      <c r="H30" s="1041"/>
      <c r="I30" s="1041"/>
      <c r="J30" s="1067"/>
    </row>
    <row r="31" spans="2:10" ht="22.5" customHeight="1" x14ac:dyDescent="0.25">
      <c r="B31" s="1066" t="s">
        <v>47</v>
      </c>
      <c r="C31" s="1029"/>
      <c r="D31" s="1029"/>
      <c r="E31" s="1030"/>
      <c r="F31" s="1040" t="s">
        <v>152</v>
      </c>
      <c r="G31" s="1041"/>
      <c r="H31" s="1041"/>
      <c r="I31" s="1041"/>
      <c r="J31" s="1067"/>
    </row>
    <row r="32" spans="2:10" ht="22.5" customHeight="1" x14ac:dyDescent="0.25">
      <c r="B32" s="1066" t="s">
        <v>94</v>
      </c>
      <c r="C32" s="1029"/>
      <c r="D32" s="1029"/>
      <c r="E32" s="1030"/>
      <c r="F32" s="1095" t="s">
        <v>153</v>
      </c>
      <c r="G32" s="1096"/>
      <c r="H32" s="1096"/>
      <c r="I32" s="1096"/>
      <c r="J32" s="1097"/>
    </row>
    <row r="33" spans="2:10" ht="22.5" customHeight="1" x14ac:dyDescent="0.25">
      <c r="B33" s="1066" t="s">
        <v>91</v>
      </c>
      <c r="C33" s="1029"/>
      <c r="D33" s="1029"/>
      <c r="E33" s="1030"/>
      <c r="F33" s="1098" t="s">
        <v>154</v>
      </c>
      <c r="G33" s="1099"/>
      <c r="H33" s="1099"/>
      <c r="I33" s="1099"/>
      <c r="J33" s="1100"/>
    </row>
    <row r="34" spans="2:10" ht="22.5" customHeight="1" x14ac:dyDescent="0.25">
      <c r="B34" s="1066" t="s">
        <v>46</v>
      </c>
      <c r="C34" s="1029"/>
      <c r="D34" s="1029"/>
      <c r="E34" s="1030"/>
      <c r="F34" s="1040" t="s">
        <v>149</v>
      </c>
      <c r="G34" s="1041"/>
      <c r="H34" s="1041"/>
      <c r="I34" s="1041"/>
      <c r="J34" s="1067"/>
    </row>
    <row r="35" spans="2:10" ht="15.75" x14ac:dyDescent="0.25">
      <c r="B35" s="194"/>
      <c r="C35" s="195"/>
      <c r="D35" s="196"/>
      <c r="E35" s="196"/>
      <c r="F35" s="197"/>
      <c r="G35" s="198"/>
      <c r="H35" s="1091" t="s">
        <v>155</v>
      </c>
      <c r="I35" s="1091"/>
      <c r="J35" s="1092"/>
    </row>
    <row r="36" spans="2:10" ht="15.75" x14ac:dyDescent="0.25">
      <c r="B36" s="199"/>
      <c r="C36" s="183"/>
      <c r="D36" s="200"/>
      <c r="E36" s="200"/>
      <c r="F36" s="184"/>
      <c r="G36" s="201"/>
      <c r="H36" s="202"/>
      <c r="I36" s="203"/>
      <c r="J36" s="204"/>
    </row>
    <row r="37" spans="2:10" ht="15.75" x14ac:dyDescent="0.25">
      <c r="B37" s="199"/>
      <c r="C37" s="205"/>
      <c r="D37" s="206"/>
      <c r="E37" s="200"/>
      <c r="F37" s="184"/>
      <c r="G37" s="207"/>
      <c r="H37" s="208"/>
      <c r="I37" s="209"/>
      <c r="J37" s="210"/>
    </row>
    <row r="38" spans="2:10" ht="15.75" x14ac:dyDescent="0.25">
      <c r="B38" s="199"/>
      <c r="C38" s="205"/>
      <c r="D38" s="207"/>
      <c r="E38" s="184"/>
      <c r="F38" s="184"/>
      <c r="G38" s="184"/>
      <c r="H38" s="185"/>
      <c r="I38" s="211"/>
      <c r="J38" s="212"/>
    </row>
    <row r="39" spans="2:10" ht="16.5" thickBot="1" x14ac:dyDescent="0.3">
      <c r="B39" s="213"/>
      <c r="C39" s="214"/>
      <c r="D39" s="215"/>
      <c r="E39" s="215"/>
      <c r="F39" s="215"/>
      <c r="G39" s="216"/>
      <c r="H39" s="217"/>
      <c r="I39" s="1093" t="s">
        <v>50</v>
      </c>
      <c r="J39" s="1094"/>
    </row>
    <row r="43" spans="2:10" x14ac:dyDescent="0.25">
      <c r="H43" s="178"/>
      <c r="I43" s="178"/>
    </row>
    <row r="44" spans="2:10" x14ac:dyDescent="0.25">
      <c r="H44" s="178"/>
      <c r="I44" s="178"/>
    </row>
  </sheetData>
  <mergeCells count="56">
    <mergeCell ref="B34:E34"/>
    <mergeCell ref="F34:J34"/>
    <mergeCell ref="H35:J35"/>
    <mergeCell ref="I39:J39"/>
    <mergeCell ref="B31:E31"/>
    <mergeCell ref="F31:J31"/>
    <mergeCell ref="B32:E32"/>
    <mergeCell ref="F32:J32"/>
    <mergeCell ref="B33:E33"/>
    <mergeCell ref="F33:J33"/>
    <mergeCell ref="B27:J27"/>
    <mergeCell ref="B28:E28"/>
    <mergeCell ref="F28:J28"/>
    <mergeCell ref="B29:E29"/>
    <mergeCell ref="F29:J29"/>
    <mergeCell ref="G8:J8"/>
    <mergeCell ref="B30:E30"/>
    <mergeCell ref="F30:J30"/>
    <mergeCell ref="H14:H15"/>
    <mergeCell ref="I14:I15"/>
    <mergeCell ref="J14:J15"/>
    <mergeCell ref="J16:J18"/>
    <mergeCell ref="J21:J22"/>
    <mergeCell ref="B25:C26"/>
    <mergeCell ref="D25:H26"/>
    <mergeCell ref="I25:I26"/>
    <mergeCell ref="J25:J26"/>
    <mergeCell ref="B14:B15"/>
    <mergeCell ref="C14:C15"/>
    <mergeCell ref="D14:D15"/>
    <mergeCell ref="E14:E15"/>
    <mergeCell ref="G14:G15"/>
    <mergeCell ref="C9:E9"/>
    <mergeCell ref="G9:J9"/>
    <mergeCell ref="B10:J10"/>
    <mergeCell ref="B12:J12"/>
    <mergeCell ref="B13:C13"/>
    <mergeCell ref="E13:F13"/>
    <mergeCell ref="H13:J13"/>
    <mergeCell ref="F14:F15"/>
    <mergeCell ref="B1:J1"/>
    <mergeCell ref="B2:E2"/>
    <mergeCell ref="F2:J2"/>
    <mergeCell ref="B3:B9"/>
    <mergeCell ref="C3:E3"/>
    <mergeCell ref="F3:F9"/>
    <mergeCell ref="G3:J3"/>
    <mergeCell ref="C4:E4"/>
    <mergeCell ref="G4:J4"/>
    <mergeCell ref="C5:E5"/>
    <mergeCell ref="G5:J5"/>
    <mergeCell ref="C6:E6"/>
    <mergeCell ref="G6:J6"/>
    <mergeCell ref="C7:E7"/>
    <mergeCell ref="G7:J7"/>
    <mergeCell ref="C8:E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72ED-C495-4946-B960-231FE4E56B09}">
  <dimension ref="B1:J66"/>
  <sheetViews>
    <sheetView topLeftCell="A28" workbookViewId="0">
      <selection activeCell="F50" sqref="F50"/>
    </sheetView>
  </sheetViews>
  <sheetFormatPr defaultColWidth="9.140625" defaultRowHeight="15" x14ac:dyDescent="0.25"/>
  <cols>
    <col min="1" max="1" width="9.140625" style="178"/>
    <col min="2" max="2" width="8.7109375" style="178" customWidth="1"/>
    <col min="3" max="3" width="39.7109375" style="178" customWidth="1"/>
    <col min="4" max="4" width="17.42578125" style="178" customWidth="1"/>
    <col min="5" max="5" width="14" style="178" customWidth="1"/>
    <col min="6" max="6" width="17" style="178" customWidth="1"/>
    <col min="7" max="7" width="14.85546875" style="178" customWidth="1"/>
    <col min="8" max="8" width="19.7109375" style="178" customWidth="1"/>
    <col min="9" max="9" width="44.5703125" style="178" customWidth="1"/>
    <col min="10" max="10" width="19.140625" style="178" bestFit="1" customWidth="1"/>
    <col min="11" max="16384" width="9.140625" style="178"/>
  </cols>
  <sheetData>
    <row r="1" spans="2:10" ht="15.75" thickBot="1" x14ac:dyDescent="0.3"/>
    <row r="2" spans="2:10" ht="16.5" thickBot="1" x14ac:dyDescent="0.3">
      <c r="B2" s="1136" t="s">
        <v>37</v>
      </c>
      <c r="C2" s="1137"/>
      <c r="D2" s="1137"/>
      <c r="E2" s="1137"/>
      <c r="F2" s="1137"/>
      <c r="G2" s="1137"/>
      <c r="H2" s="1137"/>
      <c r="I2" s="1138"/>
      <c r="J2" s="232"/>
    </row>
    <row r="3" spans="2:10" ht="15.75" x14ac:dyDescent="0.25">
      <c r="B3" s="233"/>
      <c r="C3" s="234" t="s">
        <v>156</v>
      </c>
      <c r="D3" s="235"/>
      <c r="E3" s="236"/>
      <c r="F3" s="1139" t="s">
        <v>3</v>
      </c>
      <c r="G3" s="1086"/>
      <c r="H3" s="1086"/>
      <c r="I3" s="237" t="s">
        <v>2</v>
      </c>
      <c r="J3" s="238"/>
    </row>
    <row r="4" spans="2:10" ht="15" customHeight="1" x14ac:dyDescent="0.25">
      <c r="B4" s="239"/>
      <c r="C4" s="240" t="s">
        <v>157</v>
      </c>
      <c r="D4" s="241"/>
      <c r="E4" s="242"/>
      <c r="F4" s="243" t="s">
        <v>108</v>
      </c>
      <c r="G4" s="243"/>
      <c r="H4" s="243"/>
      <c r="I4" s="244" t="s">
        <v>158</v>
      </c>
      <c r="J4" s="245"/>
    </row>
    <row r="5" spans="2:10" ht="15.75" x14ac:dyDescent="0.25">
      <c r="B5" s="239"/>
      <c r="C5" s="246" t="s">
        <v>159</v>
      </c>
      <c r="D5" s="241"/>
      <c r="E5" s="247"/>
      <c r="F5" s="1140" t="s">
        <v>109</v>
      </c>
      <c r="G5" s="1141"/>
      <c r="H5" s="1142"/>
      <c r="I5" s="250" t="s">
        <v>160</v>
      </c>
      <c r="J5" s="245"/>
    </row>
    <row r="6" spans="2:10" ht="15.75" x14ac:dyDescent="0.25">
      <c r="B6" s="239"/>
      <c r="C6" s="246" t="s">
        <v>161</v>
      </c>
      <c r="D6" s="241"/>
      <c r="E6" s="247"/>
      <c r="F6" s="251" t="s">
        <v>110</v>
      </c>
      <c r="G6" s="251"/>
      <c r="H6" s="251"/>
      <c r="I6" s="250" t="s">
        <v>162</v>
      </c>
      <c r="J6" s="245"/>
    </row>
    <row r="7" spans="2:10" ht="15.75" x14ac:dyDescent="0.25">
      <c r="B7" s="239"/>
      <c r="C7" s="246" t="s">
        <v>163</v>
      </c>
      <c r="D7" s="241"/>
      <c r="E7" s="252"/>
      <c r="F7" s="1140" t="s">
        <v>112</v>
      </c>
      <c r="G7" s="1141"/>
      <c r="H7" s="1142"/>
      <c r="I7" s="250" t="s">
        <v>164</v>
      </c>
      <c r="J7" s="199"/>
    </row>
    <row r="8" spans="2:10" ht="15.75" x14ac:dyDescent="0.25">
      <c r="B8" s="233"/>
      <c r="C8" s="246" t="s">
        <v>165</v>
      </c>
      <c r="D8" s="240"/>
      <c r="E8" s="252"/>
      <c r="F8" s="248"/>
      <c r="G8" s="249"/>
      <c r="H8" s="249"/>
      <c r="I8" s="253" t="s">
        <v>166</v>
      </c>
      <c r="J8" s="199"/>
    </row>
    <row r="9" spans="2:10" ht="15.75" x14ac:dyDescent="0.25">
      <c r="B9" s="233"/>
      <c r="C9" s="246"/>
      <c r="D9" s="240"/>
      <c r="E9" s="247"/>
      <c r="F9" s="1048" t="s">
        <v>114</v>
      </c>
      <c r="G9" s="1029"/>
      <c r="H9" s="1030"/>
      <c r="I9" s="254" t="s">
        <v>167</v>
      </c>
      <c r="J9" s="199"/>
    </row>
    <row r="10" spans="2:10" ht="15.75" x14ac:dyDescent="0.25">
      <c r="B10" s="239"/>
      <c r="C10" s="246" t="s">
        <v>168</v>
      </c>
      <c r="D10" s="241"/>
      <c r="E10" s="242"/>
      <c r="F10" s="1048"/>
      <c r="G10" s="1029"/>
      <c r="H10" s="1029"/>
      <c r="I10" s="255" t="s">
        <v>169</v>
      </c>
      <c r="J10" s="199"/>
    </row>
    <row r="11" spans="2:10" ht="15.75" x14ac:dyDescent="0.25">
      <c r="B11" s="239"/>
      <c r="C11" s="246" t="s">
        <v>170</v>
      </c>
      <c r="D11" s="256"/>
      <c r="E11" s="242"/>
      <c r="F11" s="1048"/>
      <c r="G11" s="1029"/>
      <c r="H11" s="1029"/>
      <c r="I11" s="181" t="s">
        <v>20</v>
      </c>
      <c r="J11" s="232"/>
    </row>
    <row r="12" spans="2:10" ht="15.75" thickBot="1" x14ac:dyDescent="0.3">
      <c r="B12" s="1122" t="s">
        <v>171</v>
      </c>
      <c r="C12" s="1123"/>
      <c r="D12" s="1123"/>
      <c r="E12" s="1123"/>
      <c r="F12" s="1123"/>
      <c r="G12" s="1123"/>
      <c r="H12" s="1123"/>
      <c r="I12" s="1124"/>
      <c r="J12" s="232"/>
    </row>
    <row r="13" spans="2:10" ht="16.5" thickBot="1" x14ac:dyDescent="0.3">
      <c r="B13" s="182" t="s">
        <v>9</v>
      </c>
      <c r="C13" s="184"/>
      <c r="D13" s="184"/>
      <c r="E13" s="184"/>
      <c r="F13" s="184"/>
      <c r="G13" s="257"/>
      <c r="H13" s="186"/>
      <c r="I13" s="187"/>
      <c r="J13" s="232"/>
    </row>
    <row r="14" spans="2:10" x14ac:dyDescent="0.25">
      <c r="B14" s="1125" t="s">
        <v>172</v>
      </c>
      <c r="C14" s="1126"/>
      <c r="D14" s="1126"/>
      <c r="E14" s="1126"/>
      <c r="F14" s="1126"/>
      <c r="G14" s="1126"/>
      <c r="H14" s="1126"/>
      <c r="I14" s="1127"/>
    </row>
    <row r="15" spans="2:10" x14ac:dyDescent="0.25">
      <c r="B15" s="1128"/>
      <c r="C15" s="1129"/>
      <c r="D15" s="1129"/>
      <c r="E15" s="1129"/>
      <c r="F15" s="1129"/>
      <c r="G15" s="1129"/>
      <c r="H15" s="1129"/>
      <c r="I15" s="1130"/>
    </row>
    <row r="16" spans="2:10" ht="16.5" thickBot="1" x14ac:dyDescent="0.3">
      <c r="B16" s="258" t="s">
        <v>11</v>
      </c>
      <c r="C16" s="259"/>
      <c r="D16" s="1131" t="s">
        <v>12</v>
      </c>
      <c r="E16" s="1131"/>
      <c r="F16" s="195"/>
      <c r="G16" s="1132" t="s">
        <v>173</v>
      </c>
      <c r="H16" s="1131"/>
      <c r="I16" s="1133"/>
    </row>
    <row r="17" spans="2:10" x14ac:dyDescent="0.25">
      <c r="B17" s="1134" t="s">
        <v>174</v>
      </c>
      <c r="C17" s="1101" t="s">
        <v>13</v>
      </c>
      <c r="D17" s="1101" t="s">
        <v>72</v>
      </c>
      <c r="E17" s="1101" t="s">
        <v>73</v>
      </c>
      <c r="F17" s="1101" t="s">
        <v>44</v>
      </c>
      <c r="G17" s="1101" t="s">
        <v>175</v>
      </c>
      <c r="H17" s="1103" t="s">
        <v>16</v>
      </c>
      <c r="I17" s="1105" t="s">
        <v>17</v>
      </c>
    </row>
    <row r="18" spans="2:10" x14ac:dyDescent="0.25">
      <c r="B18" s="1135"/>
      <c r="C18" s="1102"/>
      <c r="D18" s="1102"/>
      <c r="E18" s="1102"/>
      <c r="F18" s="1102"/>
      <c r="G18" s="1102"/>
      <c r="H18" s="1104"/>
      <c r="I18" s="1106"/>
    </row>
    <row r="19" spans="2:10" x14ac:dyDescent="0.25">
      <c r="B19" s="260"/>
      <c r="C19" s="261"/>
      <c r="D19" s="261"/>
      <c r="E19" s="261"/>
      <c r="F19" s="261"/>
      <c r="G19" s="261"/>
      <c r="H19" s="262"/>
      <c r="I19" s="263"/>
    </row>
    <row r="20" spans="2:10" x14ac:dyDescent="0.25">
      <c r="B20" s="260"/>
      <c r="C20" s="261"/>
      <c r="D20" s="261"/>
      <c r="E20" s="261"/>
      <c r="F20" s="261"/>
      <c r="G20" s="261"/>
      <c r="H20" s="262"/>
      <c r="I20" s="263"/>
    </row>
    <row r="21" spans="2:10" ht="30.75" customHeight="1" x14ac:dyDescent="0.25">
      <c r="B21" s="317">
        <v>1</v>
      </c>
      <c r="C21" s="318" t="s">
        <v>176</v>
      </c>
      <c r="D21" s="319">
        <v>50</v>
      </c>
      <c r="E21" s="319">
        <v>6240</v>
      </c>
      <c r="F21" s="319">
        <f>D21*E21</f>
        <v>312000</v>
      </c>
      <c r="G21" s="320">
        <v>2.1999999999999999E-2</v>
      </c>
      <c r="H21" s="321">
        <f t="shared" ref="H21:H30" si="0">G21*F21</f>
        <v>6864</v>
      </c>
      <c r="I21" s="1107" t="s">
        <v>177</v>
      </c>
    </row>
    <row r="22" spans="2:10" ht="32.25" customHeight="1" x14ac:dyDescent="0.25">
      <c r="B22" s="317">
        <v>2</v>
      </c>
      <c r="C22" s="318" t="s">
        <v>178</v>
      </c>
      <c r="D22" s="319">
        <v>50</v>
      </c>
      <c r="E22" s="319">
        <v>5240</v>
      </c>
      <c r="F22" s="319">
        <f t="shared" ref="F22:F32" si="1">D22*E22</f>
        <v>262000</v>
      </c>
      <c r="G22" s="320">
        <v>2.4E-2</v>
      </c>
      <c r="H22" s="321">
        <f t="shared" si="0"/>
        <v>6288</v>
      </c>
      <c r="I22" s="1108"/>
      <c r="J22" s="267"/>
    </row>
    <row r="23" spans="2:10" ht="32.25" customHeight="1" x14ac:dyDescent="0.25">
      <c r="B23" s="317">
        <v>3</v>
      </c>
      <c r="C23" s="318" t="s">
        <v>179</v>
      </c>
      <c r="D23" s="319">
        <v>25</v>
      </c>
      <c r="E23" s="319">
        <v>7080</v>
      </c>
      <c r="F23" s="319">
        <f t="shared" si="1"/>
        <v>177000</v>
      </c>
      <c r="G23" s="320">
        <v>3.6999999999999998E-2</v>
      </c>
      <c r="H23" s="321">
        <f t="shared" si="0"/>
        <v>6549</v>
      </c>
      <c r="I23" s="1108"/>
      <c r="J23" s="268"/>
    </row>
    <row r="24" spans="2:10" ht="32.25" customHeight="1" x14ac:dyDescent="0.25">
      <c r="B24" s="317">
        <v>4</v>
      </c>
      <c r="C24" s="318" t="s">
        <v>180</v>
      </c>
      <c r="D24" s="319">
        <v>25</v>
      </c>
      <c r="E24" s="319">
        <v>1640</v>
      </c>
      <c r="F24" s="319">
        <f t="shared" si="1"/>
        <v>41000</v>
      </c>
      <c r="G24" s="322">
        <v>5.6000000000000001E-2</v>
      </c>
      <c r="H24" s="321">
        <f t="shared" si="0"/>
        <v>2296</v>
      </c>
      <c r="I24" s="1108"/>
      <c r="J24" s="268"/>
    </row>
    <row r="25" spans="2:10" ht="32.25" customHeight="1" x14ac:dyDescent="0.25">
      <c r="B25" s="317">
        <v>5</v>
      </c>
      <c r="C25" s="318" t="s">
        <v>181</v>
      </c>
      <c r="D25" s="319">
        <v>25</v>
      </c>
      <c r="E25" s="319">
        <v>500</v>
      </c>
      <c r="F25" s="319">
        <f t="shared" si="1"/>
        <v>12500</v>
      </c>
      <c r="G25" s="322">
        <v>0.11</v>
      </c>
      <c r="H25" s="321">
        <f t="shared" si="0"/>
        <v>1375</v>
      </c>
      <c r="I25" s="1108"/>
      <c r="J25" s="268"/>
    </row>
    <row r="26" spans="2:10" ht="32.25" customHeight="1" x14ac:dyDescent="0.25">
      <c r="B26" s="317">
        <v>6</v>
      </c>
      <c r="C26" s="318" t="s">
        <v>182</v>
      </c>
      <c r="D26" s="319">
        <v>10</v>
      </c>
      <c r="E26" s="319">
        <v>250</v>
      </c>
      <c r="F26" s="319">
        <f t="shared" si="1"/>
        <v>2500</v>
      </c>
      <c r="G26" s="322">
        <v>0.20399999999999999</v>
      </c>
      <c r="H26" s="321">
        <f t="shared" si="0"/>
        <v>509.99999999999994</v>
      </c>
      <c r="I26" s="266"/>
      <c r="J26" s="268"/>
    </row>
    <row r="27" spans="2:10" ht="32.25" customHeight="1" thickBot="1" x14ac:dyDescent="0.3">
      <c r="B27" s="317">
        <v>7</v>
      </c>
      <c r="C27" s="318" t="s">
        <v>183</v>
      </c>
      <c r="D27" s="319">
        <v>10</v>
      </c>
      <c r="E27" s="319">
        <v>100</v>
      </c>
      <c r="F27" s="319">
        <f t="shared" si="1"/>
        <v>1000</v>
      </c>
      <c r="G27" s="322">
        <v>0.29599999999999999</v>
      </c>
      <c r="H27" s="321">
        <f t="shared" si="0"/>
        <v>296</v>
      </c>
      <c r="I27" s="266"/>
      <c r="J27" s="268"/>
    </row>
    <row r="28" spans="2:10" ht="31.5" customHeight="1" x14ac:dyDescent="0.25">
      <c r="B28" s="323">
        <v>8</v>
      </c>
      <c r="C28" s="324" t="s">
        <v>184</v>
      </c>
      <c r="D28" s="325">
        <v>20</v>
      </c>
      <c r="E28" s="325">
        <v>360</v>
      </c>
      <c r="F28" s="325">
        <f t="shared" si="1"/>
        <v>7200</v>
      </c>
      <c r="G28" s="326">
        <v>0.17199999999999999</v>
      </c>
      <c r="H28" s="327">
        <f t="shared" si="0"/>
        <v>1238.3999999999999</v>
      </c>
      <c r="I28" s="1109" t="s">
        <v>85</v>
      </c>
      <c r="J28" s="267"/>
    </row>
    <row r="29" spans="2:10" ht="31.5" customHeight="1" x14ac:dyDescent="0.25">
      <c r="B29" s="323">
        <v>9</v>
      </c>
      <c r="C29" s="324" t="s">
        <v>185</v>
      </c>
      <c r="D29" s="325">
        <v>25</v>
      </c>
      <c r="E29" s="325">
        <v>34</v>
      </c>
      <c r="F29" s="325">
        <f t="shared" si="1"/>
        <v>850</v>
      </c>
      <c r="G29" s="326">
        <v>0.28000000000000003</v>
      </c>
      <c r="H29" s="327">
        <f t="shared" si="0"/>
        <v>238.00000000000003</v>
      </c>
      <c r="I29" s="1110"/>
      <c r="J29" s="267"/>
    </row>
    <row r="30" spans="2:10" ht="31.5" customHeight="1" x14ac:dyDescent="0.25">
      <c r="B30" s="323">
        <v>10</v>
      </c>
      <c r="C30" s="324" t="s">
        <v>186</v>
      </c>
      <c r="D30" s="325">
        <v>10</v>
      </c>
      <c r="E30" s="325">
        <v>65</v>
      </c>
      <c r="F30" s="325">
        <f t="shared" si="1"/>
        <v>650</v>
      </c>
      <c r="G30" s="326">
        <v>1.1020000000000001</v>
      </c>
      <c r="H30" s="327">
        <f t="shared" si="0"/>
        <v>716.30000000000007</v>
      </c>
      <c r="I30" s="1110"/>
      <c r="J30" s="267"/>
    </row>
    <row r="31" spans="2:10" ht="31.5" customHeight="1" x14ac:dyDescent="0.25">
      <c r="B31" s="323">
        <v>11</v>
      </c>
      <c r="C31" s="328" t="s">
        <v>187</v>
      </c>
      <c r="D31" s="325">
        <v>10</v>
      </c>
      <c r="E31" s="325">
        <v>182</v>
      </c>
      <c r="F31" s="325">
        <f t="shared" si="1"/>
        <v>1820</v>
      </c>
      <c r="G31" s="326">
        <v>1.611</v>
      </c>
      <c r="H31" s="327">
        <f t="shared" ref="H31:H32" si="2">F31*G31</f>
        <v>2932.02</v>
      </c>
      <c r="I31" s="1110"/>
      <c r="J31" s="267"/>
    </row>
    <row r="32" spans="2:10" ht="31.5" customHeight="1" x14ac:dyDescent="0.25">
      <c r="B32" s="323">
        <v>12</v>
      </c>
      <c r="C32" s="328" t="s">
        <v>188</v>
      </c>
      <c r="D32" s="325">
        <v>25</v>
      </c>
      <c r="E32" s="325">
        <v>176</v>
      </c>
      <c r="F32" s="325">
        <f t="shared" si="1"/>
        <v>4400</v>
      </c>
      <c r="G32" s="326">
        <v>3.5999999999999997E-2</v>
      </c>
      <c r="H32" s="327">
        <f t="shared" si="2"/>
        <v>158.39999999999998</v>
      </c>
      <c r="I32" s="1110"/>
      <c r="J32" s="267"/>
    </row>
    <row r="33" spans="2:10" ht="31.5" customHeight="1" x14ac:dyDescent="0.25">
      <c r="B33" s="323">
        <v>13</v>
      </c>
      <c r="C33" s="324" t="s">
        <v>189</v>
      </c>
      <c r="D33" s="325">
        <v>20</v>
      </c>
      <c r="E33" s="325">
        <v>1000</v>
      </c>
      <c r="F33" s="325">
        <f>D33*E33</f>
        <v>20000</v>
      </c>
      <c r="G33" s="326">
        <v>0.20699999999999999</v>
      </c>
      <c r="H33" s="327">
        <f>G33*F33</f>
        <v>4140</v>
      </c>
      <c r="I33" s="1110"/>
      <c r="J33" s="267"/>
    </row>
    <row r="34" spans="2:10" ht="31.5" customHeight="1" x14ac:dyDescent="0.25">
      <c r="B34" s="323">
        <v>14</v>
      </c>
      <c r="C34" s="324" t="s">
        <v>190</v>
      </c>
      <c r="D34" s="325">
        <v>10</v>
      </c>
      <c r="E34" s="325">
        <v>500</v>
      </c>
      <c r="F34" s="325">
        <f>D34*E34</f>
        <v>5000</v>
      </c>
      <c r="G34" s="326">
        <v>0.38100000000000001</v>
      </c>
      <c r="H34" s="327">
        <f>G34*F34</f>
        <v>1905</v>
      </c>
      <c r="I34" s="1110"/>
      <c r="J34" s="267"/>
    </row>
    <row r="35" spans="2:10" ht="31.5" customHeight="1" x14ac:dyDescent="0.25">
      <c r="B35" s="323">
        <v>15</v>
      </c>
      <c r="C35" s="328" t="s">
        <v>191</v>
      </c>
      <c r="D35" s="325">
        <v>10</v>
      </c>
      <c r="E35" s="325">
        <v>110</v>
      </c>
      <c r="F35" s="325">
        <f>D35*E35</f>
        <v>1100</v>
      </c>
      <c r="G35" s="326">
        <v>0.625</v>
      </c>
      <c r="H35" s="327">
        <f>G35*F35</f>
        <v>687.5</v>
      </c>
      <c r="I35" s="1110"/>
      <c r="J35" s="267"/>
    </row>
    <row r="36" spans="2:10" ht="31.5" customHeight="1" thickBot="1" x14ac:dyDescent="0.3">
      <c r="B36" s="323">
        <v>16</v>
      </c>
      <c r="C36" s="328" t="s">
        <v>192</v>
      </c>
      <c r="D36" s="325">
        <v>10</v>
      </c>
      <c r="E36" s="325">
        <v>130</v>
      </c>
      <c r="F36" s="325">
        <f>D36*E36</f>
        <v>1300</v>
      </c>
      <c r="G36" s="326">
        <v>0.73299999999999998</v>
      </c>
      <c r="H36" s="327">
        <f>G36*F36</f>
        <v>952.9</v>
      </c>
      <c r="I36" s="1111"/>
      <c r="J36" s="267"/>
    </row>
    <row r="37" spans="2:10" ht="31.5" customHeight="1" x14ac:dyDescent="0.25">
      <c r="B37" s="179"/>
      <c r="C37" s="270" t="s">
        <v>193</v>
      </c>
      <c r="D37" s="271"/>
      <c r="E37" s="271"/>
      <c r="F37" s="264"/>
      <c r="G37" s="269"/>
      <c r="H37" s="265"/>
      <c r="I37" s="272"/>
      <c r="J37" s="267"/>
    </row>
    <row r="38" spans="2:10" ht="52.9" customHeight="1" x14ac:dyDescent="0.25">
      <c r="B38" s="317">
        <v>17</v>
      </c>
      <c r="C38" s="329" t="s">
        <v>194</v>
      </c>
      <c r="D38" s="319">
        <v>32</v>
      </c>
      <c r="E38" s="319">
        <v>272</v>
      </c>
      <c r="F38" s="319">
        <f t="shared" ref="F38:F39" si="3">D38*E38</f>
        <v>8704</v>
      </c>
      <c r="G38" s="320">
        <v>1.712</v>
      </c>
      <c r="H38" s="321">
        <f t="shared" ref="H38" si="4">G38*F38</f>
        <v>14901.248</v>
      </c>
      <c r="I38" s="273" t="s">
        <v>195</v>
      </c>
      <c r="J38" s="267"/>
    </row>
    <row r="39" spans="2:10" ht="52.9" customHeight="1" x14ac:dyDescent="0.25">
      <c r="B39" s="330">
        <v>18</v>
      </c>
      <c r="C39" s="331" t="s">
        <v>196</v>
      </c>
      <c r="D39" s="332">
        <v>25</v>
      </c>
      <c r="E39" s="332">
        <v>1000</v>
      </c>
      <c r="F39" s="332">
        <f t="shared" si="3"/>
        <v>25000</v>
      </c>
      <c r="G39" s="333">
        <v>7.5999999999999998E-2</v>
      </c>
      <c r="H39" s="334">
        <f>F39*G39</f>
        <v>1900</v>
      </c>
      <c r="I39" s="273" t="s">
        <v>85</v>
      </c>
      <c r="J39" s="267"/>
    </row>
    <row r="40" spans="2:10" ht="31.5" customHeight="1" thickBot="1" x14ac:dyDescent="0.3">
      <c r="B40" s="274"/>
      <c r="C40" s="275" t="s">
        <v>20</v>
      </c>
      <c r="D40" s="276"/>
      <c r="E40" s="276"/>
      <c r="F40" s="276">
        <f>SUM(F21:F39)</f>
        <v>884024</v>
      </c>
      <c r="G40" s="277"/>
      <c r="H40" s="278"/>
      <c r="I40" s="279"/>
    </row>
    <row r="41" spans="2:10" ht="16.149999999999999" customHeight="1" x14ac:dyDescent="0.25">
      <c r="B41" s="1112" t="s">
        <v>197</v>
      </c>
      <c r="C41" s="1113"/>
      <c r="D41" s="183"/>
      <c r="E41" s="183"/>
      <c r="F41" s="1116" t="s">
        <v>18</v>
      </c>
      <c r="G41" s="1117"/>
      <c r="H41" s="1120">
        <f>SUM(H21:H40)</f>
        <v>53947.768000000004</v>
      </c>
      <c r="I41" s="280"/>
    </row>
    <row r="42" spans="2:10" ht="16.149999999999999" customHeight="1" thickBot="1" x14ac:dyDescent="0.3">
      <c r="B42" s="1114"/>
      <c r="C42" s="1115"/>
      <c r="D42" s="214"/>
      <c r="E42" s="214"/>
      <c r="F42" s="1118"/>
      <c r="G42" s="1119"/>
      <c r="H42" s="1121"/>
      <c r="I42" s="283"/>
    </row>
    <row r="43" spans="2:10" ht="16.149999999999999" customHeight="1" thickBot="1" x14ac:dyDescent="0.3">
      <c r="B43" s="281"/>
      <c r="C43" s="284"/>
      <c r="D43" s="214"/>
      <c r="E43" s="214"/>
      <c r="F43" s="282"/>
      <c r="G43" s="282"/>
      <c r="H43" s="285"/>
      <c r="I43" s="286"/>
    </row>
    <row r="44" spans="2:10" ht="31.9" customHeight="1" thickBot="1" x14ac:dyDescent="0.3">
      <c r="B44" s="281"/>
      <c r="C44" s="287" t="s">
        <v>198</v>
      </c>
      <c r="D44" s="288"/>
      <c r="E44" s="288"/>
      <c r="F44" s="282"/>
      <c r="G44" s="282"/>
      <c r="H44" s="285"/>
      <c r="I44" s="286"/>
    </row>
    <row r="45" spans="2:10" ht="33.6" customHeight="1" thickBot="1" x14ac:dyDescent="0.3">
      <c r="B45" s="289"/>
      <c r="C45" s="290"/>
      <c r="D45" s="291" t="s">
        <v>88</v>
      </c>
      <c r="E45" s="292"/>
      <c r="F45" s="290"/>
      <c r="G45" s="293"/>
      <c r="H45" s="294"/>
      <c r="I45" s="231"/>
    </row>
    <row r="46" spans="2:10" ht="15.6" customHeight="1" x14ac:dyDescent="0.25">
      <c r="B46" s="295" t="s">
        <v>89</v>
      </c>
      <c r="C46" s="296"/>
      <c r="D46" s="297"/>
      <c r="E46" s="192" t="s">
        <v>199</v>
      </c>
      <c r="F46" s="298"/>
      <c r="G46" s="299"/>
      <c r="H46" s="300"/>
      <c r="I46" s="301"/>
    </row>
    <row r="47" spans="2:10" ht="15.6" customHeight="1" x14ac:dyDescent="0.25">
      <c r="B47" s="302" t="s">
        <v>21</v>
      </c>
      <c r="C47" s="177"/>
      <c r="D47" s="177"/>
      <c r="E47" s="180" t="s">
        <v>200</v>
      </c>
      <c r="F47" s="180"/>
      <c r="G47" s="303"/>
      <c r="H47" s="304"/>
      <c r="I47" s="193"/>
    </row>
    <row r="48" spans="2:10" ht="15.75" x14ac:dyDescent="0.25">
      <c r="B48" s="302" t="s">
        <v>21</v>
      </c>
      <c r="C48" s="177"/>
      <c r="D48" s="177"/>
      <c r="E48" s="180" t="s">
        <v>21</v>
      </c>
      <c r="F48" s="180"/>
      <c r="G48" s="303"/>
      <c r="H48" s="304"/>
      <c r="I48" s="193"/>
    </row>
    <row r="49" spans="2:9" ht="15.75" x14ac:dyDescent="0.25">
      <c r="B49" s="302" t="s">
        <v>148</v>
      </c>
      <c r="C49" s="177"/>
      <c r="D49" s="177"/>
      <c r="E49" s="180" t="s">
        <v>201</v>
      </c>
      <c r="F49" s="180"/>
      <c r="G49" s="303"/>
      <c r="H49" s="304"/>
      <c r="I49" s="193"/>
    </row>
    <row r="50" spans="2:9" ht="15.75" x14ac:dyDescent="0.25">
      <c r="B50" s="302"/>
      <c r="C50" s="177"/>
      <c r="D50" s="177"/>
      <c r="E50" s="305"/>
      <c r="F50" s="180"/>
      <c r="G50" s="303"/>
      <c r="H50" s="304"/>
      <c r="I50" s="193"/>
    </row>
    <row r="51" spans="2:9" ht="15.75" x14ac:dyDescent="0.25">
      <c r="B51" s="302" t="s">
        <v>150</v>
      </c>
      <c r="C51" s="177"/>
      <c r="D51" s="177"/>
      <c r="E51" s="180" t="s">
        <v>151</v>
      </c>
      <c r="F51" s="180"/>
      <c r="G51" s="303"/>
      <c r="H51" s="304"/>
      <c r="I51" s="193"/>
    </row>
    <row r="52" spans="2:9" ht="15.75" x14ac:dyDescent="0.25">
      <c r="B52" s="302"/>
      <c r="C52" s="177"/>
      <c r="D52" s="177"/>
      <c r="E52" s="306"/>
      <c r="F52" s="177"/>
      <c r="G52" s="249"/>
      <c r="H52" s="307"/>
      <c r="I52" s="308"/>
    </row>
    <row r="53" spans="2:9" ht="15.75" x14ac:dyDescent="0.25">
      <c r="B53" s="302" t="s">
        <v>94</v>
      </c>
      <c r="C53" s="177"/>
      <c r="D53" s="177"/>
      <c r="E53" s="306" t="s">
        <v>153</v>
      </c>
      <c r="F53" s="177"/>
      <c r="G53" s="249"/>
      <c r="H53" s="307"/>
      <c r="I53" s="308"/>
    </row>
    <row r="54" spans="2:9" ht="15.75" x14ac:dyDescent="0.25">
      <c r="B54" s="302"/>
      <c r="C54" s="177"/>
      <c r="D54" s="177"/>
      <c r="E54" s="305"/>
      <c r="F54" s="180"/>
      <c r="G54" s="303"/>
      <c r="H54" s="304"/>
      <c r="I54" s="193"/>
    </row>
    <row r="55" spans="2:9" ht="15.75" x14ac:dyDescent="0.25">
      <c r="B55" s="302" t="s">
        <v>91</v>
      </c>
      <c r="C55" s="177"/>
      <c r="D55" s="177"/>
      <c r="E55" s="180" t="s">
        <v>201</v>
      </c>
      <c r="F55" s="180"/>
      <c r="G55" s="303"/>
      <c r="H55" s="304"/>
      <c r="I55" s="193"/>
    </row>
    <row r="56" spans="2:9" ht="15.75" x14ac:dyDescent="0.25">
      <c r="B56" s="302" t="s">
        <v>21</v>
      </c>
      <c r="C56" s="177"/>
      <c r="D56" s="177"/>
      <c r="E56" s="180" t="s">
        <v>21</v>
      </c>
      <c r="F56" s="180"/>
      <c r="G56" s="303"/>
      <c r="H56" s="304"/>
      <c r="I56" s="193"/>
    </row>
    <row r="57" spans="2:9" ht="15.75" x14ac:dyDescent="0.25">
      <c r="B57" s="302" t="s">
        <v>46</v>
      </c>
      <c r="C57" s="177"/>
      <c r="D57" s="177"/>
      <c r="E57" s="180" t="s">
        <v>201</v>
      </c>
      <c r="F57" s="180"/>
      <c r="G57" s="303"/>
      <c r="H57" s="304"/>
      <c r="I57" s="193"/>
    </row>
    <row r="58" spans="2:9" ht="15.75" x14ac:dyDescent="0.25">
      <c r="B58" s="309"/>
      <c r="C58" s="196"/>
      <c r="D58" s="196"/>
      <c r="E58" s="310"/>
      <c r="F58" s="310"/>
      <c r="G58" s="311"/>
      <c r="H58" s="312"/>
      <c r="I58" s="313"/>
    </row>
    <row r="59" spans="2:9" ht="15.75" x14ac:dyDescent="0.25">
      <c r="B59" s="309" t="s">
        <v>96</v>
      </c>
      <c r="C59" s="196"/>
      <c r="D59" s="196"/>
      <c r="E59" s="310" t="s">
        <v>202</v>
      </c>
      <c r="F59" s="310"/>
      <c r="G59" s="311"/>
      <c r="H59" s="312"/>
      <c r="I59" s="313"/>
    </row>
    <row r="60" spans="2:9" ht="15.75" x14ac:dyDescent="0.25">
      <c r="B60" s="309"/>
      <c r="C60" s="196"/>
      <c r="D60" s="196"/>
      <c r="E60" s="310"/>
      <c r="F60" s="310"/>
      <c r="G60" s="311"/>
      <c r="H60" s="312"/>
      <c r="I60" s="313"/>
    </row>
    <row r="61" spans="2:9" ht="15.75" x14ac:dyDescent="0.25">
      <c r="B61" s="309"/>
      <c r="C61" s="196"/>
      <c r="D61" s="196"/>
      <c r="E61" s="197"/>
      <c r="F61" s="198"/>
      <c r="G61" s="1091" t="s">
        <v>155</v>
      </c>
      <c r="H61" s="1091"/>
      <c r="I61" s="1092"/>
    </row>
    <row r="62" spans="2:9" ht="15.75" x14ac:dyDescent="0.25">
      <c r="B62" s="314"/>
      <c r="C62" s="200"/>
      <c r="D62" s="200"/>
      <c r="E62" s="184"/>
      <c r="F62" s="201"/>
      <c r="G62" s="315"/>
      <c r="H62" s="315"/>
      <c r="I62" s="204"/>
    </row>
    <row r="63" spans="2:9" ht="15.75" x14ac:dyDescent="0.25">
      <c r="B63" s="314"/>
      <c r="C63" s="206"/>
      <c r="D63" s="200"/>
      <c r="E63" s="184"/>
      <c r="F63" s="207"/>
      <c r="G63" s="201"/>
      <c r="H63" s="201"/>
      <c r="I63" s="212"/>
    </row>
    <row r="64" spans="2:9" ht="15.75" x14ac:dyDescent="0.25">
      <c r="B64" s="314"/>
      <c r="C64" s="206"/>
      <c r="D64" s="200"/>
      <c r="E64" s="184"/>
      <c r="F64" s="207"/>
      <c r="G64" s="207"/>
      <c r="H64" s="207"/>
      <c r="I64" s="210"/>
    </row>
    <row r="65" spans="2:9" ht="15.75" x14ac:dyDescent="0.25">
      <c r="B65" s="314"/>
      <c r="C65" s="207"/>
      <c r="D65" s="184"/>
      <c r="E65" s="184"/>
      <c r="F65" s="184"/>
      <c r="G65" s="184"/>
      <c r="H65" s="184"/>
      <c r="I65" s="212"/>
    </row>
    <row r="66" spans="2:9" ht="16.5" thickBot="1" x14ac:dyDescent="0.3">
      <c r="B66" s="316"/>
      <c r="C66" s="215"/>
      <c r="D66" s="215"/>
      <c r="E66" s="215"/>
      <c r="F66" s="216"/>
      <c r="G66" s="216"/>
      <c r="H66" s="1093" t="s">
        <v>50</v>
      </c>
      <c r="I66" s="1094"/>
    </row>
  </sheetData>
  <mergeCells count="26">
    <mergeCell ref="F10:H10"/>
    <mergeCell ref="B2:I2"/>
    <mergeCell ref="F3:H3"/>
    <mergeCell ref="F5:H5"/>
    <mergeCell ref="F7:H7"/>
    <mergeCell ref="F9:H9"/>
    <mergeCell ref="B41:C42"/>
    <mergeCell ref="F41:G42"/>
    <mergeCell ref="H41:H42"/>
    <mergeCell ref="F11:H11"/>
    <mergeCell ref="B12:I12"/>
    <mergeCell ref="B14:I15"/>
    <mergeCell ref="D16:E16"/>
    <mergeCell ref="G16:I16"/>
    <mergeCell ref="B17:B18"/>
    <mergeCell ref="C17:C18"/>
    <mergeCell ref="D17:D18"/>
    <mergeCell ref="E17:E18"/>
    <mergeCell ref="F17:F18"/>
    <mergeCell ref="G61:I61"/>
    <mergeCell ref="H66:I66"/>
    <mergeCell ref="G17:G18"/>
    <mergeCell ref="H17:H18"/>
    <mergeCell ref="I17:I18"/>
    <mergeCell ref="I21:I25"/>
    <mergeCell ref="I28:I3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BBF9-BAED-494E-B025-E7F057F48BA0}">
  <dimension ref="B1:J47"/>
  <sheetViews>
    <sheetView topLeftCell="A16" workbookViewId="0">
      <selection activeCell="D27" sqref="D27"/>
    </sheetView>
  </sheetViews>
  <sheetFormatPr defaultColWidth="9.140625" defaultRowHeight="15" x14ac:dyDescent="0.25"/>
  <cols>
    <col min="1" max="1" width="9.140625" style="178"/>
    <col min="2" max="2" width="16.5703125" style="178" customWidth="1"/>
    <col min="3" max="3" width="54.140625" style="190" bestFit="1" customWidth="1"/>
    <col min="4" max="4" width="17.7109375" style="178" bestFit="1" customWidth="1"/>
    <col min="5" max="5" width="14.7109375" style="178" customWidth="1"/>
    <col min="6" max="6" width="13.28515625" style="178" customWidth="1"/>
    <col min="7" max="7" width="11.28515625" style="178" customWidth="1"/>
    <col min="8" max="8" width="17.28515625" style="218" customWidth="1"/>
    <col min="9" max="9" width="19.28515625" style="219" customWidth="1"/>
    <col min="10" max="10" width="27.140625" style="178" customWidth="1"/>
    <col min="11" max="16384" width="9.140625" style="178"/>
  </cols>
  <sheetData>
    <row r="1" spans="2:10" ht="20.25" thickBot="1" x14ac:dyDescent="0.3">
      <c r="B1" s="1031" t="s">
        <v>104</v>
      </c>
      <c r="C1" s="1032"/>
      <c r="D1" s="1032"/>
      <c r="E1" s="1032"/>
      <c r="F1" s="1032"/>
      <c r="G1" s="1032"/>
      <c r="H1" s="1032"/>
      <c r="I1" s="1032"/>
      <c r="J1" s="1033"/>
    </row>
    <row r="2" spans="2:10" ht="21" customHeight="1" x14ac:dyDescent="0.25">
      <c r="B2" s="1034" t="s">
        <v>105</v>
      </c>
      <c r="C2" s="1035"/>
      <c r="D2" s="1035"/>
      <c r="E2" s="1036"/>
      <c r="F2" s="1037" t="s">
        <v>106</v>
      </c>
      <c r="G2" s="1035"/>
      <c r="H2" s="1035"/>
      <c r="I2" s="1035"/>
      <c r="J2" s="1038"/>
    </row>
    <row r="3" spans="2:10" ht="15" customHeight="1" x14ac:dyDescent="0.25">
      <c r="B3" s="1039"/>
      <c r="C3" s="1040" t="s">
        <v>107</v>
      </c>
      <c r="D3" s="1041"/>
      <c r="E3" s="1042"/>
      <c r="F3" s="1043"/>
      <c r="G3" s="1046" t="s">
        <v>108</v>
      </c>
      <c r="H3" s="1046"/>
      <c r="I3" s="1046"/>
      <c r="J3" s="1047"/>
    </row>
    <row r="4" spans="2:10" ht="15.75" x14ac:dyDescent="0.25">
      <c r="B4" s="1039"/>
      <c r="C4" s="1048" t="s">
        <v>39</v>
      </c>
      <c r="D4" s="1029"/>
      <c r="E4" s="1030"/>
      <c r="F4" s="1044"/>
      <c r="G4" s="1049" t="s">
        <v>109</v>
      </c>
      <c r="H4" s="1049"/>
      <c r="I4" s="1049"/>
      <c r="J4" s="1050"/>
    </row>
    <row r="5" spans="2:10" ht="15.75" x14ac:dyDescent="0.25">
      <c r="B5" s="1039"/>
      <c r="C5" s="1048" t="s">
        <v>40</v>
      </c>
      <c r="D5" s="1029"/>
      <c r="E5" s="1030"/>
      <c r="F5" s="1044"/>
      <c r="G5" s="1049" t="s">
        <v>110</v>
      </c>
      <c r="H5" s="1049"/>
      <c r="I5" s="1049"/>
      <c r="J5" s="1050"/>
    </row>
    <row r="6" spans="2:10" ht="15.75" x14ac:dyDescent="0.25">
      <c r="B6" s="1039"/>
      <c r="C6" s="1048" t="s">
        <v>111</v>
      </c>
      <c r="D6" s="1029"/>
      <c r="E6" s="1030"/>
      <c r="F6" s="1044"/>
      <c r="G6" s="1049" t="s">
        <v>112</v>
      </c>
      <c r="H6" s="1049"/>
      <c r="I6" s="1049"/>
      <c r="J6" s="1050"/>
    </row>
    <row r="7" spans="2:10" ht="15.75" x14ac:dyDescent="0.25">
      <c r="B7" s="1039"/>
      <c r="C7" s="1048" t="s">
        <v>113</v>
      </c>
      <c r="D7" s="1029"/>
      <c r="E7" s="1030"/>
      <c r="F7" s="1044"/>
      <c r="G7" s="1051" t="s">
        <v>114</v>
      </c>
      <c r="H7" s="1051"/>
      <c r="I7" s="1051"/>
      <c r="J7" s="1052"/>
    </row>
    <row r="8" spans="2:10" ht="15.75" x14ac:dyDescent="0.25">
      <c r="B8" s="1039"/>
      <c r="C8" s="1048" t="s">
        <v>115</v>
      </c>
      <c r="D8" s="1029"/>
      <c r="E8" s="1030"/>
      <c r="F8" s="1044"/>
      <c r="G8" s="1051" t="s">
        <v>20</v>
      </c>
      <c r="H8" s="1051"/>
      <c r="I8" s="1051"/>
      <c r="J8" s="1052"/>
    </row>
    <row r="9" spans="2:10" ht="15.75" x14ac:dyDescent="0.25">
      <c r="B9" s="1039"/>
      <c r="C9" s="1048" t="s">
        <v>116</v>
      </c>
      <c r="D9" s="1029"/>
      <c r="E9" s="1030"/>
      <c r="F9" s="1045"/>
      <c r="G9" s="1051" t="s">
        <v>20</v>
      </c>
      <c r="H9" s="1051"/>
      <c r="I9" s="1051"/>
      <c r="J9" s="1052"/>
    </row>
    <row r="10" spans="2:10" ht="18.75" thickBot="1" x14ac:dyDescent="0.3">
      <c r="B10" s="1055" t="s">
        <v>203</v>
      </c>
      <c r="C10" s="1056"/>
      <c r="D10" s="1056"/>
      <c r="E10" s="1056"/>
      <c r="F10" s="1056"/>
      <c r="G10" s="1056"/>
      <c r="H10" s="1056"/>
      <c r="I10" s="1056"/>
      <c r="J10" s="1057"/>
    </row>
    <row r="11" spans="2:10" ht="21" customHeight="1" x14ac:dyDescent="0.25">
      <c r="B11" s="182" t="s">
        <v>9</v>
      </c>
      <c r="C11" s="183"/>
      <c r="D11" s="184"/>
      <c r="E11" s="184"/>
      <c r="F11" s="184"/>
      <c r="G11" s="184"/>
      <c r="H11" s="185"/>
      <c r="I11" s="186"/>
      <c r="J11" s="187"/>
    </row>
    <row r="12" spans="2:10" ht="25.5" customHeight="1" thickBot="1" x14ac:dyDescent="0.3">
      <c r="B12" s="1058" t="s">
        <v>118</v>
      </c>
      <c r="C12" s="1059"/>
      <c r="D12" s="1059"/>
      <c r="E12" s="1059"/>
      <c r="F12" s="1059"/>
      <c r="G12" s="1059"/>
      <c r="H12" s="1059"/>
      <c r="I12" s="1059"/>
      <c r="J12" s="1060"/>
    </row>
    <row r="13" spans="2:10" ht="18" x14ac:dyDescent="0.25">
      <c r="B13" s="1061" t="s">
        <v>11</v>
      </c>
      <c r="C13" s="1062"/>
      <c r="D13" s="188"/>
      <c r="E13" s="1063" t="s">
        <v>12</v>
      </c>
      <c r="F13" s="1063"/>
      <c r="G13" s="188"/>
      <c r="H13" s="1064" t="s">
        <v>70</v>
      </c>
      <c r="I13" s="1063"/>
      <c r="J13" s="1065"/>
    </row>
    <row r="14" spans="2:10" ht="28.5" customHeight="1" x14ac:dyDescent="0.25">
      <c r="B14" s="1053" t="s">
        <v>119</v>
      </c>
      <c r="C14" s="1053" t="s">
        <v>120</v>
      </c>
      <c r="D14" s="1053" t="s">
        <v>121</v>
      </c>
      <c r="E14" s="1053" t="s">
        <v>122</v>
      </c>
      <c r="F14" s="1053" t="s">
        <v>123</v>
      </c>
      <c r="G14" s="1053" t="s">
        <v>124</v>
      </c>
      <c r="H14" s="1068" t="s">
        <v>125</v>
      </c>
      <c r="I14" s="1070" t="s">
        <v>126</v>
      </c>
      <c r="J14" s="1072" t="s">
        <v>127</v>
      </c>
    </row>
    <row r="15" spans="2:10" ht="28.15" customHeight="1" x14ac:dyDescent="0.25">
      <c r="B15" s="1054"/>
      <c r="C15" s="1054"/>
      <c r="D15" s="1054"/>
      <c r="E15" s="1054"/>
      <c r="F15" s="1054"/>
      <c r="G15" s="1054"/>
      <c r="H15" s="1069"/>
      <c r="I15" s="1071"/>
      <c r="J15" s="1073"/>
    </row>
    <row r="16" spans="2:10" ht="28.15" customHeight="1" x14ac:dyDescent="0.25">
      <c r="B16" s="335"/>
      <c r="C16" s="178"/>
      <c r="H16" s="178"/>
      <c r="I16" s="178"/>
    </row>
    <row r="17" spans="2:10" ht="28.15" customHeight="1" x14ac:dyDescent="0.25">
      <c r="B17" s="338">
        <v>1</v>
      </c>
      <c r="C17" s="338" t="s">
        <v>204</v>
      </c>
      <c r="D17" s="338" t="s">
        <v>205</v>
      </c>
      <c r="E17" s="338">
        <v>20</v>
      </c>
      <c r="F17" s="338">
        <v>100</v>
      </c>
      <c r="G17" s="338">
        <f>E17*F17</f>
        <v>2000</v>
      </c>
      <c r="H17" s="339">
        <v>6.5000000000000002E-2</v>
      </c>
      <c r="I17" s="340">
        <f>G17*H17</f>
        <v>130</v>
      </c>
      <c r="J17" s="1074" t="s">
        <v>206</v>
      </c>
    </row>
    <row r="18" spans="2:10" ht="28.15" customHeight="1" x14ac:dyDescent="0.25">
      <c r="B18" s="338">
        <v>2</v>
      </c>
      <c r="C18" s="338" t="s">
        <v>207</v>
      </c>
      <c r="D18" s="338" t="s">
        <v>208</v>
      </c>
      <c r="E18" s="338">
        <v>10</v>
      </c>
      <c r="F18" s="338">
        <v>100</v>
      </c>
      <c r="G18" s="338">
        <f t="shared" ref="G18:G27" si="0">E18*F18</f>
        <v>1000</v>
      </c>
      <c r="H18" s="339">
        <v>0.13800000000000001</v>
      </c>
      <c r="I18" s="340">
        <f t="shared" ref="I18:I27" si="1">G18*H18</f>
        <v>138</v>
      </c>
      <c r="J18" s="1075"/>
    </row>
    <row r="19" spans="2:10" ht="28.15" customHeight="1" x14ac:dyDescent="0.25">
      <c r="B19" s="338">
        <v>3</v>
      </c>
      <c r="C19" s="338" t="s">
        <v>209</v>
      </c>
      <c r="D19" s="338" t="s">
        <v>210</v>
      </c>
      <c r="E19" s="338">
        <v>5</v>
      </c>
      <c r="F19" s="338">
        <v>15</v>
      </c>
      <c r="G19" s="338">
        <f t="shared" si="0"/>
        <v>75</v>
      </c>
      <c r="H19" s="339">
        <v>2.4580000000000002</v>
      </c>
      <c r="I19" s="340">
        <f t="shared" si="1"/>
        <v>184.35000000000002</v>
      </c>
      <c r="J19" s="1076"/>
    </row>
    <row r="20" spans="2:10" ht="28.15" customHeight="1" x14ac:dyDescent="0.25">
      <c r="B20" s="338">
        <v>4</v>
      </c>
      <c r="C20" s="338" t="s">
        <v>211</v>
      </c>
      <c r="D20" s="338" t="s">
        <v>212</v>
      </c>
      <c r="E20" s="338">
        <v>10</v>
      </c>
      <c r="F20" s="338">
        <v>50</v>
      </c>
      <c r="G20" s="338">
        <f t="shared" si="0"/>
        <v>500</v>
      </c>
      <c r="H20" s="339">
        <v>0.70099999999999996</v>
      </c>
      <c r="I20" s="340">
        <f t="shared" si="1"/>
        <v>350.5</v>
      </c>
      <c r="J20" s="1143" t="s">
        <v>213</v>
      </c>
    </row>
    <row r="21" spans="2:10" ht="28.15" customHeight="1" x14ac:dyDescent="0.25">
      <c r="B21" s="338">
        <v>5</v>
      </c>
      <c r="C21" s="338" t="s">
        <v>214</v>
      </c>
      <c r="D21" s="341" t="s">
        <v>215</v>
      </c>
      <c r="E21" s="338">
        <v>10</v>
      </c>
      <c r="F21" s="338">
        <v>30</v>
      </c>
      <c r="G21" s="338">
        <f t="shared" si="0"/>
        <v>300</v>
      </c>
      <c r="H21" s="342">
        <v>0.77821499999999999</v>
      </c>
      <c r="I21" s="340">
        <f t="shared" si="1"/>
        <v>233.46449999999999</v>
      </c>
      <c r="J21" s="1144"/>
    </row>
    <row r="22" spans="2:10" ht="28.15" customHeight="1" x14ac:dyDescent="0.25">
      <c r="B22" s="338">
        <v>6</v>
      </c>
      <c r="C22" s="338" t="s">
        <v>216</v>
      </c>
      <c r="D22" s="341" t="s">
        <v>217</v>
      </c>
      <c r="E22" s="338">
        <v>5</v>
      </c>
      <c r="F22" s="338">
        <v>20</v>
      </c>
      <c r="G22" s="338">
        <f t="shared" si="0"/>
        <v>100</v>
      </c>
      <c r="H22" s="342">
        <v>1.4093964000000001</v>
      </c>
      <c r="I22" s="340">
        <f t="shared" si="1"/>
        <v>140.93964</v>
      </c>
      <c r="J22" s="1145"/>
    </row>
    <row r="23" spans="2:10" ht="28.15" customHeight="1" x14ac:dyDescent="0.25">
      <c r="B23" s="338">
        <v>7</v>
      </c>
      <c r="C23" s="338" t="s">
        <v>218</v>
      </c>
      <c r="D23" s="341" t="s">
        <v>219</v>
      </c>
      <c r="E23" s="338">
        <v>10</v>
      </c>
      <c r="F23" s="338">
        <v>150</v>
      </c>
      <c r="G23" s="338">
        <f t="shared" si="0"/>
        <v>1500</v>
      </c>
      <c r="H23" s="342">
        <v>0.25345518</v>
      </c>
      <c r="I23" s="340">
        <f t="shared" si="1"/>
        <v>380.18277</v>
      </c>
      <c r="J23" s="336" t="s">
        <v>85</v>
      </c>
    </row>
    <row r="24" spans="2:10" ht="28.15" customHeight="1" x14ac:dyDescent="0.25">
      <c r="B24" s="338">
        <v>8</v>
      </c>
      <c r="C24" s="338" t="s">
        <v>220</v>
      </c>
      <c r="D24" s="338" t="s">
        <v>205</v>
      </c>
      <c r="E24" s="338">
        <v>20</v>
      </c>
      <c r="F24" s="338">
        <v>50</v>
      </c>
      <c r="G24" s="338">
        <f t="shared" si="0"/>
        <v>1000</v>
      </c>
      <c r="H24" s="339">
        <v>0.124</v>
      </c>
      <c r="I24" s="340">
        <f t="shared" si="1"/>
        <v>124</v>
      </c>
      <c r="J24" s="336"/>
    </row>
    <row r="25" spans="2:10" ht="28.15" customHeight="1" x14ac:dyDescent="0.25">
      <c r="B25" s="338">
        <v>9</v>
      </c>
      <c r="C25" s="338" t="s">
        <v>221</v>
      </c>
      <c r="D25" s="338" t="s">
        <v>208</v>
      </c>
      <c r="E25" s="338">
        <v>10</v>
      </c>
      <c r="F25" s="338">
        <v>50</v>
      </c>
      <c r="G25" s="338">
        <f t="shared" si="0"/>
        <v>500</v>
      </c>
      <c r="H25" s="339">
        <v>0.13800000000000001</v>
      </c>
      <c r="I25" s="340">
        <f t="shared" si="1"/>
        <v>69</v>
      </c>
      <c r="J25" s="336"/>
    </row>
    <row r="26" spans="2:10" ht="28.15" customHeight="1" x14ac:dyDescent="0.25">
      <c r="B26" s="338">
        <v>10</v>
      </c>
      <c r="C26" s="338" t="s">
        <v>222</v>
      </c>
      <c r="D26" s="341" t="s">
        <v>223</v>
      </c>
      <c r="E26" s="338">
        <v>10</v>
      </c>
      <c r="F26" s="338">
        <v>20</v>
      </c>
      <c r="G26" s="338">
        <f t="shared" si="0"/>
        <v>200</v>
      </c>
      <c r="H26" s="339">
        <v>0.82499999999999996</v>
      </c>
      <c r="I26" s="340">
        <f t="shared" si="1"/>
        <v>165</v>
      </c>
      <c r="J26" s="336"/>
    </row>
    <row r="27" spans="2:10" s="337" customFormat="1" ht="92.45" customHeight="1" x14ac:dyDescent="0.25">
      <c r="B27" s="338">
        <v>11</v>
      </c>
      <c r="C27" s="343" t="s">
        <v>224</v>
      </c>
      <c r="D27" s="343" t="s">
        <v>225</v>
      </c>
      <c r="E27" s="343">
        <v>20</v>
      </c>
      <c r="F27" s="343">
        <v>50</v>
      </c>
      <c r="G27" s="338">
        <f t="shared" si="0"/>
        <v>1000</v>
      </c>
      <c r="H27" s="343">
        <v>0.17199999999999999</v>
      </c>
      <c r="I27" s="340">
        <f t="shared" si="1"/>
        <v>172</v>
      </c>
      <c r="J27" s="335" t="s">
        <v>226</v>
      </c>
    </row>
    <row r="28" spans="2:10" ht="28.5" customHeight="1" x14ac:dyDescent="0.25">
      <c r="B28" s="1077" t="s">
        <v>227</v>
      </c>
      <c r="C28" s="1077"/>
      <c r="D28" s="1078" t="s">
        <v>146</v>
      </c>
      <c r="E28" s="1078"/>
      <c r="F28" s="1078"/>
      <c r="G28" s="1078"/>
      <c r="H28" s="1078"/>
      <c r="I28" s="1079">
        <f>SUM(I17:I27)</f>
        <v>2087.4369099999999</v>
      </c>
      <c r="J28" s="1081"/>
    </row>
    <row r="29" spans="2:10" ht="28.5" customHeight="1" x14ac:dyDescent="0.25">
      <c r="B29" s="1077"/>
      <c r="C29" s="1077"/>
      <c r="D29" s="1078"/>
      <c r="E29" s="1078"/>
      <c r="F29" s="1078"/>
      <c r="G29" s="1078"/>
      <c r="H29" s="1078"/>
      <c r="I29" s="1080"/>
      <c r="J29" s="1081"/>
    </row>
    <row r="30" spans="2:10" ht="18.75" thickBot="1" x14ac:dyDescent="0.3">
      <c r="B30" s="1082" t="s">
        <v>88</v>
      </c>
      <c r="C30" s="1083"/>
      <c r="D30" s="1083"/>
      <c r="E30" s="1083"/>
      <c r="F30" s="1083"/>
      <c r="G30" s="1083"/>
      <c r="H30" s="1083"/>
      <c r="I30" s="1083"/>
      <c r="J30" s="1084"/>
    </row>
    <row r="31" spans="2:10" ht="22.5" customHeight="1" x14ac:dyDescent="0.25">
      <c r="B31" s="1085" t="s">
        <v>89</v>
      </c>
      <c r="C31" s="1086"/>
      <c r="D31" s="1086"/>
      <c r="E31" s="1087"/>
      <c r="F31" s="1088" t="s">
        <v>147</v>
      </c>
      <c r="G31" s="1089"/>
      <c r="H31" s="1089"/>
      <c r="I31" s="1089"/>
      <c r="J31" s="1090"/>
    </row>
    <row r="32" spans="2:10" ht="22.5" customHeight="1" x14ac:dyDescent="0.25">
      <c r="B32" s="1066" t="s">
        <v>148</v>
      </c>
      <c r="C32" s="1029"/>
      <c r="D32" s="1029"/>
      <c r="E32" s="1030"/>
      <c r="F32" s="1040" t="s">
        <v>149</v>
      </c>
      <c r="G32" s="1041"/>
      <c r="H32" s="1041"/>
      <c r="I32" s="1041"/>
      <c r="J32" s="1067"/>
    </row>
    <row r="33" spans="2:10" ht="22.5" customHeight="1" x14ac:dyDescent="0.25">
      <c r="B33" s="1066" t="s">
        <v>150</v>
      </c>
      <c r="C33" s="1029"/>
      <c r="D33" s="1029"/>
      <c r="E33" s="1030"/>
      <c r="F33" s="1040" t="s">
        <v>151</v>
      </c>
      <c r="G33" s="1041"/>
      <c r="H33" s="1041"/>
      <c r="I33" s="1041"/>
      <c r="J33" s="1067"/>
    </row>
    <row r="34" spans="2:10" ht="22.5" customHeight="1" x14ac:dyDescent="0.25">
      <c r="B34" s="1066" t="s">
        <v>47</v>
      </c>
      <c r="C34" s="1029"/>
      <c r="D34" s="1029"/>
      <c r="E34" s="1030"/>
      <c r="F34" s="1040" t="s">
        <v>152</v>
      </c>
      <c r="G34" s="1041"/>
      <c r="H34" s="1041"/>
      <c r="I34" s="1041"/>
      <c r="J34" s="1067"/>
    </row>
    <row r="35" spans="2:10" ht="22.5" customHeight="1" x14ac:dyDescent="0.25">
      <c r="B35" s="1066" t="s">
        <v>94</v>
      </c>
      <c r="C35" s="1029"/>
      <c r="D35" s="1029"/>
      <c r="E35" s="1030"/>
      <c r="F35" s="1095" t="s">
        <v>153</v>
      </c>
      <c r="G35" s="1096"/>
      <c r="H35" s="1096"/>
      <c r="I35" s="1096"/>
      <c r="J35" s="1097"/>
    </row>
    <row r="36" spans="2:10" ht="22.5" customHeight="1" x14ac:dyDescent="0.25">
      <c r="B36" s="1066" t="s">
        <v>91</v>
      </c>
      <c r="C36" s="1029"/>
      <c r="D36" s="1029"/>
      <c r="E36" s="1030"/>
      <c r="F36" s="1098" t="s">
        <v>228</v>
      </c>
      <c r="G36" s="1099"/>
      <c r="H36" s="1099"/>
      <c r="I36" s="1099"/>
      <c r="J36" s="1100"/>
    </row>
    <row r="37" spans="2:10" ht="22.5" customHeight="1" x14ac:dyDescent="0.25">
      <c r="B37" s="1066" t="s">
        <v>46</v>
      </c>
      <c r="C37" s="1029"/>
      <c r="D37" s="1029"/>
      <c r="E37" s="1030"/>
      <c r="F37" s="1040" t="s">
        <v>149</v>
      </c>
      <c r="G37" s="1041"/>
      <c r="H37" s="1041"/>
      <c r="I37" s="1041"/>
      <c r="J37" s="1067"/>
    </row>
    <row r="38" spans="2:10" ht="15.75" x14ac:dyDescent="0.25">
      <c r="B38" s="194"/>
      <c r="C38" s="195"/>
      <c r="D38" s="196"/>
      <c r="E38" s="196"/>
      <c r="F38" s="197"/>
      <c r="G38" s="198"/>
      <c r="H38" s="1091" t="s">
        <v>155</v>
      </c>
      <c r="I38" s="1091"/>
      <c r="J38" s="1092"/>
    </row>
    <row r="39" spans="2:10" ht="15.75" x14ac:dyDescent="0.25">
      <c r="B39" s="199"/>
      <c r="C39" s="183"/>
      <c r="D39" s="200"/>
      <c r="E39" s="200"/>
      <c r="F39" s="184"/>
      <c r="G39" s="201"/>
      <c r="H39" s="202"/>
      <c r="I39" s="203"/>
      <c r="J39" s="204"/>
    </row>
    <row r="40" spans="2:10" ht="15.75" x14ac:dyDescent="0.25">
      <c r="B40" s="199"/>
      <c r="C40" s="205"/>
      <c r="D40" s="206"/>
      <c r="E40" s="200"/>
      <c r="F40" s="184"/>
      <c r="G40" s="207"/>
      <c r="H40" s="208"/>
      <c r="I40" s="209"/>
      <c r="J40" s="210"/>
    </row>
    <row r="41" spans="2:10" ht="15.75" x14ac:dyDescent="0.25">
      <c r="B41" s="199"/>
      <c r="C41" s="205"/>
      <c r="D41" s="207"/>
      <c r="E41" s="184"/>
      <c r="F41" s="184"/>
      <c r="G41" s="184"/>
      <c r="H41" s="185"/>
      <c r="I41" s="211"/>
      <c r="J41" s="212"/>
    </row>
    <row r="42" spans="2:10" ht="16.5" thickBot="1" x14ac:dyDescent="0.3">
      <c r="B42" s="213"/>
      <c r="C42" s="214"/>
      <c r="D42" s="215"/>
      <c r="E42" s="215"/>
      <c r="F42" s="215"/>
      <c r="G42" s="216"/>
      <c r="H42" s="217"/>
      <c r="I42" s="1093" t="s">
        <v>50</v>
      </c>
      <c r="J42" s="1094"/>
    </row>
    <row r="46" spans="2:10" x14ac:dyDescent="0.25">
      <c r="H46" s="178"/>
      <c r="I46" s="178"/>
    </row>
    <row r="47" spans="2:10" x14ac:dyDescent="0.25">
      <c r="H47" s="178"/>
      <c r="I47" s="178"/>
    </row>
  </sheetData>
  <mergeCells count="56">
    <mergeCell ref="B1:J1"/>
    <mergeCell ref="B2:E2"/>
    <mergeCell ref="F2:J2"/>
    <mergeCell ref="B3:B9"/>
    <mergeCell ref="C3:E3"/>
    <mergeCell ref="F3:F9"/>
    <mergeCell ref="G3:J3"/>
    <mergeCell ref="C4:E4"/>
    <mergeCell ref="G4:J4"/>
    <mergeCell ref="C5:E5"/>
    <mergeCell ref="G5:J5"/>
    <mergeCell ref="C6:E6"/>
    <mergeCell ref="G6:J6"/>
    <mergeCell ref="C7:E7"/>
    <mergeCell ref="G7:J7"/>
    <mergeCell ref="C8:E8"/>
    <mergeCell ref="G14:G15"/>
    <mergeCell ref="C9:E9"/>
    <mergeCell ref="G9:J9"/>
    <mergeCell ref="B10:J10"/>
    <mergeCell ref="B12:J12"/>
    <mergeCell ref="B13:C13"/>
    <mergeCell ref="E13:F13"/>
    <mergeCell ref="H13:J13"/>
    <mergeCell ref="F14:F15"/>
    <mergeCell ref="G8:J8"/>
    <mergeCell ref="B33:E33"/>
    <mergeCell ref="F33:J33"/>
    <mergeCell ref="H14:H15"/>
    <mergeCell ref="I14:I15"/>
    <mergeCell ref="J14:J15"/>
    <mergeCell ref="J17:J19"/>
    <mergeCell ref="J20:J22"/>
    <mergeCell ref="B28:C29"/>
    <mergeCell ref="D28:H29"/>
    <mergeCell ref="I28:I29"/>
    <mergeCell ref="J28:J29"/>
    <mergeCell ref="B14:B15"/>
    <mergeCell ref="C14:C15"/>
    <mergeCell ref="D14:D15"/>
    <mergeCell ref="E14:E15"/>
    <mergeCell ref="B30:J30"/>
    <mergeCell ref="B31:E31"/>
    <mergeCell ref="F31:J31"/>
    <mergeCell ref="B32:E32"/>
    <mergeCell ref="F32:J32"/>
    <mergeCell ref="B37:E37"/>
    <mergeCell ref="F37:J37"/>
    <mergeCell ref="H38:J38"/>
    <mergeCell ref="I42:J42"/>
    <mergeCell ref="B34:E34"/>
    <mergeCell ref="F34:J34"/>
    <mergeCell ref="B35:E35"/>
    <mergeCell ref="F35:J35"/>
    <mergeCell ref="B36:E36"/>
    <mergeCell ref="F36:J3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A02E-BBEE-4636-8717-E5099CFFC4FB}">
  <dimension ref="B1:L77"/>
  <sheetViews>
    <sheetView zoomScale="70" zoomScaleNormal="70" workbookViewId="0">
      <selection activeCell="H4" sqref="H4:J4"/>
    </sheetView>
  </sheetViews>
  <sheetFormatPr defaultColWidth="9.140625" defaultRowHeight="15.75" x14ac:dyDescent="0.25"/>
  <cols>
    <col min="1" max="1" width="9.140625" style="350"/>
    <col min="2" max="2" width="18.140625" style="175" customWidth="1"/>
    <col min="3" max="3" width="34" style="347" customWidth="1"/>
    <col min="4" max="4" width="6" style="348" customWidth="1"/>
    <col min="5" max="5" width="7.28515625" style="348" customWidth="1"/>
    <col min="6" max="6" width="11.85546875" style="349" customWidth="1"/>
    <col min="7" max="7" width="10.140625" style="349" customWidth="1"/>
    <col min="8" max="8" width="10.28515625" style="349" customWidth="1"/>
    <col min="9" max="9" width="12.28515625" style="349" customWidth="1"/>
    <col min="10" max="10" width="13.28515625" style="349" customWidth="1"/>
    <col min="11" max="11" width="30" style="175" customWidth="1"/>
    <col min="12" max="16384" width="9.140625" style="350"/>
  </cols>
  <sheetData>
    <row r="1" spans="2:12" ht="16.5" thickBot="1" x14ac:dyDescent="0.3"/>
    <row r="2" spans="2:12" ht="16.5" thickBot="1" x14ac:dyDescent="0.3">
      <c r="B2" s="1186" t="s">
        <v>104</v>
      </c>
      <c r="C2" s="1187"/>
      <c r="D2" s="1187"/>
      <c r="E2" s="1187"/>
      <c r="F2" s="1187"/>
      <c r="G2" s="1187"/>
      <c r="H2" s="1187"/>
      <c r="I2" s="1187"/>
      <c r="J2" s="1187"/>
      <c r="K2" s="1188"/>
    </row>
    <row r="3" spans="2:12" ht="16.5" thickBot="1" x14ac:dyDescent="0.3">
      <c r="B3" s="351"/>
      <c r="C3" s="352" t="s">
        <v>105</v>
      </c>
      <c r="D3" s="353"/>
      <c r="E3" s="353"/>
      <c r="F3" s="353"/>
      <c r="G3" s="1189" t="s">
        <v>106</v>
      </c>
      <c r="H3" s="1189"/>
      <c r="I3" s="1189"/>
      <c r="J3" s="353"/>
      <c r="K3" s="354"/>
    </row>
    <row r="4" spans="2:12" ht="21" customHeight="1" x14ac:dyDescent="0.25">
      <c r="B4" s="355"/>
      <c r="C4" s="356" t="s">
        <v>229</v>
      </c>
      <c r="D4" s="357"/>
      <c r="E4" s="357"/>
      <c r="F4" s="358"/>
      <c r="G4" s="359" t="s">
        <v>20</v>
      </c>
      <c r="H4" s="1190" t="s">
        <v>230</v>
      </c>
      <c r="I4" s="1190"/>
      <c r="J4" s="1190"/>
      <c r="K4" s="360"/>
    </row>
    <row r="5" spans="2:12" ht="18" customHeight="1" x14ac:dyDescent="0.25">
      <c r="B5" s="361"/>
      <c r="C5" s="362" t="s">
        <v>39</v>
      </c>
      <c r="D5" s="363"/>
      <c r="E5" s="363"/>
      <c r="F5" s="364"/>
      <c r="G5" s="365"/>
      <c r="H5" s="1185" t="s">
        <v>231</v>
      </c>
      <c r="I5" s="1185"/>
      <c r="J5" s="1185"/>
      <c r="K5" s="366"/>
    </row>
    <row r="6" spans="2:12" ht="17.45" customHeight="1" x14ac:dyDescent="0.25">
      <c r="B6" s="361"/>
      <c r="C6" s="362" t="s">
        <v>40</v>
      </c>
      <c r="D6" s="363"/>
      <c r="E6" s="363"/>
      <c r="F6" s="364"/>
      <c r="G6" s="365"/>
      <c r="H6" s="1185" t="s">
        <v>232</v>
      </c>
      <c r="I6" s="1185"/>
      <c r="J6" s="1185"/>
      <c r="K6" s="366"/>
    </row>
    <row r="7" spans="2:12" x14ac:dyDescent="0.25">
      <c r="B7" s="361"/>
      <c r="C7" s="367" t="s">
        <v>233</v>
      </c>
      <c r="D7" s="363"/>
      <c r="E7" s="363"/>
      <c r="F7" s="364"/>
      <c r="G7" s="365"/>
      <c r="H7" s="368" t="s">
        <v>234</v>
      </c>
      <c r="I7" s="368"/>
      <c r="J7" s="368"/>
      <c r="K7" s="366"/>
    </row>
    <row r="8" spans="2:12" ht="15.6" customHeight="1" x14ac:dyDescent="0.25">
      <c r="B8" s="369" t="s">
        <v>20</v>
      </c>
      <c r="C8" s="370" t="s">
        <v>235</v>
      </c>
      <c r="D8" s="370"/>
      <c r="E8" s="370"/>
      <c r="F8" s="371"/>
      <c r="G8" s="365"/>
      <c r="H8" s="1185" t="s">
        <v>236</v>
      </c>
      <c r="I8" s="1185"/>
      <c r="J8" s="1185"/>
      <c r="K8" s="366"/>
    </row>
    <row r="9" spans="2:12" ht="16.5" thickBot="1" x14ac:dyDescent="0.3">
      <c r="B9" s="372"/>
      <c r="C9" s="373" t="s">
        <v>116</v>
      </c>
      <c r="D9" s="373"/>
      <c r="E9" s="373"/>
      <c r="F9" s="374"/>
      <c r="G9" s="375"/>
      <c r="H9" s="1173" t="s">
        <v>237</v>
      </c>
      <c r="I9" s="1173"/>
      <c r="J9" s="1173"/>
      <c r="K9" s="376"/>
    </row>
    <row r="10" spans="2:12" ht="16.5" thickBot="1" x14ac:dyDescent="0.3">
      <c r="B10" s="1174" t="s">
        <v>238</v>
      </c>
      <c r="C10" s="1175"/>
      <c r="D10" s="1175"/>
      <c r="E10" s="1175"/>
      <c r="F10" s="1175"/>
      <c r="G10" s="1175"/>
      <c r="H10" s="1175"/>
      <c r="I10" s="1175"/>
      <c r="J10" s="1175"/>
      <c r="K10" s="1176"/>
    </row>
    <row r="11" spans="2:12" x14ac:dyDescent="0.25">
      <c r="B11" s="377" t="s">
        <v>9</v>
      </c>
      <c r="C11" s="378"/>
      <c r="D11" s="379"/>
      <c r="E11" s="379"/>
      <c r="F11" s="380"/>
      <c r="G11" s="380"/>
      <c r="H11" s="380"/>
      <c r="I11" s="1177" t="s">
        <v>20</v>
      </c>
      <c r="J11" s="1177"/>
      <c r="K11" s="1178"/>
    </row>
    <row r="12" spans="2:12" x14ac:dyDescent="0.25">
      <c r="B12" s="381" t="s">
        <v>67</v>
      </c>
      <c r="C12" s="382"/>
      <c r="D12" s="383"/>
      <c r="E12" s="383"/>
      <c r="F12" s="384"/>
      <c r="G12" s="384"/>
      <c r="H12" s="384"/>
      <c r="I12" s="385"/>
      <c r="J12" s="386"/>
      <c r="K12" s="387"/>
    </row>
    <row r="13" spans="2:12" ht="16.5" thickBot="1" x14ac:dyDescent="0.3">
      <c r="B13" s="388" t="s">
        <v>239</v>
      </c>
      <c r="C13" s="389"/>
      <c r="D13" s="390"/>
      <c r="E13" s="390"/>
      <c r="F13" s="391"/>
      <c r="G13" s="391"/>
      <c r="H13" s="391"/>
      <c r="I13" s="392"/>
      <c r="J13" s="1179"/>
      <c r="K13" s="1180"/>
    </row>
    <row r="14" spans="2:12" ht="16.5" thickBot="1" x14ac:dyDescent="0.3">
      <c r="B14" s="393" t="s">
        <v>11</v>
      </c>
      <c r="C14" s="394"/>
      <c r="D14" s="1181" t="s">
        <v>98</v>
      </c>
      <c r="E14" s="1175"/>
      <c r="F14" s="1175"/>
      <c r="G14" s="1175"/>
      <c r="H14" s="1182"/>
      <c r="I14" s="1183" t="s">
        <v>70</v>
      </c>
      <c r="J14" s="1183"/>
      <c r="K14" s="1184"/>
    </row>
    <row r="15" spans="2:12" s="399" customFormat="1" ht="50.45" customHeight="1" thickBot="1" x14ac:dyDescent="0.3">
      <c r="B15" s="395" t="s">
        <v>240</v>
      </c>
      <c r="C15" s="396" t="s">
        <v>120</v>
      </c>
      <c r="D15" s="396" t="s">
        <v>241</v>
      </c>
      <c r="E15" s="397" t="s">
        <v>242</v>
      </c>
      <c r="F15" s="396" t="s">
        <v>122</v>
      </c>
      <c r="G15" s="396" t="s">
        <v>243</v>
      </c>
      <c r="H15" s="396" t="s">
        <v>244</v>
      </c>
      <c r="I15" s="396" t="s">
        <v>245</v>
      </c>
      <c r="J15" s="396" t="s">
        <v>246</v>
      </c>
      <c r="K15" s="398" t="s">
        <v>17</v>
      </c>
    </row>
    <row r="16" spans="2:12" ht="27.4" customHeight="1" x14ac:dyDescent="0.25">
      <c r="B16" s="400"/>
      <c r="C16" s="401" t="s">
        <v>247</v>
      </c>
      <c r="D16" s="402"/>
      <c r="E16" s="402"/>
      <c r="F16" s="402"/>
      <c r="G16" s="402"/>
      <c r="H16" s="402"/>
      <c r="I16" s="402"/>
      <c r="J16" s="402"/>
      <c r="K16" s="403"/>
      <c r="L16" s="404"/>
    </row>
    <row r="17" spans="2:12" ht="27.4" customHeight="1" x14ac:dyDescent="0.25">
      <c r="B17" s="444" t="s">
        <v>248</v>
      </c>
      <c r="C17" s="445" t="s">
        <v>249</v>
      </c>
      <c r="D17" s="446">
        <v>1</v>
      </c>
      <c r="E17" s="446">
        <v>3.32</v>
      </c>
      <c r="F17" s="412">
        <v>20</v>
      </c>
      <c r="G17" s="412">
        <v>300</v>
      </c>
      <c r="H17" s="412">
        <f>F17*G17</f>
        <v>6000</v>
      </c>
      <c r="I17" s="412">
        <v>0.10929999999999999</v>
      </c>
      <c r="J17" s="447">
        <f>H17*I17</f>
        <v>655.8</v>
      </c>
      <c r="K17" s="1171" t="s">
        <v>250</v>
      </c>
      <c r="L17" s="1160"/>
    </row>
    <row r="18" spans="2:12" ht="27.4" customHeight="1" thickBot="1" x14ac:dyDescent="0.3">
      <c r="B18" s="444" t="s">
        <v>251</v>
      </c>
      <c r="C18" s="445" t="s">
        <v>252</v>
      </c>
      <c r="D18" s="446">
        <v>1</v>
      </c>
      <c r="E18" s="446">
        <v>3.32</v>
      </c>
      <c r="F18" s="412">
        <v>20</v>
      </c>
      <c r="G18" s="412">
        <v>207</v>
      </c>
      <c r="H18" s="412">
        <f t="shared" ref="H18:H30" si="0">F18*G18</f>
        <v>4140</v>
      </c>
      <c r="I18" s="412">
        <v>0.317</v>
      </c>
      <c r="J18" s="447">
        <f t="shared" ref="J18:J30" si="1">H18*I18</f>
        <v>1312.38</v>
      </c>
      <c r="K18" s="1172"/>
      <c r="L18" s="1160"/>
    </row>
    <row r="19" spans="2:12" ht="27.4" customHeight="1" x14ac:dyDescent="0.25">
      <c r="B19" s="405"/>
      <c r="C19" s="401" t="s">
        <v>253</v>
      </c>
      <c r="D19" s="406"/>
      <c r="E19" s="406"/>
      <c r="F19" s="407"/>
      <c r="G19" s="408"/>
      <c r="H19" s="408" t="s">
        <v>20</v>
      </c>
      <c r="I19" s="410"/>
      <c r="J19" s="409" t="s">
        <v>20</v>
      </c>
      <c r="K19" s="411"/>
    </row>
    <row r="20" spans="2:12" ht="27.4" customHeight="1" x14ac:dyDescent="0.25">
      <c r="B20" s="444"/>
      <c r="C20" s="445"/>
      <c r="D20" s="446"/>
      <c r="E20" s="446"/>
      <c r="F20" s="412"/>
      <c r="G20" s="412"/>
      <c r="H20" s="412"/>
      <c r="I20" s="412"/>
      <c r="J20" s="447"/>
      <c r="K20" s="1161" t="s">
        <v>254</v>
      </c>
    </row>
    <row r="21" spans="2:12" ht="27.4" customHeight="1" thickBot="1" x14ac:dyDescent="0.3">
      <c r="B21" s="444" t="s">
        <v>255</v>
      </c>
      <c r="C21" s="445" t="s">
        <v>256</v>
      </c>
      <c r="D21" s="446">
        <v>1</v>
      </c>
      <c r="E21" s="446">
        <v>3.32</v>
      </c>
      <c r="F21" s="412">
        <v>20</v>
      </c>
      <c r="G21" s="412">
        <v>69</v>
      </c>
      <c r="H21" s="412">
        <f>G21*F21</f>
        <v>1380</v>
      </c>
      <c r="I21" s="412">
        <v>0.32079999999999997</v>
      </c>
      <c r="J21" s="447">
        <f t="shared" si="1"/>
        <v>442.70399999999995</v>
      </c>
      <c r="K21" s="1162"/>
    </row>
    <row r="22" spans="2:12" ht="27.4" customHeight="1" x14ac:dyDescent="0.25">
      <c r="B22" s="405"/>
      <c r="C22" s="401" t="s">
        <v>257</v>
      </c>
      <c r="D22" s="413"/>
      <c r="E22" s="413"/>
      <c r="F22" s="407"/>
      <c r="G22" s="408"/>
      <c r="H22" s="408" t="s">
        <v>20</v>
      </c>
      <c r="I22" s="410"/>
      <c r="J22" s="409"/>
      <c r="K22" s="411"/>
    </row>
    <row r="23" spans="2:12" ht="27.4" customHeight="1" thickBot="1" x14ac:dyDescent="0.3">
      <c r="B23" s="448" t="s">
        <v>258</v>
      </c>
      <c r="C23" s="449" t="s">
        <v>259</v>
      </c>
      <c r="D23" s="450"/>
      <c r="E23" s="450">
        <v>1.52</v>
      </c>
      <c r="F23" s="451">
        <v>25</v>
      </c>
      <c r="G23" s="451">
        <v>100</v>
      </c>
      <c r="H23" s="451">
        <f>F23*G23</f>
        <v>2500</v>
      </c>
      <c r="I23" s="451">
        <v>4.99E-2</v>
      </c>
      <c r="J23" s="452">
        <f t="shared" si="1"/>
        <v>124.75</v>
      </c>
      <c r="K23" s="453" t="s">
        <v>260</v>
      </c>
    </row>
    <row r="24" spans="2:12" ht="27.4" customHeight="1" x14ac:dyDescent="0.25">
      <c r="B24" s="405"/>
      <c r="C24" s="401" t="s">
        <v>261</v>
      </c>
      <c r="D24" s="413"/>
      <c r="E24" s="413"/>
      <c r="F24" s="407"/>
      <c r="G24" s="408"/>
      <c r="H24" s="408" t="s">
        <v>20</v>
      </c>
      <c r="I24" s="410"/>
      <c r="J24" s="409"/>
      <c r="K24" s="411"/>
    </row>
    <row r="25" spans="2:12" ht="59.45" customHeight="1" x14ac:dyDescent="0.25">
      <c r="B25" s="448" t="s">
        <v>262</v>
      </c>
      <c r="C25" s="449" t="s">
        <v>263</v>
      </c>
      <c r="D25" s="450"/>
      <c r="E25" s="450">
        <v>2.29</v>
      </c>
      <c r="F25" s="451">
        <v>100</v>
      </c>
      <c r="G25" s="451">
        <v>132</v>
      </c>
      <c r="H25" s="451">
        <f t="shared" si="0"/>
        <v>13200</v>
      </c>
      <c r="I25" s="454">
        <v>2.2599999999999999E-2</v>
      </c>
      <c r="J25" s="452">
        <f t="shared" si="1"/>
        <v>298.32</v>
      </c>
      <c r="K25" s="1163" t="s">
        <v>264</v>
      </c>
    </row>
    <row r="26" spans="2:12" ht="40.15" customHeight="1" x14ac:dyDescent="0.25">
      <c r="B26" s="448" t="s">
        <v>265</v>
      </c>
      <c r="C26" s="449" t="s">
        <v>266</v>
      </c>
      <c r="D26" s="450"/>
      <c r="E26" s="450">
        <v>2.0299999999999998</v>
      </c>
      <c r="F26" s="451">
        <v>100</v>
      </c>
      <c r="G26" s="451">
        <v>88</v>
      </c>
      <c r="H26" s="451">
        <f t="shared" si="0"/>
        <v>8800</v>
      </c>
      <c r="I26" s="454">
        <v>3.4099999999999998E-2</v>
      </c>
      <c r="J26" s="452">
        <f t="shared" si="1"/>
        <v>300.08</v>
      </c>
      <c r="K26" s="1164"/>
    </row>
    <row r="27" spans="2:12" ht="40.15" customHeight="1" x14ac:dyDescent="0.3">
      <c r="B27" s="444"/>
      <c r="C27" s="455" t="s">
        <v>249</v>
      </c>
      <c r="D27" s="456">
        <v>1</v>
      </c>
      <c r="E27" s="456">
        <v>3.32</v>
      </c>
      <c r="F27" s="456">
        <v>20</v>
      </c>
      <c r="G27" s="412">
        <v>5</v>
      </c>
      <c r="H27" s="412">
        <f t="shared" si="0"/>
        <v>100</v>
      </c>
      <c r="I27" s="457">
        <v>0.10929999999999999</v>
      </c>
      <c r="J27" s="447">
        <f t="shared" si="1"/>
        <v>10.93</v>
      </c>
      <c r="K27" s="1165" t="s">
        <v>285</v>
      </c>
    </row>
    <row r="28" spans="2:12" ht="40.15" customHeight="1" x14ac:dyDescent="0.3">
      <c r="B28" s="444"/>
      <c r="C28" s="455" t="s">
        <v>252</v>
      </c>
      <c r="D28" s="456">
        <v>1</v>
      </c>
      <c r="E28" s="456">
        <v>3.32</v>
      </c>
      <c r="F28" s="456">
        <v>20</v>
      </c>
      <c r="G28" s="412">
        <v>5</v>
      </c>
      <c r="H28" s="412">
        <f t="shared" si="0"/>
        <v>100</v>
      </c>
      <c r="I28" s="457">
        <v>0.317</v>
      </c>
      <c r="J28" s="447">
        <f t="shared" si="1"/>
        <v>31.7</v>
      </c>
      <c r="K28" s="1166"/>
    </row>
    <row r="29" spans="2:12" ht="40.15" customHeight="1" x14ac:dyDescent="0.3">
      <c r="B29" s="444"/>
      <c r="C29" s="455" t="s">
        <v>267</v>
      </c>
      <c r="D29" s="456">
        <v>2</v>
      </c>
      <c r="E29" s="456">
        <v>5.4</v>
      </c>
      <c r="F29" s="412">
        <v>10</v>
      </c>
      <c r="G29" s="412">
        <v>5</v>
      </c>
      <c r="H29" s="412">
        <f t="shared" si="0"/>
        <v>50</v>
      </c>
      <c r="I29" s="457">
        <v>0.36609999999999998</v>
      </c>
      <c r="J29" s="447">
        <f t="shared" si="1"/>
        <v>18.305</v>
      </c>
      <c r="K29" s="1166"/>
    </row>
    <row r="30" spans="2:12" ht="40.15" customHeight="1" x14ac:dyDescent="0.3">
      <c r="B30" s="444"/>
      <c r="C30" s="455" t="s">
        <v>268</v>
      </c>
      <c r="D30" s="456">
        <v>3</v>
      </c>
      <c r="E30" s="456">
        <v>5.8</v>
      </c>
      <c r="F30" s="412">
        <v>10</v>
      </c>
      <c r="G30" s="412">
        <v>5</v>
      </c>
      <c r="H30" s="412">
        <f t="shared" si="0"/>
        <v>50</v>
      </c>
      <c r="I30" s="457">
        <v>0.63770000000000004</v>
      </c>
      <c r="J30" s="447">
        <f t="shared" si="1"/>
        <v>31.885000000000002</v>
      </c>
      <c r="K30" s="1167"/>
    </row>
    <row r="31" spans="2:12" ht="40.15" customHeight="1" x14ac:dyDescent="0.25">
      <c r="B31" s="448"/>
      <c r="C31" s="449" t="s">
        <v>263</v>
      </c>
      <c r="D31" s="450"/>
      <c r="E31" s="450"/>
      <c r="F31" s="451">
        <v>100</v>
      </c>
      <c r="G31" s="451">
        <v>5</v>
      </c>
      <c r="H31" s="451">
        <f>F31*G31</f>
        <v>500</v>
      </c>
      <c r="I31" s="454">
        <v>2.2599999999999999E-2</v>
      </c>
      <c r="J31" s="452">
        <f>H31*I31</f>
        <v>11.299999999999999</v>
      </c>
      <c r="K31" s="1170" t="s">
        <v>286</v>
      </c>
    </row>
    <row r="32" spans="2:12" ht="40.15" customHeight="1" x14ac:dyDescent="0.25">
      <c r="B32" s="448"/>
      <c r="C32" s="449" t="s">
        <v>266</v>
      </c>
      <c r="D32" s="450"/>
      <c r="E32" s="450"/>
      <c r="F32" s="451">
        <v>40</v>
      </c>
      <c r="G32" s="451">
        <v>5</v>
      </c>
      <c r="H32" s="451">
        <f t="shared" ref="H32:H33" si="2">F32*G32</f>
        <v>200</v>
      </c>
      <c r="I32" s="454">
        <v>3.4099999999999998E-2</v>
      </c>
      <c r="J32" s="452">
        <f t="shared" ref="J32:J33" si="3">H32*I32</f>
        <v>6.8199999999999994</v>
      </c>
      <c r="K32" s="1170"/>
    </row>
    <row r="33" spans="2:11" ht="40.15" customHeight="1" x14ac:dyDescent="0.25">
      <c r="B33" s="448"/>
      <c r="C33" s="449" t="s">
        <v>269</v>
      </c>
      <c r="D33" s="450"/>
      <c r="E33" s="450"/>
      <c r="F33" s="451">
        <v>25</v>
      </c>
      <c r="G33" s="451">
        <v>5</v>
      </c>
      <c r="H33" s="451">
        <f t="shared" si="2"/>
        <v>125</v>
      </c>
      <c r="I33" s="454">
        <v>8.2000000000000003E-2</v>
      </c>
      <c r="J33" s="452">
        <f t="shared" si="3"/>
        <v>10.25</v>
      </c>
      <c r="K33" s="1164"/>
    </row>
    <row r="34" spans="2:11" ht="29.45" customHeight="1" x14ac:dyDescent="0.3">
      <c r="B34" s="415" t="s">
        <v>270</v>
      </c>
      <c r="C34" s="416"/>
      <c r="D34" s="416"/>
      <c r="E34" s="416"/>
      <c r="F34" s="416"/>
      <c r="G34" s="414"/>
      <c r="H34" s="417"/>
      <c r="I34" s="418"/>
      <c r="J34" s="419"/>
      <c r="K34" s="420"/>
    </row>
    <row r="35" spans="2:11" ht="14.45" customHeight="1" x14ac:dyDescent="0.25">
      <c r="B35" s="1146"/>
      <c r="C35" s="1147"/>
      <c r="D35" s="421"/>
      <c r="E35" s="421"/>
      <c r="F35" s="407"/>
      <c r="G35" s="407"/>
      <c r="H35" s="1150" t="s">
        <v>18</v>
      </c>
      <c r="I35" s="1150"/>
      <c r="J35" s="1152">
        <f>SUM(J17:J33)</f>
        <v>3255.2240000000002</v>
      </c>
      <c r="K35" s="422"/>
    </row>
    <row r="36" spans="2:11" ht="15" customHeight="1" thickBot="1" x14ac:dyDescent="0.3">
      <c r="B36" s="1148"/>
      <c r="C36" s="1149"/>
      <c r="D36" s="423"/>
      <c r="E36" s="423"/>
      <c r="F36" s="424"/>
      <c r="G36" s="424"/>
      <c r="H36" s="1151"/>
      <c r="I36" s="1151"/>
      <c r="J36" s="1153"/>
      <c r="K36" s="425"/>
    </row>
    <row r="37" spans="2:11" ht="15" customHeight="1" x14ac:dyDescent="0.3">
      <c r="B37" s="96" t="s">
        <v>89</v>
      </c>
      <c r="C37" s="426"/>
      <c r="D37" s="426"/>
      <c r="E37" s="426"/>
      <c r="F37" s="427"/>
      <c r="G37" s="1154" t="s">
        <v>70</v>
      </c>
      <c r="H37" s="1154"/>
      <c r="I37" s="1154"/>
      <c r="J37" s="1154"/>
      <c r="K37" s="1155"/>
    </row>
    <row r="38" spans="2:11" ht="16.5" x14ac:dyDescent="0.3">
      <c r="B38" s="110" t="s">
        <v>36</v>
      </c>
      <c r="C38" s="111"/>
      <c r="D38" s="111"/>
      <c r="E38" s="111"/>
      <c r="F38" s="111"/>
      <c r="G38" s="1156" t="s">
        <v>271</v>
      </c>
      <c r="H38" s="1156"/>
      <c r="I38" s="1156"/>
      <c r="J38" s="1156"/>
      <c r="K38" s="1157"/>
    </row>
    <row r="39" spans="2:11" ht="16.5" x14ac:dyDescent="0.3">
      <c r="B39" s="110" t="s">
        <v>19</v>
      </c>
      <c r="C39" s="111"/>
      <c r="D39" s="111"/>
      <c r="E39" s="111"/>
      <c r="F39" s="111"/>
      <c r="G39" s="428" t="s">
        <v>272</v>
      </c>
      <c r="H39" s="112"/>
      <c r="I39" s="429"/>
      <c r="J39" s="118"/>
      <c r="K39" s="119"/>
    </row>
    <row r="40" spans="2:11" ht="16.5" x14ac:dyDescent="0.3">
      <c r="B40" s="110" t="s">
        <v>22</v>
      </c>
      <c r="C40" s="111"/>
      <c r="D40" s="128"/>
      <c r="E40" s="128"/>
      <c r="F40" s="123"/>
      <c r="G40" s="123"/>
      <c r="H40" s="111"/>
      <c r="I40" s="430"/>
      <c r="J40" s="121"/>
      <c r="K40" s="122"/>
    </row>
    <row r="41" spans="2:11" ht="16.5" x14ac:dyDescent="0.3">
      <c r="B41" s="110"/>
      <c r="C41" s="123" t="s">
        <v>23</v>
      </c>
      <c r="D41" s="123"/>
      <c r="E41" s="123"/>
      <c r="F41" s="123"/>
      <c r="G41" s="112" t="s">
        <v>24</v>
      </c>
      <c r="H41" s="111"/>
      <c r="I41" s="430"/>
      <c r="J41" s="121"/>
      <c r="K41" s="122"/>
    </row>
    <row r="42" spans="2:11" ht="16.5" x14ac:dyDescent="0.3">
      <c r="B42" s="110"/>
      <c r="C42" s="123" t="s">
        <v>25</v>
      </c>
      <c r="D42" s="123"/>
      <c r="E42" s="123"/>
      <c r="F42" s="123"/>
      <c r="G42" s="112" t="s">
        <v>26</v>
      </c>
      <c r="H42" s="111"/>
      <c r="I42" s="430"/>
      <c r="J42" s="121"/>
      <c r="K42" s="122"/>
    </row>
    <row r="43" spans="2:11" x14ac:dyDescent="0.25">
      <c r="B43" s="110"/>
      <c r="C43" s="112" t="s">
        <v>27</v>
      </c>
      <c r="D43" s="112"/>
      <c r="E43" s="112"/>
      <c r="F43" s="112"/>
      <c r="G43" s="112" t="s">
        <v>28</v>
      </c>
      <c r="H43" s="112"/>
      <c r="I43" s="429"/>
      <c r="J43" s="118"/>
      <c r="K43" s="119"/>
    </row>
    <row r="44" spans="2:11" x14ac:dyDescent="0.25">
      <c r="B44" s="110"/>
      <c r="C44" s="112" t="s">
        <v>29</v>
      </c>
      <c r="D44" s="112"/>
      <c r="E44" s="112"/>
      <c r="F44" s="112"/>
      <c r="G44" s="112" t="s">
        <v>30</v>
      </c>
      <c r="H44" s="112"/>
      <c r="I44" s="429"/>
      <c r="J44" s="118"/>
      <c r="K44" s="119"/>
    </row>
    <row r="45" spans="2:11" x14ac:dyDescent="0.25">
      <c r="B45" s="110"/>
      <c r="C45" s="112" t="s">
        <v>31</v>
      </c>
      <c r="D45" s="112"/>
      <c r="E45" s="112"/>
      <c r="F45" s="112"/>
      <c r="G45" s="112" t="s">
        <v>273</v>
      </c>
      <c r="H45" s="112"/>
      <c r="I45" s="429"/>
      <c r="J45" s="118"/>
      <c r="K45" s="119"/>
    </row>
    <row r="46" spans="2:11" ht="16.5" x14ac:dyDescent="0.3">
      <c r="B46" s="110"/>
      <c r="C46" s="123" t="s">
        <v>32</v>
      </c>
      <c r="D46" s="123"/>
      <c r="E46" s="123"/>
      <c r="F46" s="123"/>
      <c r="G46" s="112" t="s">
        <v>33</v>
      </c>
      <c r="H46" s="112"/>
      <c r="I46" s="112"/>
      <c r="J46" s="121"/>
      <c r="K46" s="122"/>
    </row>
    <row r="47" spans="2:11" x14ac:dyDescent="0.25">
      <c r="B47" s="110"/>
      <c r="C47" s="112" t="s">
        <v>34</v>
      </c>
      <c r="D47" s="112"/>
      <c r="E47" s="112"/>
      <c r="F47" s="112"/>
      <c r="G47" s="112" t="s">
        <v>35</v>
      </c>
      <c r="H47" s="112"/>
      <c r="I47" s="429"/>
      <c r="J47" s="118"/>
      <c r="K47" s="119"/>
    </row>
    <row r="48" spans="2:11" ht="16.5" x14ac:dyDescent="0.3">
      <c r="B48" s="110" t="s">
        <v>46</v>
      </c>
      <c r="C48" s="111"/>
      <c r="D48" s="111"/>
      <c r="E48" s="111"/>
      <c r="F48" s="111"/>
      <c r="G48" s="431" t="s">
        <v>274</v>
      </c>
      <c r="H48" s="432"/>
      <c r="I48" s="429"/>
      <c r="J48" s="118"/>
      <c r="K48" s="119"/>
    </row>
    <row r="49" spans="2:11" ht="16.5" x14ac:dyDescent="0.3">
      <c r="B49" s="110" t="s">
        <v>275</v>
      </c>
      <c r="C49" s="111"/>
      <c r="D49" s="111"/>
      <c r="E49" s="111"/>
      <c r="F49" s="111"/>
      <c r="G49" s="433" t="s">
        <v>276</v>
      </c>
      <c r="H49" s="433"/>
      <c r="I49" s="430"/>
      <c r="J49" s="121"/>
      <c r="K49" s="122"/>
    </row>
    <row r="50" spans="2:11" ht="16.5" x14ac:dyDescent="0.3">
      <c r="B50" s="110" t="s">
        <v>47</v>
      </c>
      <c r="C50" s="111"/>
      <c r="D50" s="111"/>
      <c r="E50" s="111"/>
      <c r="F50" s="111"/>
      <c r="G50" s="433" t="s">
        <v>48</v>
      </c>
      <c r="H50" s="433"/>
      <c r="I50" s="430"/>
      <c r="J50" s="121"/>
      <c r="K50" s="122"/>
    </row>
    <row r="51" spans="2:11" ht="16.5" x14ac:dyDescent="0.3">
      <c r="B51" s="110" t="s">
        <v>277</v>
      </c>
      <c r="C51" s="111"/>
      <c r="D51" s="111"/>
      <c r="E51" s="111"/>
      <c r="F51" s="111"/>
      <c r="G51" s="1158" t="s">
        <v>278</v>
      </c>
      <c r="H51" s="1158"/>
      <c r="I51" s="1158"/>
      <c r="J51" s="1158"/>
      <c r="K51" s="1159"/>
    </row>
    <row r="52" spans="2:11" ht="16.5" x14ac:dyDescent="0.3">
      <c r="B52" s="127"/>
      <c r="C52" s="128"/>
      <c r="D52" s="128"/>
      <c r="E52" s="128"/>
      <c r="F52" s="128"/>
      <c r="G52" s="434"/>
      <c r="H52" s="435"/>
      <c r="I52" s="1168" t="s">
        <v>279</v>
      </c>
      <c r="J52" s="1168"/>
      <c r="K52" s="1169"/>
    </row>
    <row r="53" spans="2:11" ht="16.5" x14ac:dyDescent="0.3">
      <c r="B53" s="140"/>
      <c r="C53" s="117"/>
      <c r="D53" s="117"/>
      <c r="E53" s="117"/>
      <c r="F53" s="117"/>
      <c r="G53" s="73"/>
      <c r="H53" s="436"/>
      <c r="I53" s="437"/>
      <c r="J53" s="437"/>
      <c r="K53" s="438"/>
    </row>
    <row r="54" spans="2:11" ht="16.5" x14ac:dyDescent="0.3">
      <c r="B54" s="140"/>
      <c r="C54" s="92"/>
      <c r="D54" s="92"/>
      <c r="E54" s="92"/>
      <c r="F54" s="117"/>
      <c r="G54" s="73"/>
      <c r="H54" s="141"/>
      <c r="I54" s="141"/>
      <c r="J54" s="141"/>
      <c r="K54" s="143"/>
    </row>
    <row r="55" spans="2:11" ht="16.5" x14ac:dyDescent="0.3">
      <c r="B55" s="140"/>
      <c r="C55" s="141"/>
      <c r="D55" s="141"/>
      <c r="E55" s="141"/>
      <c r="F55" s="73"/>
      <c r="G55" s="73"/>
      <c r="H55" s="73"/>
      <c r="I55" s="73"/>
      <c r="J55" s="73"/>
      <c r="K55" s="145"/>
    </row>
    <row r="56" spans="2:11" ht="17.25" thickBot="1" x14ac:dyDescent="0.35">
      <c r="B56" s="146"/>
      <c r="C56" s="439"/>
      <c r="D56" s="439"/>
      <c r="E56" s="439"/>
      <c r="F56" s="439"/>
      <c r="G56" s="148"/>
      <c r="H56" s="147"/>
      <c r="I56" s="147"/>
      <c r="J56" s="995" t="s">
        <v>50</v>
      </c>
      <c r="K56" s="996"/>
    </row>
    <row r="57" spans="2:11" x14ac:dyDescent="0.25">
      <c r="B57" s="440"/>
      <c r="C57" s="441"/>
      <c r="D57" s="442"/>
      <c r="E57" s="442"/>
      <c r="F57" s="443"/>
      <c r="G57" s="443"/>
      <c r="H57" s="443"/>
      <c r="I57" s="443"/>
      <c r="J57" s="443"/>
      <c r="K57" s="440"/>
    </row>
    <row r="58" spans="2:11" x14ac:dyDescent="0.25">
      <c r="B58" s="440"/>
      <c r="C58" s="441"/>
      <c r="D58" s="442"/>
      <c r="E58" s="442"/>
      <c r="F58" s="443"/>
      <c r="G58" s="443"/>
      <c r="H58" s="443"/>
      <c r="I58" s="443"/>
      <c r="J58" s="443"/>
      <c r="K58" s="440"/>
    </row>
    <row r="59" spans="2:11" x14ac:dyDescent="0.25">
      <c r="B59" s="440"/>
      <c r="C59" s="441"/>
      <c r="D59" s="442"/>
      <c r="E59" s="442"/>
      <c r="F59" s="443"/>
      <c r="G59" s="443"/>
      <c r="H59" s="443"/>
      <c r="I59" s="443"/>
      <c r="J59" s="443"/>
      <c r="K59" s="440"/>
    </row>
    <row r="60" spans="2:11" x14ac:dyDescent="0.25">
      <c r="B60" s="440"/>
      <c r="C60" s="441"/>
      <c r="D60" s="442"/>
      <c r="E60" s="442"/>
      <c r="F60" s="443"/>
      <c r="G60" s="443"/>
      <c r="H60" s="443"/>
      <c r="I60" s="443"/>
      <c r="J60" s="443"/>
      <c r="K60" s="440"/>
    </row>
    <row r="61" spans="2:11" x14ac:dyDescent="0.25">
      <c r="B61" s="440"/>
      <c r="C61" s="441"/>
      <c r="D61" s="442"/>
      <c r="E61" s="442"/>
      <c r="F61" s="443"/>
      <c r="G61" s="443"/>
      <c r="H61" s="443"/>
      <c r="I61" s="443"/>
      <c r="J61" s="443"/>
      <c r="K61" s="440"/>
    </row>
    <row r="62" spans="2:11" x14ac:dyDescent="0.25">
      <c r="B62" s="440"/>
      <c r="C62" s="441"/>
      <c r="D62" s="442"/>
      <c r="E62" s="442"/>
      <c r="F62" s="443"/>
      <c r="G62" s="443"/>
      <c r="H62" s="443"/>
      <c r="I62" s="443"/>
      <c r="J62" s="443"/>
      <c r="K62" s="440"/>
    </row>
    <row r="63" spans="2:11" x14ac:dyDescent="0.25">
      <c r="B63" s="440"/>
      <c r="C63" s="441"/>
      <c r="D63" s="442"/>
      <c r="E63" s="442"/>
      <c r="F63" s="443"/>
      <c r="G63" s="443"/>
      <c r="H63" s="443"/>
      <c r="I63" s="443"/>
      <c r="J63" s="443"/>
      <c r="K63" s="440"/>
    </row>
    <row r="64" spans="2:11" x14ac:dyDescent="0.25">
      <c r="B64" s="440"/>
      <c r="C64" s="441"/>
      <c r="D64" s="442"/>
      <c r="E64" s="442"/>
      <c r="F64" s="443"/>
      <c r="G64" s="443"/>
      <c r="H64" s="443"/>
      <c r="I64" s="443"/>
      <c r="J64" s="443"/>
      <c r="K64" s="440"/>
    </row>
    <row r="65" spans="2:11" x14ac:dyDescent="0.25">
      <c r="B65" s="440"/>
      <c r="C65" s="441"/>
      <c r="D65" s="442"/>
      <c r="E65" s="442"/>
      <c r="F65" s="443"/>
      <c r="G65" s="443"/>
      <c r="H65" s="443"/>
      <c r="I65" s="443"/>
      <c r="J65" s="443"/>
      <c r="K65" s="440"/>
    </row>
    <row r="66" spans="2:11" x14ac:dyDescent="0.25">
      <c r="B66" s="440"/>
      <c r="C66" s="441"/>
      <c r="D66" s="442"/>
      <c r="E66" s="442"/>
      <c r="F66" s="443"/>
      <c r="G66" s="443"/>
      <c r="H66" s="443"/>
      <c r="I66" s="443"/>
      <c r="J66" s="443"/>
      <c r="K66" s="440"/>
    </row>
    <row r="67" spans="2:11" x14ac:dyDescent="0.25">
      <c r="B67" s="440"/>
      <c r="C67" s="441"/>
      <c r="D67" s="442"/>
      <c r="E67" s="442"/>
      <c r="F67" s="443"/>
      <c r="G67" s="443"/>
      <c r="H67" s="443"/>
      <c r="I67" s="443"/>
      <c r="J67" s="443"/>
      <c r="K67" s="440"/>
    </row>
    <row r="68" spans="2:11" x14ac:dyDescent="0.25">
      <c r="B68" s="440"/>
      <c r="C68" s="441"/>
      <c r="D68" s="442"/>
      <c r="E68" s="442"/>
      <c r="F68" s="443"/>
      <c r="G68" s="443"/>
      <c r="H68" s="443"/>
      <c r="I68" s="443"/>
      <c r="J68" s="443"/>
      <c r="K68" s="440"/>
    </row>
    <row r="69" spans="2:11" x14ac:dyDescent="0.25">
      <c r="B69" s="440"/>
      <c r="C69" s="441"/>
      <c r="D69" s="442"/>
      <c r="E69" s="442"/>
      <c r="F69" s="443"/>
      <c r="G69" s="443"/>
      <c r="H69" s="443"/>
      <c r="I69" s="443"/>
      <c r="J69" s="443"/>
      <c r="K69" s="440"/>
    </row>
    <row r="70" spans="2:11" x14ac:dyDescent="0.25">
      <c r="B70" s="440"/>
      <c r="C70" s="441"/>
      <c r="D70" s="442"/>
      <c r="E70" s="442"/>
      <c r="F70" s="443"/>
      <c r="G70" s="443"/>
      <c r="H70" s="443"/>
      <c r="I70" s="443"/>
      <c r="J70" s="443"/>
      <c r="K70" s="440"/>
    </row>
    <row r="71" spans="2:11" x14ac:dyDescent="0.25">
      <c r="B71" s="440"/>
      <c r="C71" s="441"/>
      <c r="D71" s="442"/>
      <c r="E71" s="442"/>
      <c r="F71" s="443"/>
      <c r="G71" s="443"/>
      <c r="H71" s="443"/>
      <c r="I71" s="443"/>
      <c r="J71" s="443"/>
      <c r="K71" s="440"/>
    </row>
    <row r="72" spans="2:11" x14ac:dyDescent="0.25">
      <c r="B72" s="440"/>
      <c r="C72" s="441"/>
      <c r="D72" s="442"/>
      <c r="E72" s="442"/>
      <c r="F72" s="443"/>
      <c r="G72" s="443"/>
      <c r="H72" s="443"/>
      <c r="I72" s="443"/>
      <c r="J72" s="443"/>
      <c r="K72" s="440"/>
    </row>
    <row r="73" spans="2:11" x14ac:dyDescent="0.25">
      <c r="B73" s="440"/>
      <c r="C73" s="441"/>
      <c r="D73" s="442"/>
      <c r="E73" s="442"/>
      <c r="F73" s="443"/>
      <c r="G73" s="443"/>
      <c r="H73" s="443"/>
      <c r="I73" s="443"/>
      <c r="J73" s="443"/>
      <c r="K73" s="440"/>
    </row>
    <row r="74" spans="2:11" x14ac:dyDescent="0.25">
      <c r="B74" s="440"/>
      <c r="C74" s="441"/>
      <c r="D74" s="442"/>
      <c r="E74" s="442"/>
      <c r="F74" s="443"/>
      <c r="G74" s="443"/>
      <c r="H74" s="443"/>
      <c r="I74" s="443"/>
      <c r="J74" s="443"/>
      <c r="K74" s="440"/>
    </row>
    <row r="75" spans="2:11" x14ac:dyDescent="0.25">
      <c r="B75" s="440"/>
      <c r="C75" s="441"/>
      <c r="D75" s="442"/>
      <c r="E75" s="442"/>
      <c r="F75" s="443"/>
      <c r="G75" s="443"/>
      <c r="H75" s="443"/>
      <c r="I75" s="443"/>
      <c r="J75" s="443"/>
      <c r="K75" s="440"/>
    </row>
    <row r="76" spans="2:11" x14ac:dyDescent="0.25">
      <c r="B76" s="440"/>
      <c r="C76" s="441"/>
      <c r="D76" s="442"/>
      <c r="E76" s="442"/>
      <c r="F76" s="443"/>
      <c r="G76" s="443"/>
      <c r="H76" s="443"/>
      <c r="I76" s="443"/>
      <c r="J76" s="443"/>
      <c r="K76" s="440"/>
    </row>
    <row r="77" spans="2:11" x14ac:dyDescent="0.25">
      <c r="B77" s="440"/>
      <c r="C77" s="441"/>
      <c r="D77" s="442"/>
      <c r="E77" s="442"/>
      <c r="F77" s="443"/>
      <c r="G77" s="443"/>
      <c r="H77" s="443"/>
      <c r="I77" s="443"/>
      <c r="J77" s="443"/>
      <c r="K77" s="440"/>
    </row>
  </sheetData>
  <mergeCells count="26">
    <mergeCell ref="H8:J8"/>
    <mergeCell ref="B2:K2"/>
    <mergeCell ref="G3:I3"/>
    <mergeCell ref="H4:J4"/>
    <mergeCell ref="H5:J5"/>
    <mergeCell ref="H6:J6"/>
    <mergeCell ref="H9:J9"/>
    <mergeCell ref="B10:K10"/>
    <mergeCell ref="I11:K11"/>
    <mergeCell ref="J13:K13"/>
    <mergeCell ref="D14:H14"/>
    <mergeCell ref="I14:K14"/>
    <mergeCell ref="L17:L18"/>
    <mergeCell ref="K20:K21"/>
    <mergeCell ref="K25:K26"/>
    <mergeCell ref="K27:K30"/>
    <mergeCell ref="I52:K52"/>
    <mergeCell ref="K31:K33"/>
    <mergeCell ref="K17:K18"/>
    <mergeCell ref="J56:K56"/>
    <mergeCell ref="B35:C36"/>
    <mergeCell ref="H35:I36"/>
    <mergeCell ref="J35:J36"/>
    <mergeCell ref="G37:K37"/>
    <mergeCell ref="G38:K38"/>
    <mergeCell ref="G51:K5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3F3E-4CCD-46FD-8F12-04C951EFCFD5}">
  <dimension ref="B1:J92"/>
  <sheetViews>
    <sheetView topLeftCell="A41" zoomScale="55" zoomScaleNormal="55" workbookViewId="0">
      <selection activeCell="E43" sqref="E43"/>
    </sheetView>
  </sheetViews>
  <sheetFormatPr defaultColWidth="9.140625" defaultRowHeight="15" x14ac:dyDescent="0.25"/>
  <cols>
    <col min="1" max="1" width="9.140625" style="26"/>
    <col min="2" max="2" width="19" style="26" customWidth="1"/>
    <col min="3" max="3" width="39.42578125" style="26" customWidth="1"/>
    <col min="4" max="4" width="12.5703125" style="26" customWidth="1"/>
    <col min="5" max="5" width="17.7109375" style="26" customWidth="1"/>
    <col min="6" max="6" width="24.28515625" style="26" customWidth="1"/>
    <col min="7" max="7" width="20.28515625" style="26" customWidth="1"/>
    <col min="8" max="8" width="10.85546875" style="26" customWidth="1"/>
    <col min="9" max="9" width="21.85546875" style="26" customWidth="1"/>
    <col min="10" max="10" width="26.85546875" style="26" customWidth="1"/>
    <col min="11" max="16384" width="9.140625" style="26"/>
  </cols>
  <sheetData>
    <row r="1" spans="2:10" ht="23.25" thickBot="1" x14ac:dyDescent="0.35">
      <c r="B1" s="1235" t="s">
        <v>287</v>
      </c>
      <c r="C1" s="1236"/>
      <c r="D1" s="1236"/>
      <c r="E1" s="1236"/>
      <c r="F1" s="1236"/>
      <c r="G1" s="1236"/>
      <c r="H1" s="1236"/>
      <c r="I1" s="1236"/>
      <c r="J1" s="1237"/>
    </row>
    <row r="2" spans="2:10" ht="19.5" x14ac:dyDescent="0.25">
      <c r="B2" s="1238" t="s">
        <v>288</v>
      </c>
      <c r="C2" s="1239"/>
      <c r="D2" s="1240"/>
      <c r="E2" s="1241" t="s">
        <v>38</v>
      </c>
      <c r="F2" s="1242"/>
      <c r="G2" s="1243"/>
      <c r="H2" s="461" t="s">
        <v>3</v>
      </c>
      <c r="I2" s="461"/>
      <c r="J2" s="462"/>
    </row>
    <row r="3" spans="2:10" ht="19.5" x14ac:dyDescent="0.25">
      <c r="B3" s="1244" t="s">
        <v>20</v>
      </c>
      <c r="C3" s="1247" t="s">
        <v>289</v>
      </c>
      <c r="D3" s="1248"/>
      <c r="E3" s="1249" t="s">
        <v>290</v>
      </c>
      <c r="F3" s="1250"/>
      <c r="G3" s="1251"/>
      <c r="H3" s="1250" t="s">
        <v>291</v>
      </c>
      <c r="I3" s="1250"/>
      <c r="J3" s="1252"/>
    </row>
    <row r="4" spans="2:10" ht="19.5" x14ac:dyDescent="0.25">
      <c r="B4" s="1245"/>
      <c r="C4" s="1253" t="s">
        <v>39</v>
      </c>
      <c r="D4" s="1254"/>
      <c r="E4" s="28" t="s">
        <v>292</v>
      </c>
      <c r="F4" s="28"/>
      <c r="G4" s="28"/>
      <c r="H4" s="991" t="s">
        <v>292</v>
      </c>
      <c r="I4" s="991"/>
      <c r="J4" s="994"/>
    </row>
    <row r="5" spans="2:10" ht="19.5" x14ac:dyDescent="0.25">
      <c r="B5" s="1245"/>
      <c r="C5" s="1253" t="s">
        <v>40</v>
      </c>
      <c r="D5" s="1254"/>
      <c r="E5" s="993" t="s">
        <v>293</v>
      </c>
      <c r="F5" s="991"/>
      <c r="G5" s="992"/>
      <c r="H5" s="991" t="s">
        <v>293</v>
      </c>
      <c r="I5" s="991"/>
      <c r="J5" s="994"/>
    </row>
    <row r="6" spans="2:10" ht="19.5" x14ac:dyDescent="0.25">
      <c r="B6" s="1245"/>
      <c r="C6" s="1253" t="s">
        <v>41</v>
      </c>
      <c r="D6" s="1254"/>
      <c r="E6" s="1216" t="s">
        <v>294</v>
      </c>
      <c r="F6" s="1216"/>
      <c r="G6" s="1216"/>
      <c r="H6" s="27" t="s">
        <v>294</v>
      </c>
      <c r="I6" s="31"/>
      <c r="J6" s="464"/>
    </row>
    <row r="7" spans="2:10" ht="19.5" x14ac:dyDescent="0.25">
      <c r="B7" s="1246"/>
      <c r="C7" s="1253" t="s">
        <v>295</v>
      </c>
      <c r="D7" s="1254"/>
      <c r="E7" s="993" t="s">
        <v>296</v>
      </c>
      <c r="F7" s="991"/>
      <c r="G7" s="992"/>
      <c r="H7" s="1216" t="s">
        <v>297</v>
      </c>
      <c r="I7" s="1216"/>
      <c r="J7" s="1217"/>
    </row>
    <row r="8" spans="2:10" ht="20.25" thickBot="1" x14ac:dyDescent="0.3">
      <c r="B8" s="463"/>
      <c r="C8" s="465"/>
      <c r="D8" s="465"/>
      <c r="E8" s="30"/>
      <c r="F8" s="30"/>
      <c r="G8" s="30"/>
      <c r="H8" s="30"/>
      <c r="I8" s="30"/>
      <c r="J8" s="466"/>
    </row>
    <row r="9" spans="2:10" ht="20.25" thickBot="1" x14ac:dyDescent="0.3">
      <c r="B9" s="1223" t="s">
        <v>298</v>
      </c>
      <c r="C9" s="1224"/>
      <c r="D9" s="1224"/>
      <c r="E9" s="1224"/>
      <c r="F9" s="1224"/>
      <c r="G9" s="1224"/>
      <c r="H9" s="1224"/>
      <c r="I9" s="1224"/>
      <c r="J9" s="1225"/>
    </row>
    <row r="10" spans="2:10" ht="19.5" x14ac:dyDescent="0.25">
      <c r="B10" s="467" t="s">
        <v>9</v>
      </c>
      <c r="C10" s="468"/>
      <c r="D10" s="468"/>
      <c r="E10" s="468"/>
      <c r="F10" s="468"/>
      <c r="G10" s="469"/>
      <c r="H10" s="469"/>
      <c r="I10" s="470"/>
      <c r="J10" s="471"/>
    </row>
    <row r="11" spans="2:10" ht="19.5" x14ac:dyDescent="0.25">
      <c r="B11" s="472" t="s">
        <v>299</v>
      </c>
      <c r="C11" s="473"/>
      <c r="D11" s="473"/>
      <c r="E11" s="473"/>
      <c r="F11" s="473"/>
      <c r="G11" s="474"/>
      <c r="H11" s="474"/>
      <c r="I11" s="475"/>
      <c r="J11" s="476"/>
    </row>
    <row r="12" spans="2:10" ht="20.25" thickBot="1" x14ac:dyDescent="0.3">
      <c r="B12" s="472" t="s">
        <v>42</v>
      </c>
      <c r="C12" s="473"/>
      <c r="D12" s="473"/>
      <c r="E12" s="473"/>
      <c r="F12" s="473"/>
      <c r="G12" s="477" t="s">
        <v>20</v>
      </c>
      <c r="H12" s="1196" t="s">
        <v>20</v>
      </c>
      <c r="I12" s="1196"/>
      <c r="J12" s="1197"/>
    </row>
    <row r="13" spans="2:10" ht="20.45" customHeight="1" thickBot="1" x14ac:dyDescent="0.3">
      <c r="B13" s="1226" t="s">
        <v>11</v>
      </c>
      <c r="C13" s="1227"/>
      <c r="D13" s="1227" t="s">
        <v>12</v>
      </c>
      <c r="E13" s="1227"/>
      <c r="F13" s="1227"/>
      <c r="G13" s="1227" t="s">
        <v>70</v>
      </c>
      <c r="H13" s="1227"/>
      <c r="I13" s="1227"/>
      <c r="J13" s="1228"/>
    </row>
    <row r="14" spans="2:10" ht="14.45" customHeight="1" x14ac:dyDescent="0.25">
      <c r="B14" s="1229" t="s">
        <v>300</v>
      </c>
      <c r="C14" s="1231" t="s">
        <v>120</v>
      </c>
      <c r="D14" s="1231" t="s">
        <v>282</v>
      </c>
      <c r="E14" s="1231" t="s">
        <v>243</v>
      </c>
      <c r="F14" s="1231" t="s">
        <v>301</v>
      </c>
      <c r="G14" s="1231" t="s">
        <v>302</v>
      </c>
      <c r="H14" s="1231" t="s">
        <v>15</v>
      </c>
      <c r="I14" s="1233" t="s">
        <v>126</v>
      </c>
      <c r="J14" s="1191" t="s">
        <v>127</v>
      </c>
    </row>
    <row r="15" spans="2:10" ht="47.25" customHeight="1" x14ac:dyDescent="0.25">
      <c r="B15" s="1230"/>
      <c r="C15" s="1232"/>
      <c r="D15" s="1232"/>
      <c r="E15" s="1232"/>
      <c r="F15" s="1232"/>
      <c r="G15" s="1232"/>
      <c r="H15" s="1232"/>
      <c r="I15" s="1234"/>
      <c r="J15" s="1192"/>
    </row>
    <row r="16" spans="2:10" ht="47.25" customHeight="1" x14ac:dyDescent="0.25">
      <c r="B16" s="593">
        <v>12003</v>
      </c>
      <c r="C16" s="594" t="s">
        <v>303</v>
      </c>
      <c r="D16" s="594">
        <v>30</v>
      </c>
      <c r="E16" s="594">
        <v>100</v>
      </c>
      <c r="F16" s="594">
        <f t="shared" ref="F16:F26" si="0">D16*E16</f>
        <v>3000</v>
      </c>
      <c r="G16" s="595">
        <v>2.0043000000000002</v>
      </c>
      <c r="H16" s="594" t="s">
        <v>99</v>
      </c>
      <c r="I16" s="596">
        <f>G16*E16</f>
        <v>200.43</v>
      </c>
      <c r="J16" s="478"/>
    </row>
    <row r="17" spans="2:10" ht="47.25" customHeight="1" x14ac:dyDescent="0.25">
      <c r="B17" s="593">
        <v>12006</v>
      </c>
      <c r="C17" s="594" t="s">
        <v>304</v>
      </c>
      <c r="D17" s="594">
        <v>30</v>
      </c>
      <c r="E17" s="594">
        <v>70</v>
      </c>
      <c r="F17" s="594">
        <f t="shared" si="0"/>
        <v>2100</v>
      </c>
      <c r="G17" s="597">
        <v>2.883</v>
      </c>
      <c r="H17" s="594" t="s">
        <v>99</v>
      </c>
      <c r="I17" s="596">
        <f>G17*E17</f>
        <v>201.81</v>
      </c>
      <c r="J17" s="478"/>
    </row>
    <row r="18" spans="2:10" ht="47.25" customHeight="1" x14ac:dyDescent="0.25">
      <c r="B18" s="593">
        <v>12016</v>
      </c>
      <c r="C18" s="594" t="s">
        <v>305</v>
      </c>
      <c r="D18" s="594">
        <v>30</v>
      </c>
      <c r="E18" s="594">
        <v>20</v>
      </c>
      <c r="F18" s="594">
        <f t="shared" si="0"/>
        <v>600</v>
      </c>
      <c r="G18" s="597">
        <v>3.4887000000000001</v>
      </c>
      <c r="H18" s="594" t="s">
        <v>99</v>
      </c>
      <c r="I18" s="596">
        <f t="shared" ref="I18:I21" si="1">G18*E18</f>
        <v>69.774000000000001</v>
      </c>
      <c r="J18" s="478"/>
    </row>
    <row r="19" spans="2:10" ht="47.25" customHeight="1" x14ac:dyDescent="0.25">
      <c r="B19" s="593">
        <v>12018</v>
      </c>
      <c r="C19" s="594" t="s">
        <v>306</v>
      </c>
      <c r="D19" s="594">
        <v>10</v>
      </c>
      <c r="E19" s="594">
        <v>100</v>
      </c>
      <c r="F19" s="594">
        <f t="shared" si="0"/>
        <v>1000</v>
      </c>
      <c r="G19" s="597">
        <v>1.8945000000000001</v>
      </c>
      <c r="H19" s="594" t="s">
        <v>99</v>
      </c>
      <c r="I19" s="596">
        <f t="shared" si="1"/>
        <v>189.45000000000002</v>
      </c>
      <c r="J19" s="478"/>
    </row>
    <row r="20" spans="2:10" ht="47.25" customHeight="1" x14ac:dyDescent="0.25">
      <c r="B20" s="598">
        <v>12022</v>
      </c>
      <c r="C20" s="599" t="s">
        <v>307</v>
      </c>
      <c r="D20" s="599">
        <v>20</v>
      </c>
      <c r="E20" s="599">
        <v>120</v>
      </c>
      <c r="F20" s="599">
        <f t="shared" si="0"/>
        <v>2400</v>
      </c>
      <c r="G20" s="600">
        <v>4.9264000000000001</v>
      </c>
      <c r="H20" s="599" t="s">
        <v>99</v>
      </c>
      <c r="I20" s="601">
        <f t="shared" si="1"/>
        <v>591.16800000000001</v>
      </c>
      <c r="J20" s="479"/>
    </row>
    <row r="21" spans="2:10" ht="47.25" customHeight="1" x14ac:dyDescent="0.25">
      <c r="B21" s="602">
        <v>12023</v>
      </c>
      <c r="C21" s="480" t="s">
        <v>308</v>
      </c>
      <c r="D21" s="480">
        <v>10</v>
      </c>
      <c r="E21" s="480">
        <v>20</v>
      </c>
      <c r="F21" s="480">
        <f t="shared" si="0"/>
        <v>200</v>
      </c>
      <c r="G21" s="603">
        <v>6.6989999999999998</v>
      </c>
      <c r="H21" s="480" t="s">
        <v>99</v>
      </c>
      <c r="I21" s="604">
        <f t="shared" si="1"/>
        <v>133.97999999999999</v>
      </c>
      <c r="J21" s="479"/>
    </row>
    <row r="22" spans="2:10" ht="47.25" customHeight="1" x14ac:dyDescent="0.25">
      <c r="B22" s="602">
        <v>12060</v>
      </c>
      <c r="C22" s="480" t="s">
        <v>309</v>
      </c>
      <c r="D22" s="480">
        <v>5</v>
      </c>
      <c r="E22" s="480">
        <v>20</v>
      </c>
      <c r="F22" s="480">
        <f t="shared" si="0"/>
        <v>100</v>
      </c>
      <c r="G22" s="480">
        <v>15.551299999999999</v>
      </c>
      <c r="H22" s="480" t="s">
        <v>99</v>
      </c>
      <c r="I22" s="604">
        <f t="shared" ref="I22:I26" si="2">E22*G22</f>
        <v>311.02600000000001</v>
      </c>
      <c r="J22" s="478"/>
    </row>
    <row r="23" spans="2:10" ht="47.25" customHeight="1" x14ac:dyDescent="0.25">
      <c r="B23" s="602">
        <v>12061</v>
      </c>
      <c r="C23" s="480" t="s">
        <v>310</v>
      </c>
      <c r="D23" s="480">
        <v>5</v>
      </c>
      <c r="E23" s="480">
        <v>20</v>
      </c>
      <c r="F23" s="480">
        <f t="shared" si="0"/>
        <v>100</v>
      </c>
      <c r="G23" s="480">
        <v>22.4025</v>
      </c>
      <c r="H23" s="480" t="s">
        <v>99</v>
      </c>
      <c r="I23" s="604">
        <f t="shared" si="2"/>
        <v>448.05</v>
      </c>
      <c r="J23" s="478"/>
    </row>
    <row r="24" spans="2:10" ht="47.25" customHeight="1" x14ac:dyDescent="0.25">
      <c r="B24" s="602">
        <v>12062</v>
      </c>
      <c r="C24" s="480" t="s">
        <v>311</v>
      </c>
      <c r="D24" s="480">
        <v>5</v>
      </c>
      <c r="E24" s="480">
        <v>15</v>
      </c>
      <c r="F24" s="480">
        <f t="shared" si="0"/>
        <v>75</v>
      </c>
      <c r="G24" s="480">
        <v>30.613199999999999</v>
      </c>
      <c r="H24" s="480" t="s">
        <v>99</v>
      </c>
      <c r="I24" s="604">
        <f t="shared" si="2"/>
        <v>459.19799999999998</v>
      </c>
      <c r="J24" s="478"/>
    </row>
    <row r="25" spans="2:10" ht="47.25" customHeight="1" x14ac:dyDescent="0.25">
      <c r="B25" s="602">
        <v>12069</v>
      </c>
      <c r="C25" s="480" t="s">
        <v>312</v>
      </c>
      <c r="D25" s="480">
        <v>5</v>
      </c>
      <c r="E25" s="480">
        <v>20</v>
      </c>
      <c r="F25" s="480">
        <f t="shared" si="0"/>
        <v>100</v>
      </c>
      <c r="G25" s="480">
        <v>20.172999999999998</v>
      </c>
      <c r="H25" s="480" t="s">
        <v>99</v>
      </c>
      <c r="I25" s="604">
        <f t="shared" si="2"/>
        <v>403.46</v>
      </c>
      <c r="J25" s="478"/>
    </row>
    <row r="26" spans="2:10" ht="47.25" customHeight="1" x14ac:dyDescent="0.25">
      <c r="B26" s="602" t="s">
        <v>313</v>
      </c>
      <c r="C26" s="602" t="s">
        <v>314</v>
      </c>
      <c r="D26" s="480">
        <v>10</v>
      </c>
      <c r="E26" s="480">
        <v>88</v>
      </c>
      <c r="F26" s="480">
        <f t="shared" si="0"/>
        <v>880</v>
      </c>
      <c r="G26" s="480">
        <v>3.5870000000000002</v>
      </c>
      <c r="H26" s="480" t="s">
        <v>99</v>
      </c>
      <c r="I26" s="604">
        <f t="shared" si="2"/>
        <v>315.65600000000001</v>
      </c>
      <c r="J26" s="478"/>
    </row>
    <row r="27" spans="2:10" ht="47.25" customHeight="1" x14ac:dyDescent="0.25">
      <c r="B27" s="602">
        <v>12143</v>
      </c>
      <c r="C27" s="480" t="s">
        <v>315</v>
      </c>
      <c r="D27" s="480">
        <v>12</v>
      </c>
      <c r="E27" s="480">
        <v>90</v>
      </c>
      <c r="F27" s="480">
        <f>E27*D27</f>
        <v>1080</v>
      </c>
      <c r="G27" s="603">
        <v>13.031599999999999</v>
      </c>
      <c r="H27" s="480" t="s">
        <v>99</v>
      </c>
      <c r="I27" s="604">
        <f t="shared" ref="I27" si="3">G27*E27</f>
        <v>1172.8439999999998</v>
      </c>
      <c r="J27" s="478"/>
    </row>
    <row r="28" spans="2:10" ht="47.25" customHeight="1" x14ac:dyDescent="0.25">
      <c r="B28" s="602">
        <v>12145</v>
      </c>
      <c r="C28" s="480" t="s">
        <v>316</v>
      </c>
      <c r="D28" s="480">
        <v>12</v>
      </c>
      <c r="E28" s="480">
        <v>40</v>
      </c>
      <c r="F28" s="480">
        <f t="shared" ref="F28:F31" si="4">D28*E28</f>
        <v>480</v>
      </c>
      <c r="G28" s="480">
        <v>24.212</v>
      </c>
      <c r="H28" s="480" t="s">
        <v>99</v>
      </c>
      <c r="I28" s="604">
        <f t="shared" ref="I28:I29" si="5">E28*G28</f>
        <v>968.48</v>
      </c>
      <c r="J28" s="478"/>
    </row>
    <row r="29" spans="2:10" ht="47.25" customHeight="1" x14ac:dyDescent="0.25">
      <c r="B29" s="602">
        <v>12146</v>
      </c>
      <c r="C29" s="480" t="s">
        <v>317</v>
      </c>
      <c r="D29" s="480">
        <v>12</v>
      </c>
      <c r="E29" s="480">
        <v>40</v>
      </c>
      <c r="F29" s="480">
        <f t="shared" si="4"/>
        <v>480</v>
      </c>
      <c r="G29" s="480">
        <v>18.685500000000001</v>
      </c>
      <c r="H29" s="480" t="s">
        <v>99</v>
      </c>
      <c r="I29" s="604">
        <f t="shared" si="5"/>
        <v>747.42000000000007</v>
      </c>
      <c r="J29" s="478"/>
    </row>
    <row r="30" spans="2:10" ht="47.25" customHeight="1" x14ac:dyDescent="0.25">
      <c r="B30" s="598">
        <v>12148</v>
      </c>
      <c r="C30" s="599" t="s">
        <v>318</v>
      </c>
      <c r="D30" s="599">
        <v>12</v>
      </c>
      <c r="E30" s="599">
        <v>40</v>
      </c>
      <c r="F30" s="599">
        <f t="shared" si="4"/>
        <v>480</v>
      </c>
      <c r="G30" s="600">
        <v>26.431699999999999</v>
      </c>
      <c r="H30" s="599" t="s">
        <v>99</v>
      </c>
      <c r="I30" s="601">
        <f t="shared" ref="I30" si="6">G30*E30</f>
        <v>1057.268</v>
      </c>
      <c r="J30" s="479"/>
    </row>
    <row r="31" spans="2:10" ht="47.25" customHeight="1" x14ac:dyDescent="0.25">
      <c r="B31" s="602">
        <v>12800</v>
      </c>
      <c r="C31" s="480" t="s">
        <v>319</v>
      </c>
      <c r="D31" s="480">
        <v>20</v>
      </c>
      <c r="E31" s="480">
        <v>600</v>
      </c>
      <c r="F31" s="480">
        <f t="shared" si="4"/>
        <v>12000</v>
      </c>
      <c r="G31" s="480">
        <v>5.8258000000000001</v>
      </c>
      <c r="H31" s="480" t="s">
        <v>99</v>
      </c>
      <c r="I31" s="604">
        <f t="shared" ref="I31:I39" si="7">E31*G31</f>
        <v>3495.48</v>
      </c>
      <c r="J31" s="478"/>
    </row>
    <row r="32" spans="2:10" ht="47.25" customHeight="1" x14ac:dyDescent="0.25">
      <c r="B32" s="602">
        <v>12801</v>
      </c>
      <c r="C32" s="480" t="s">
        <v>320</v>
      </c>
      <c r="D32" s="480">
        <v>10</v>
      </c>
      <c r="E32" s="480">
        <v>552</v>
      </c>
      <c r="F32" s="480">
        <f t="shared" ref="F32:F39" si="8">E32*D32</f>
        <v>5520</v>
      </c>
      <c r="G32" s="480">
        <v>7.3505000000000003</v>
      </c>
      <c r="H32" s="480" t="s">
        <v>99</v>
      </c>
      <c r="I32" s="604">
        <f t="shared" si="7"/>
        <v>4057.4760000000001</v>
      </c>
      <c r="J32" s="478"/>
    </row>
    <row r="33" spans="2:10" ht="47.25" customHeight="1" x14ac:dyDescent="0.25">
      <c r="B33" s="602">
        <v>12802</v>
      </c>
      <c r="C33" s="480" t="s">
        <v>321</v>
      </c>
      <c r="D33" s="480">
        <v>10</v>
      </c>
      <c r="E33" s="480">
        <v>96</v>
      </c>
      <c r="F33" s="480">
        <f t="shared" si="8"/>
        <v>960</v>
      </c>
      <c r="G33" s="480">
        <v>8.09</v>
      </c>
      <c r="H33" s="480" t="s">
        <v>99</v>
      </c>
      <c r="I33" s="604">
        <f t="shared" si="7"/>
        <v>776.64</v>
      </c>
      <c r="J33" s="478"/>
    </row>
    <row r="34" spans="2:10" ht="47.25" customHeight="1" x14ac:dyDescent="0.25">
      <c r="B34" s="602">
        <v>12803</v>
      </c>
      <c r="C34" s="480" t="s">
        <v>322</v>
      </c>
      <c r="D34" s="480">
        <v>10</v>
      </c>
      <c r="E34" s="480">
        <v>336</v>
      </c>
      <c r="F34" s="480">
        <f t="shared" si="8"/>
        <v>3360</v>
      </c>
      <c r="G34" s="480">
        <v>9.9692000000000007</v>
      </c>
      <c r="H34" s="480" t="s">
        <v>99</v>
      </c>
      <c r="I34" s="604">
        <f t="shared" si="7"/>
        <v>3349.6512000000002</v>
      </c>
      <c r="J34" s="478"/>
    </row>
    <row r="35" spans="2:10" ht="47.25" customHeight="1" x14ac:dyDescent="0.25">
      <c r="B35" s="602">
        <v>12805</v>
      </c>
      <c r="C35" s="480" t="s">
        <v>323</v>
      </c>
      <c r="D35" s="480">
        <v>10</v>
      </c>
      <c r="E35" s="480">
        <v>40</v>
      </c>
      <c r="F35" s="480">
        <f t="shared" si="8"/>
        <v>400</v>
      </c>
      <c r="G35" s="480">
        <v>14.420299999999999</v>
      </c>
      <c r="H35" s="480" t="s">
        <v>99</v>
      </c>
      <c r="I35" s="480">
        <f t="shared" si="7"/>
        <v>576.81200000000001</v>
      </c>
      <c r="J35" s="478"/>
    </row>
    <row r="36" spans="2:10" ht="47.25" customHeight="1" x14ac:dyDescent="0.25">
      <c r="B36" s="602">
        <v>12813</v>
      </c>
      <c r="C36" s="480" t="s">
        <v>324</v>
      </c>
      <c r="D36" s="480">
        <v>10</v>
      </c>
      <c r="E36" s="480">
        <v>30</v>
      </c>
      <c r="F36" s="480">
        <f t="shared" si="8"/>
        <v>300</v>
      </c>
      <c r="G36" s="480">
        <v>20.825700000000001</v>
      </c>
      <c r="H36" s="480" t="s">
        <v>99</v>
      </c>
      <c r="I36" s="480">
        <f t="shared" si="7"/>
        <v>624.77100000000007</v>
      </c>
      <c r="J36" s="478"/>
    </row>
    <row r="37" spans="2:10" ht="47.25" customHeight="1" x14ac:dyDescent="0.25">
      <c r="B37" s="598">
        <v>12819</v>
      </c>
      <c r="C37" s="599" t="s">
        <v>325</v>
      </c>
      <c r="D37" s="599">
        <v>10</v>
      </c>
      <c r="E37" s="599">
        <v>10</v>
      </c>
      <c r="F37" s="599">
        <f t="shared" ref="F37" si="9">D37*E37</f>
        <v>100</v>
      </c>
      <c r="G37" s="599">
        <v>26.502400000000002</v>
      </c>
      <c r="H37" s="599" t="s">
        <v>99</v>
      </c>
      <c r="I37" s="605">
        <f t="shared" si="7"/>
        <v>265.024</v>
      </c>
      <c r="J37" s="478"/>
    </row>
    <row r="38" spans="2:10" ht="47.25" customHeight="1" x14ac:dyDescent="0.25">
      <c r="B38" s="602">
        <v>12825</v>
      </c>
      <c r="C38" s="480" t="s">
        <v>326</v>
      </c>
      <c r="D38" s="480">
        <v>10</v>
      </c>
      <c r="E38" s="480">
        <v>20</v>
      </c>
      <c r="F38" s="480">
        <f t="shared" si="8"/>
        <v>200</v>
      </c>
      <c r="G38" s="480">
        <v>10.526999999999999</v>
      </c>
      <c r="H38" s="480" t="s">
        <v>99</v>
      </c>
      <c r="I38" s="480">
        <f t="shared" si="7"/>
        <v>210.54</v>
      </c>
      <c r="J38" s="478"/>
    </row>
    <row r="39" spans="2:10" ht="47.25" customHeight="1" x14ac:dyDescent="0.25">
      <c r="B39" s="602">
        <v>12831</v>
      </c>
      <c r="C39" s="480" t="s">
        <v>327</v>
      </c>
      <c r="D39" s="480">
        <v>10</v>
      </c>
      <c r="E39" s="480">
        <v>30</v>
      </c>
      <c r="F39" s="480">
        <f t="shared" si="8"/>
        <v>300</v>
      </c>
      <c r="G39" s="480">
        <v>21.140999999999998</v>
      </c>
      <c r="H39" s="480" t="s">
        <v>99</v>
      </c>
      <c r="I39" s="480">
        <f t="shared" si="7"/>
        <v>634.2299999999999</v>
      </c>
      <c r="J39" s="478"/>
    </row>
    <row r="40" spans="2:10" ht="47.25" customHeight="1" x14ac:dyDescent="0.25">
      <c r="B40" s="593">
        <v>14040</v>
      </c>
      <c r="C40" s="594" t="s">
        <v>328</v>
      </c>
      <c r="D40" s="594">
        <v>18</v>
      </c>
      <c r="E40" s="594">
        <v>660</v>
      </c>
      <c r="F40" s="594">
        <f t="shared" ref="F40:F41" si="10">D40*E40</f>
        <v>11880</v>
      </c>
      <c r="G40" s="597">
        <v>2.8298000000000001</v>
      </c>
      <c r="H40" s="594" t="s">
        <v>99</v>
      </c>
      <c r="I40" s="596">
        <f t="shared" ref="I40:I79" si="11">G40*E40</f>
        <v>1867.6680000000001</v>
      </c>
      <c r="J40" s="478"/>
    </row>
    <row r="41" spans="2:10" ht="47.25" customHeight="1" x14ac:dyDescent="0.25">
      <c r="B41" s="593">
        <v>14041</v>
      </c>
      <c r="C41" s="594" t="s">
        <v>329</v>
      </c>
      <c r="D41" s="594">
        <v>18</v>
      </c>
      <c r="E41" s="594">
        <v>3000</v>
      </c>
      <c r="F41" s="594">
        <f t="shared" si="10"/>
        <v>54000</v>
      </c>
      <c r="G41" s="597">
        <v>3.9003000000000001</v>
      </c>
      <c r="H41" s="594" t="s">
        <v>99</v>
      </c>
      <c r="I41" s="596">
        <f t="shared" si="11"/>
        <v>11700.9</v>
      </c>
      <c r="J41" s="478"/>
    </row>
    <row r="42" spans="2:10" ht="47.25" customHeight="1" x14ac:dyDescent="0.25">
      <c r="B42" s="593">
        <v>14042</v>
      </c>
      <c r="C42" s="594" t="s">
        <v>330</v>
      </c>
      <c r="D42" s="594">
        <v>18</v>
      </c>
      <c r="E42" s="594">
        <v>900</v>
      </c>
      <c r="F42" s="594">
        <f>E42*D42</f>
        <v>16200</v>
      </c>
      <c r="G42" s="594">
        <v>4.8501000000000003</v>
      </c>
      <c r="H42" s="594" t="s">
        <v>99</v>
      </c>
      <c r="I42" s="596">
        <f t="shared" si="11"/>
        <v>4365.09</v>
      </c>
      <c r="J42" s="478"/>
    </row>
    <row r="43" spans="2:10" ht="47.25" customHeight="1" x14ac:dyDescent="0.25">
      <c r="B43" s="602">
        <v>14201</v>
      </c>
      <c r="C43" s="480" t="s">
        <v>331</v>
      </c>
      <c r="D43" s="480">
        <v>40</v>
      </c>
      <c r="E43" s="480">
        <v>144</v>
      </c>
      <c r="F43" s="480">
        <f>E43*D43</f>
        <v>5760</v>
      </c>
      <c r="G43" s="480">
        <v>2.8852000000000002</v>
      </c>
      <c r="H43" s="480" t="s">
        <v>99</v>
      </c>
      <c r="I43" s="604">
        <f t="shared" si="11"/>
        <v>415.46880000000004</v>
      </c>
      <c r="J43" s="478"/>
    </row>
    <row r="44" spans="2:10" ht="47.25" customHeight="1" x14ac:dyDescent="0.25">
      <c r="B44" s="602">
        <v>14202</v>
      </c>
      <c r="C44" s="480" t="s">
        <v>332</v>
      </c>
      <c r="D44" s="480">
        <v>30</v>
      </c>
      <c r="E44" s="480">
        <v>672</v>
      </c>
      <c r="F44" s="480">
        <f t="shared" ref="F44" si="12">E44*D44</f>
        <v>20160</v>
      </c>
      <c r="G44" s="603">
        <v>2.8275000000000001</v>
      </c>
      <c r="H44" s="480" t="s">
        <v>99</v>
      </c>
      <c r="I44" s="604">
        <f t="shared" si="11"/>
        <v>1900.0800000000002</v>
      </c>
      <c r="J44" s="478"/>
    </row>
    <row r="45" spans="2:10" ht="47.25" customHeight="1" x14ac:dyDescent="0.25">
      <c r="B45" s="602">
        <v>14203</v>
      </c>
      <c r="C45" s="480" t="s">
        <v>333</v>
      </c>
      <c r="D45" s="480">
        <v>20</v>
      </c>
      <c r="E45" s="480">
        <v>168</v>
      </c>
      <c r="F45" s="480">
        <f t="shared" ref="F45:F68" si="13">D45*E45</f>
        <v>3360</v>
      </c>
      <c r="G45" s="480">
        <v>3.1897000000000002</v>
      </c>
      <c r="H45" s="480" t="s">
        <v>99</v>
      </c>
      <c r="I45" s="604">
        <f t="shared" si="11"/>
        <v>535.86959999999999</v>
      </c>
      <c r="J45" s="478"/>
    </row>
    <row r="46" spans="2:10" ht="47.25" customHeight="1" x14ac:dyDescent="0.25">
      <c r="B46" s="602">
        <v>14208</v>
      </c>
      <c r="C46" s="480" t="s">
        <v>334</v>
      </c>
      <c r="D46" s="480">
        <v>100</v>
      </c>
      <c r="E46" s="480">
        <v>360</v>
      </c>
      <c r="F46" s="480">
        <f t="shared" si="13"/>
        <v>36000</v>
      </c>
      <c r="G46" s="480">
        <v>7.7865000000000002</v>
      </c>
      <c r="H46" s="480" t="s">
        <v>99</v>
      </c>
      <c r="I46" s="604">
        <f t="shared" si="11"/>
        <v>2803.14</v>
      </c>
      <c r="J46" s="478"/>
    </row>
    <row r="47" spans="2:10" ht="47.25" customHeight="1" x14ac:dyDescent="0.25">
      <c r="B47" s="602">
        <v>14209</v>
      </c>
      <c r="C47" s="480" t="s">
        <v>335</v>
      </c>
      <c r="D47" s="480">
        <v>50</v>
      </c>
      <c r="E47" s="480">
        <v>300</v>
      </c>
      <c r="F47" s="480">
        <f t="shared" si="13"/>
        <v>15000</v>
      </c>
      <c r="G47" s="480">
        <v>5.1764999999999999</v>
      </c>
      <c r="H47" s="480" t="s">
        <v>99</v>
      </c>
      <c r="I47" s="604">
        <f t="shared" si="11"/>
        <v>1552.95</v>
      </c>
      <c r="J47" s="478"/>
    </row>
    <row r="48" spans="2:10" ht="47.25" customHeight="1" x14ac:dyDescent="0.25">
      <c r="B48" s="602">
        <v>14210</v>
      </c>
      <c r="C48" s="599" t="s">
        <v>336</v>
      </c>
      <c r="D48" s="599">
        <v>50</v>
      </c>
      <c r="E48" s="599">
        <v>240</v>
      </c>
      <c r="F48" s="480">
        <f t="shared" si="13"/>
        <v>12000</v>
      </c>
      <c r="G48" s="600">
        <v>8.8196999999999992</v>
      </c>
      <c r="H48" s="599" t="s">
        <v>99</v>
      </c>
      <c r="I48" s="601">
        <f t="shared" si="11"/>
        <v>2116.7279999999996</v>
      </c>
      <c r="J48" s="478"/>
    </row>
    <row r="49" spans="2:10" ht="47.25" customHeight="1" x14ac:dyDescent="0.25">
      <c r="B49" s="602">
        <v>14211</v>
      </c>
      <c r="C49" s="480" t="s">
        <v>337</v>
      </c>
      <c r="D49" s="480">
        <v>200</v>
      </c>
      <c r="E49" s="480">
        <v>60</v>
      </c>
      <c r="F49" s="480">
        <f t="shared" si="13"/>
        <v>12000</v>
      </c>
      <c r="G49" s="600">
        <v>24.0001</v>
      </c>
      <c r="H49" s="480" t="s">
        <v>99</v>
      </c>
      <c r="I49" s="604">
        <f t="shared" si="11"/>
        <v>1440.0060000000001</v>
      </c>
      <c r="J49" s="478"/>
    </row>
    <row r="50" spans="2:10" ht="47.25" customHeight="1" x14ac:dyDescent="0.25">
      <c r="B50" s="602">
        <v>14212</v>
      </c>
      <c r="C50" s="480" t="s">
        <v>338</v>
      </c>
      <c r="D50" s="480">
        <v>150</v>
      </c>
      <c r="E50" s="480">
        <v>40</v>
      </c>
      <c r="F50" s="480">
        <f t="shared" si="13"/>
        <v>6000</v>
      </c>
      <c r="G50" s="600">
        <v>29.9998</v>
      </c>
      <c r="H50" s="480" t="s">
        <v>99</v>
      </c>
      <c r="I50" s="604">
        <f t="shared" si="11"/>
        <v>1199.992</v>
      </c>
      <c r="J50" s="478"/>
    </row>
    <row r="51" spans="2:10" ht="47.25" customHeight="1" x14ac:dyDescent="0.25">
      <c r="B51" s="602">
        <v>14213</v>
      </c>
      <c r="C51" s="480" t="s">
        <v>339</v>
      </c>
      <c r="D51" s="480">
        <v>250</v>
      </c>
      <c r="E51" s="480">
        <v>20</v>
      </c>
      <c r="F51" s="480">
        <f t="shared" si="13"/>
        <v>5000</v>
      </c>
      <c r="G51" s="600">
        <v>22.500399999999999</v>
      </c>
      <c r="H51" s="480" t="s">
        <v>99</v>
      </c>
      <c r="I51" s="604">
        <f t="shared" si="11"/>
        <v>450.00799999999998</v>
      </c>
      <c r="J51" s="478"/>
    </row>
    <row r="52" spans="2:10" ht="47.25" customHeight="1" x14ac:dyDescent="0.25">
      <c r="B52" s="606">
        <v>14578</v>
      </c>
      <c r="C52" s="607" t="s">
        <v>340</v>
      </c>
      <c r="D52" s="607">
        <v>20</v>
      </c>
      <c r="E52" s="607">
        <v>60</v>
      </c>
      <c r="F52" s="607">
        <f t="shared" si="13"/>
        <v>1200</v>
      </c>
      <c r="G52" s="608">
        <v>2.9733000000000001</v>
      </c>
      <c r="H52" s="607" t="s">
        <v>99</v>
      </c>
      <c r="I52" s="609">
        <f t="shared" si="11"/>
        <v>178.398</v>
      </c>
      <c r="J52" s="478"/>
    </row>
    <row r="53" spans="2:10" ht="47.25" customHeight="1" x14ac:dyDescent="0.25">
      <c r="B53" s="593">
        <v>14579</v>
      </c>
      <c r="C53" s="594" t="s">
        <v>341</v>
      </c>
      <c r="D53" s="594">
        <v>20</v>
      </c>
      <c r="E53" s="594">
        <v>396</v>
      </c>
      <c r="F53" s="594">
        <f t="shared" si="13"/>
        <v>7920</v>
      </c>
      <c r="G53" s="594">
        <v>3.819</v>
      </c>
      <c r="H53" s="594" t="s">
        <v>99</v>
      </c>
      <c r="I53" s="596">
        <f t="shared" si="11"/>
        <v>1512.3240000000001</v>
      </c>
      <c r="J53" s="478"/>
    </row>
    <row r="54" spans="2:10" ht="47.25" customHeight="1" x14ac:dyDescent="0.25">
      <c r="B54" s="593">
        <v>14580</v>
      </c>
      <c r="C54" s="594" t="s">
        <v>342</v>
      </c>
      <c r="D54" s="594">
        <v>20</v>
      </c>
      <c r="E54" s="594">
        <v>198</v>
      </c>
      <c r="F54" s="594">
        <f t="shared" si="13"/>
        <v>3960</v>
      </c>
      <c r="G54" s="594">
        <v>4.3117000000000001</v>
      </c>
      <c r="H54" s="594" t="s">
        <v>99</v>
      </c>
      <c r="I54" s="596">
        <f t="shared" si="11"/>
        <v>853.71659999999997</v>
      </c>
      <c r="J54" s="478"/>
    </row>
    <row r="55" spans="2:10" ht="47.25" customHeight="1" x14ac:dyDescent="0.25">
      <c r="B55" s="610">
        <v>15050</v>
      </c>
      <c r="C55" s="611" t="s">
        <v>343</v>
      </c>
      <c r="D55" s="612">
        <v>50</v>
      </c>
      <c r="E55" s="612">
        <v>60</v>
      </c>
      <c r="F55" s="612">
        <f t="shared" si="13"/>
        <v>3000</v>
      </c>
      <c r="G55" s="612">
        <v>6.6273</v>
      </c>
      <c r="H55" s="612" t="s">
        <v>99</v>
      </c>
      <c r="I55" s="613">
        <f t="shared" si="11"/>
        <v>397.63799999999998</v>
      </c>
      <c r="J55" s="478"/>
    </row>
    <row r="56" spans="2:10" ht="47.25" customHeight="1" x14ac:dyDescent="0.25">
      <c r="B56" s="610">
        <v>15061</v>
      </c>
      <c r="C56" s="611" t="s">
        <v>344</v>
      </c>
      <c r="D56" s="611">
        <v>25</v>
      </c>
      <c r="E56" s="611">
        <v>336</v>
      </c>
      <c r="F56" s="611">
        <f t="shared" si="13"/>
        <v>8400</v>
      </c>
      <c r="G56" s="614">
        <v>2.5209000000000001</v>
      </c>
      <c r="H56" s="611" t="s">
        <v>345</v>
      </c>
      <c r="I56" s="615">
        <f t="shared" ref="I56" si="14">E56*G56</f>
        <v>847.02240000000006</v>
      </c>
      <c r="J56" s="478"/>
    </row>
    <row r="57" spans="2:10" ht="47.25" customHeight="1" x14ac:dyDescent="0.25">
      <c r="B57" s="610">
        <v>15158</v>
      </c>
      <c r="C57" s="611" t="s">
        <v>346</v>
      </c>
      <c r="D57" s="611">
        <v>50</v>
      </c>
      <c r="E57" s="611">
        <v>264</v>
      </c>
      <c r="F57" s="611">
        <f t="shared" si="13"/>
        <v>13200</v>
      </c>
      <c r="G57" s="611">
        <v>2.6480999999999999</v>
      </c>
      <c r="H57" s="611" t="s">
        <v>345</v>
      </c>
      <c r="I57" s="615">
        <f t="shared" si="11"/>
        <v>699.09839999999997</v>
      </c>
      <c r="J57" s="481"/>
    </row>
    <row r="58" spans="2:10" ht="47.25" customHeight="1" x14ac:dyDescent="0.25">
      <c r="B58" s="606">
        <v>94212</v>
      </c>
      <c r="C58" s="607" t="s">
        <v>347</v>
      </c>
      <c r="D58" s="607">
        <v>30</v>
      </c>
      <c r="E58" s="607">
        <v>378</v>
      </c>
      <c r="F58" s="607">
        <f t="shared" si="13"/>
        <v>11340</v>
      </c>
      <c r="G58" s="608">
        <v>2.2463000000000002</v>
      </c>
      <c r="H58" s="607" t="s">
        <v>99</v>
      </c>
      <c r="I58" s="609">
        <f t="shared" si="11"/>
        <v>849.10140000000013</v>
      </c>
      <c r="J58" s="481"/>
    </row>
    <row r="59" spans="2:10" ht="46.9" customHeight="1" x14ac:dyDescent="0.25">
      <c r="B59" s="602">
        <v>94231</v>
      </c>
      <c r="C59" s="480" t="s">
        <v>348</v>
      </c>
      <c r="D59" s="480">
        <v>10</v>
      </c>
      <c r="E59" s="480">
        <v>160</v>
      </c>
      <c r="F59" s="480">
        <f t="shared" si="13"/>
        <v>1600</v>
      </c>
      <c r="G59" s="480">
        <v>1.1822999999999999</v>
      </c>
      <c r="H59" s="480" t="s">
        <v>99</v>
      </c>
      <c r="I59" s="604">
        <f t="shared" si="11"/>
        <v>189.16799999999998</v>
      </c>
      <c r="J59" s="481"/>
    </row>
    <row r="60" spans="2:10" ht="46.9" customHeight="1" x14ac:dyDescent="0.25">
      <c r="B60" s="602">
        <v>94234</v>
      </c>
      <c r="C60" s="480" t="s">
        <v>349</v>
      </c>
      <c r="D60" s="480">
        <v>10</v>
      </c>
      <c r="E60" s="480">
        <v>600</v>
      </c>
      <c r="F60" s="480">
        <f t="shared" si="13"/>
        <v>6000</v>
      </c>
      <c r="G60" s="480">
        <v>4.4541000000000004</v>
      </c>
      <c r="H60" s="480" t="s">
        <v>99</v>
      </c>
      <c r="I60" s="604">
        <f t="shared" si="11"/>
        <v>2672.46</v>
      </c>
      <c r="J60" s="481"/>
    </row>
    <row r="61" spans="2:10" ht="46.9" customHeight="1" x14ac:dyDescent="0.25">
      <c r="B61" s="602">
        <v>94238</v>
      </c>
      <c r="C61" s="480" t="s">
        <v>350</v>
      </c>
      <c r="D61" s="480">
        <v>5</v>
      </c>
      <c r="E61" s="480">
        <v>25</v>
      </c>
      <c r="F61" s="480">
        <f t="shared" si="13"/>
        <v>125</v>
      </c>
      <c r="G61" s="480">
        <v>9.5460999999999991</v>
      </c>
      <c r="H61" s="480" t="s">
        <v>99</v>
      </c>
      <c r="I61" s="604">
        <f t="shared" si="11"/>
        <v>238.65249999999997</v>
      </c>
      <c r="J61" s="481"/>
    </row>
    <row r="62" spans="2:10" ht="46.9" customHeight="1" x14ac:dyDescent="0.25">
      <c r="B62" s="593">
        <v>94253</v>
      </c>
      <c r="C62" s="594" t="s">
        <v>351</v>
      </c>
      <c r="D62" s="594">
        <v>5</v>
      </c>
      <c r="E62" s="594">
        <v>50</v>
      </c>
      <c r="F62" s="594">
        <f t="shared" si="13"/>
        <v>250</v>
      </c>
      <c r="G62" s="594">
        <v>1.5891999999999999</v>
      </c>
      <c r="H62" s="594" t="s">
        <v>99</v>
      </c>
      <c r="I62" s="596">
        <f t="shared" si="11"/>
        <v>79.459999999999994</v>
      </c>
      <c r="J62" s="481"/>
    </row>
    <row r="63" spans="2:10" ht="46.9" customHeight="1" x14ac:dyDescent="0.25">
      <c r="B63" s="593">
        <v>94340</v>
      </c>
      <c r="C63" s="594" t="s">
        <v>352</v>
      </c>
      <c r="D63" s="594">
        <v>18</v>
      </c>
      <c r="E63" s="594">
        <v>444</v>
      </c>
      <c r="F63" s="594">
        <f t="shared" si="13"/>
        <v>7992</v>
      </c>
      <c r="G63" s="594">
        <v>2.9340000000000002</v>
      </c>
      <c r="H63" s="594" t="s">
        <v>99</v>
      </c>
      <c r="I63" s="596">
        <f t="shared" si="11"/>
        <v>1302.6960000000001</v>
      </c>
      <c r="J63" s="481"/>
    </row>
    <row r="64" spans="2:10" ht="46.9" customHeight="1" x14ac:dyDescent="0.25">
      <c r="B64" s="593">
        <v>94341</v>
      </c>
      <c r="C64" s="594" t="s">
        <v>353</v>
      </c>
      <c r="D64" s="594">
        <v>18</v>
      </c>
      <c r="E64" s="594">
        <v>900</v>
      </c>
      <c r="F64" s="594">
        <f t="shared" si="13"/>
        <v>16200</v>
      </c>
      <c r="G64" s="594">
        <v>4.1399999999999997</v>
      </c>
      <c r="H64" s="594" t="s">
        <v>99</v>
      </c>
      <c r="I64" s="596">
        <f t="shared" si="11"/>
        <v>3725.9999999999995</v>
      </c>
      <c r="J64" s="481"/>
    </row>
    <row r="65" spans="2:10" ht="46.9" customHeight="1" x14ac:dyDescent="0.25">
      <c r="B65" s="593">
        <v>94342</v>
      </c>
      <c r="C65" s="594" t="s">
        <v>354</v>
      </c>
      <c r="D65" s="594">
        <v>18</v>
      </c>
      <c r="E65" s="594">
        <v>384</v>
      </c>
      <c r="F65" s="594">
        <f t="shared" si="13"/>
        <v>6912</v>
      </c>
      <c r="G65" s="594">
        <v>5.0449999999999999</v>
      </c>
      <c r="H65" s="594" t="s">
        <v>99</v>
      </c>
      <c r="I65" s="596">
        <f t="shared" si="11"/>
        <v>1937.28</v>
      </c>
      <c r="J65" s="481"/>
    </row>
    <row r="66" spans="2:10" ht="46.9" customHeight="1" x14ac:dyDescent="0.25">
      <c r="B66" s="593">
        <v>97030</v>
      </c>
      <c r="C66" s="594" t="s">
        <v>355</v>
      </c>
      <c r="D66" s="594">
        <v>20</v>
      </c>
      <c r="E66" s="594">
        <v>300</v>
      </c>
      <c r="F66" s="594">
        <f t="shared" si="13"/>
        <v>6000</v>
      </c>
      <c r="G66" s="594">
        <v>2.9340000000000002</v>
      </c>
      <c r="H66" s="594" t="s">
        <v>99</v>
      </c>
      <c r="I66" s="596">
        <f t="shared" si="11"/>
        <v>880.2</v>
      </c>
      <c r="J66" s="481"/>
    </row>
    <row r="67" spans="2:10" ht="46.9" customHeight="1" x14ac:dyDescent="0.25">
      <c r="B67" s="593">
        <v>97032</v>
      </c>
      <c r="C67" s="594" t="s">
        <v>356</v>
      </c>
      <c r="D67" s="594">
        <v>20</v>
      </c>
      <c r="E67" s="594">
        <v>240</v>
      </c>
      <c r="F67" s="594">
        <f t="shared" si="13"/>
        <v>4800</v>
      </c>
      <c r="G67" s="594">
        <v>5.827</v>
      </c>
      <c r="H67" s="594" t="s">
        <v>99</v>
      </c>
      <c r="I67" s="596">
        <f t="shared" si="11"/>
        <v>1398.48</v>
      </c>
      <c r="J67" s="481"/>
    </row>
    <row r="68" spans="2:10" ht="46.9" customHeight="1" x14ac:dyDescent="0.25">
      <c r="B68" s="602">
        <v>97037</v>
      </c>
      <c r="C68" s="480" t="s">
        <v>357</v>
      </c>
      <c r="D68" s="480">
        <v>50</v>
      </c>
      <c r="E68" s="480">
        <v>48</v>
      </c>
      <c r="F68" s="480">
        <f t="shared" si="13"/>
        <v>2400</v>
      </c>
      <c r="G68" s="480">
        <v>2.8885999999999998</v>
      </c>
      <c r="H68" s="480" t="s">
        <v>99</v>
      </c>
      <c r="I68" s="604">
        <f t="shared" si="11"/>
        <v>138.65279999999998</v>
      </c>
      <c r="J68" s="481"/>
    </row>
    <row r="69" spans="2:10" ht="46.9" customHeight="1" x14ac:dyDescent="0.25">
      <c r="B69" s="602">
        <v>97039</v>
      </c>
      <c r="C69" s="480" t="s">
        <v>358</v>
      </c>
      <c r="D69" s="480">
        <v>120</v>
      </c>
      <c r="E69" s="480">
        <v>324</v>
      </c>
      <c r="F69" s="480">
        <f>E69*D69</f>
        <v>38880</v>
      </c>
      <c r="G69" s="616">
        <v>5.9997999999999996</v>
      </c>
      <c r="H69" s="480" t="s">
        <v>99</v>
      </c>
      <c r="I69" s="604">
        <f t="shared" si="11"/>
        <v>1943.9351999999999</v>
      </c>
      <c r="J69" s="481"/>
    </row>
    <row r="70" spans="2:10" ht="46.9" customHeight="1" x14ac:dyDescent="0.25">
      <c r="B70" s="593">
        <v>97381</v>
      </c>
      <c r="C70" s="594" t="s">
        <v>359</v>
      </c>
      <c r="D70" s="594">
        <v>18</v>
      </c>
      <c r="E70" s="594">
        <v>96</v>
      </c>
      <c r="F70" s="594">
        <f>E70*D70</f>
        <v>1728</v>
      </c>
      <c r="G70" s="617">
        <v>3.6046</v>
      </c>
      <c r="H70" s="594" t="s">
        <v>99</v>
      </c>
      <c r="I70" s="596">
        <f t="shared" si="11"/>
        <v>346.04160000000002</v>
      </c>
      <c r="J70" s="481"/>
    </row>
    <row r="71" spans="2:10" ht="46.9" customHeight="1" x14ac:dyDescent="0.35">
      <c r="B71" s="618">
        <v>97382</v>
      </c>
      <c r="C71" s="619" t="s">
        <v>360</v>
      </c>
      <c r="D71" s="620">
        <v>18</v>
      </c>
      <c r="E71" s="620">
        <v>36</v>
      </c>
      <c r="F71" s="620">
        <f>E71*D71</f>
        <v>648</v>
      </c>
      <c r="G71" s="621">
        <v>6.2085999999999997</v>
      </c>
      <c r="H71" s="620" t="s">
        <v>99</v>
      </c>
      <c r="I71" s="622">
        <f>G71*E71</f>
        <v>223.50959999999998</v>
      </c>
      <c r="J71" s="481"/>
    </row>
    <row r="72" spans="2:10" ht="46.9" customHeight="1" x14ac:dyDescent="0.25">
      <c r="B72" s="593">
        <v>97383</v>
      </c>
      <c r="C72" s="594" t="s">
        <v>361</v>
      </c>
      <c r="D72" s="594">
        <v>18</v>
      </c>
      <c r="E72" s="594">
        <v>12</v>
      </c>
      <c r="F72" s="594">
        <f t="shared" ref="F72" si="15">D72*E72</f>
        <v>216</v>
      </c>
      <c r="G72" s="597">
        <v>7.532</v>
      </c>
      <c r="H72" s="594" t="s">
        <v>99</v>
      </c>
      <c r="I72" s="596">
        <f t="shared" ref="I72" si="16">G72*E72</f>
        <v>90.384</v>
      </c>
      <c r="J72" s="481"/>
    </row>
    <row r="73" spans="2:10" ht="46.9" customHeight="1" x14ac:dyDescent="0.25">
      <c r="B73" s="602">
        <v>97935</v>
      </c>
      <c r="C73" s="480" t="s">
        <v>362</v>
      </c>
      <c r="D73" s="480">
        <v>30</v>
      </c>
      <c r="E73" s="480">
        <v>600</v>
      </c>
      <c r="F73" s="480">
        <f>E73*D73</f>
        <v>18000</v>
      </c>
      <c r="G73" s="480">
        <v>2.0684999999999998</v>
      </c>
      <c r="H73" s="480" t="s">
        <v>99</v>
      </c>
      <c r="I73" s="604">
        <f t="shared" si="11"/>
        <v>1241.0999999999999</v>
      </c>
      <c r="J73" s="481" t="s">
        <v>20</v>
      </c>
    </row>
    <row r="74" spans="2:10" ht="46.9" customHeight="1" x14ac:dyDescent="0.25">
      <c r="B74" s="602">
        <v>97936</v>
      </c>
      <c r="C74" s="480" t="s">
        <v>363</v>
      </c>
      <c r="D74" s="480">
        <v>25</v>
      </c>
      <c r="E74" s="480">
        <v>500</v>
      </c>
      <c r="F74" s="480">
        <f t="shared" ref="F74:F77" si="17">E74*D74</f>
        <v>12500</v>
      </c>
      <c r="G74" s="480">
        <v>3.2494999999999998</v>
      </c>
      <c r="H74" s="480" t="s">
        <v>99</v>
      </c>
      <c r="I74" s="604">
        <f t="shared" si="11"/>
        <v>1624.75</v>
      </c>
      <c r="J74" s="481"/>
    </row>
    <row r="75" spans="2:10" ht="46.9" customHeight="1" x14ac:dyDescent="0.25">
      <c r="B75" s="602">
        <v>97937</v>
      </c>
      <c r="C75" s="480" t="s">
        <v>364</v>
      </c>
      <c r="D75" s="480">
        <v>15</v>
      </c>
      <c r="E75" s="480">
        <v>80</v>
      </c>
      <c r="F75" s="480">
        <f t="shared" si="17"/>
        <v>1200</v>
      </c>
      <c r="G75" s="480">
        <v>2.5577999999999999</v>
      </c>
      <c r="H75" s="480" t="s">
        <v>99</v>
      </c>
      <c r="I75" s="604">
        <f t="shared" si="11"/>
        <v>204.624</v>
      </c>
      <c r="J75" s="481"/>
    </row>
    <row r="76" spans="2:10" ht="46.9" customHeight="1" x14ac:dyDescent="0.25">
      <c r="B76" s="602" t="s">
        <v>365</v>
      </c>
      <c r="C76" s="480" t="s">
        <v>366</v>
      </c>
      <c r="D76" s="480">
        <v>5</v>
      </c>
      <c r="E76" s="480">
        <v>20</v>
      </c>
      <c r="F76" s="480">
        <f t="shared" si="17"/>
        <v>100</v>
      </c>
      <c r="G76" s="480">
        <v>43.282499999999999</v>
      </c>
      <c r="H76" s="480" t="s">
        <v>99</v>
      </c>
      <c r="I76" s="604">
        <f t="shared" si="11"/>
        <v>865.65</v>
      </c>
      <c r="J76" s="481"/>
    </row>
    <row r="77" spans="2:10" ht="46.9" customHeight="1" x14ac:dyDescent="0.25">
      <c r="B77" s="593">
        <v>98815</v>
      </c>
      <c r="C77" s="594" t="s">
        <v>367</v>
      </c>
      <c r="D77" s="594">
        <v>96</v>
      </c>
      <c r="E77" s="594">
        <v>16</v>
      </c>
      <c r="F77" s="594">
        <f t="shared" si="17"/>
        <v>1536</v>
      </c>
      <c r="G77" s="594">
        <v>15.648</v>
      </c>
      <c r="H77" s="594" t="s">
        <v>99</v>
      </c>
      <c r="I77" s="596">
        <f t="shared" si="11"/>
        <v>250.36799999999999</v>
      </c>
      <c r="J77" s="481"/>
    </row>
    <row r="78" spans="2:10" ht="46.9" customHeight="1" x14ac:dyDescent="0.25">
      <c r="B78" s="593">
        <v>98816</v>
      </c>
      <c r="C78" s="594" t="s">
        <v>368</v>
      </c>
      <c r="D78" s="594">
        <v>96</v>
      </c>
      <c r="E78" s="594">
        <v>288</v>
      </c>
      <c r="F78" s="594">
        <f>D78*E78</f>
        <v>27648</v>
      </c>
      <c r="G78" s="594">
        <v>21.119800000000001</v>
      </c>
      <c r="H78" s="594" t="s">
        <v>99</v>
      </c>
      <c r="I78" s="596">
        <f t="shared" si="11"/>
        <v>6082.5024000000003</v>
      </c>
      <c r="J78" s="481"/>
    </row>
    <row r="79" spans="2:10" ht="46.9" customHeight="1" thickBot="1" x14ac:dyDescent="0.3">
      <c r="B79" s="623">
        <v>98912</v>
      </c>
      <c r="C79" s="624" t="s">
        <v>369</v>
      </c>
      <c r="D79" s="625">
        <v>50</v>
      </c>
      <c r="E79" s="625">
        <v>960</v>
      </c>
      <c r="F79" s="624">
        <f t="shared" ref="F79" si="18">D79*E79</f>
        <v>48000</v>
      </c>
      <c r="G79" s="626">
        <v>2.2544</v>
      </c>
      <c r="H79" s="624" t="s">
        <v>99</v>
      </c>
      <c r="I79" s="627">
        <f t="shared" si="11"/>
        <v>2164.2240000000002</v>
      </c>
      <c r="J79" s="14"/>
    </row>
    <row r="80" spans="2:10" ht="47.25" customHeight="1" thickBot="1" x14ac:dyDescent="0.3">
      <c r="B80" s="1193" t="s">
        <v>370</v>
      </c>
      <c r="C80" s="1194"/>
      <c r="D80" s="1194"/>
      <c r="E80" s="1194"/>
      <c r="F80" s="1194"/>
      <c r="G80" s="1194"/>
      <c r="H80" s="1195"/>
      <c r="I80" s="482">
        <f>SUM(I16:I79)</f>
        <v>84545.975500000015</v>
      </c>
      <c r="J80" s="483"/>
    </row>
    <row r="81" spans="2:10" ht="19.5" x14ac:dyDescent="0.25">
      <c r="B81" s="1218" t="s">
        <v>19</v>
      </c>
      <c r="C81" s="1219"/>
      <c r="D81" s="1220"/>
      <c r="E81" s="1221" t="s">
        <v>371</v>
      </c>
      <c r="F81" s="1219"/>
      <c r="G81" s="1219"/>
      <c r="H81" s="1219"/>
      <c r="I81" s="1219"/>
      <c r="J81" s="1222"/>
    </row>
    <row r="82" spans="2:10" ht="19.5" x14ac:dyDescent="0.25">
      <c r="B82" s="1198" t="s">
        <v>46</v>
      </c>
      <c r="C82" s="1199"/>
      <c r="D82" s="1200"/>
      <c r="E82" s="1201" t="s">
        <v>290</v>
      </c>
      <c r="F82" s="1199"/>
      <c r="G82" s="1199"/>
      <c r="H82" s="1199"/>
      <c r="I82" s="1199"/>
      <c r="J82" s="1202"/>
    </row>
    <row r="83" spans="2:10" ht="57.6" customHeight="1" x14ac:dyDescent="0.25">
      <c r="B83" s="1203" t="s">
        <v>96</v>
      </c>
      <c r="C83" s="1204"/>
      <c r="D83" s="1205"/>
      <c r="E83" s="1209" t="s">
        <v>372</v>
      </c>
      <c r="F83" s="1209"/>
      <c r="G83" s="1209"/>
      <c r="H83" s="1209"/>
      <c r="I83" s="1209"/>
      <c r="J83" s="1210"/>
    </row>
    <row r="84" spans="2:10" ht="19.5" x14ac:dyDescent="0.25">
      <c r="B84" s="1206"/>
      <c r="C84" s="1207"/>
      <c r="D84" s="1208"/>
      <c r="E84" s="1211" t="s">
        <v>373</v>
      </c>
      <c r="F84" s="1212"/>
      <c r="G84" s="1212"/>
      <c r="H84" s="1212"/>
      <c r="I84" s="1212"/>
      <c r="J84" s="1213"/>
    </row>
    <row r="85" spans="2:10" ht="19.5" x14ac:dyDescent="0.25">
      <c r="B85" s="484"/>
      <c r="C85" s="485"/>
      <c r="D85" s="485"/>
      <c r="E85" s="486"/>
      <c r="F85" s="485"/>
      <c r="G85" s="487"/>
      <c r="H85" s="487"/>
      <c r="I85" s="488"/>
      <c r="J85" s="489"/>
    </row>
    <row r="86" spans="2:10" ht="19.5" x14ac:dyDescent="0.25">
      <c r="B86" s="484"/>
      <c r="C86" s="485"/>
      <c r="D86" s="485"/>
      <c r="E86" s="486"/>
      <c r="F86" s="485"/>
      <c r="G86" s="487"/>
      <c r="H86" s="487"/>
      <c r="I86" s="1214" t="s">
        <v>374</v>
      </c>
      <c r="J86" s="1215"/>
    </row>
    <row r="87" spans="2:10" ht="19.5" x14ac:dyDescent="0.25">
      <c r="B87" s="484"/>
      <c r="C87" s="485"/>
      <c r="D87" s="485"/>
      <c r="E87" s="485"/>
      <c r="F87" s="490"/>
      <c r="G87" s="490"/>
      <c r="H87" s="485"/>
      <c r="I87" s="490"/>
      <c r="J87" s="491"/>
    </row>
    <row r="88" spans="2:10" ht="19.5" x14ac:dyDescent="0.25">
      <c r="B88" s="484"/>
      <c r="C88" s="492"/>
      <c r="D88" s="485"/>
      <c r="E88" s="485"/>
      <c r="F88" s="493"/>
      <c r="G88" s="490"/>
      <c r="H88" s="485"/>
      <c r="I88" s="490"/>
      <c r="J88" s="173"/>
    </row>
    <row r="89" spans="2:10" ht="19.5" x14ac:dyDescent="0.25">
      <c r="B89" s="484"/>
      <c r="C89" s="492"/>
      <c r="D89" s="485"/>
      <c r="E89" s="485"/>
      <c r="F89" s="494"/>
      <c r="G89" s="494"/>
      <c r="H89" s="485"/>
      <c r="I89" s="494"/>
      <c r="J89" s="173"/>
    </row>
    <row r="90" spans="2:10" ht="43.9" customHeight="1" thickBot="1" x14ac:dyDescent="0.3">
      <c r="B90" s="495"/>
      <c r="C90" s="496"/>
      <c r="D90" s="497"/>
      <c r="E90" s="497"/>
      <c r="F90" s="498"/>
      <c r="G90" s="498"/>
      <c r="H90" s="497"/>
      <c r="I90" s="1196" t="s">
        <v>50</v>
      </c>
      <c r="J90" s="1197"/>
    </row>
    <row r="91" spans="2:10" ht="43.9" customHeight="1" x14ac:dyDescent="0.25"/>
    <row r="92" spans="2:10" ht="43.9" customHeight="1" x14ac:dyDescent="0.25"/>
  </sheetData>
  <mergeCells count="41">
    <mergeCell ref="B1:J1"/>
    <mergeCell ref="B2:D2"/>
    <mergeCell ref="E2:G2"/>
    <mergeCell ref="B3:B7"/>
    <mergeCell ref="C3:D3"/>
    <mergeCell ref="E3:G3"/>
    <mergeCell ref="H3:J3"/>
    <mergeCell ref="C4:D4"/>
    <mergeCell ref="H4:J4"/>
    <mergeCell ref="C5:D5"/>
    <mergeCell ref="E5:G5"/>
    <mergeCell ref="H5:J5"/>
    <mergeCell ref="C6:D6"/>
    <mergeCell ref="E6:G6"/>
    <mergeCell ref="C7:D7"/>
    <mergeCell ref="E7:G7"/>
    <mergeCell ref="H7:J7"/>
    <mergeCell ref="B81:D81"/>
    <mergeCell ref="E81:J81"/>
    <mergeCell ref="B9:J9"/>
    <mergeCell ref="H12:J12"/>
    <mergeCell ref="B13:C13"/>
    <mergeCell ref="D13:F13"/>
    <mergeCell ref="G13:J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B80:H80"/>
    <mergeCell ref="I90:J90"/>
    <mergeCell ref="B82:D82"/>
    <mergeCell ref="E82:J82"/>
    <mergeCell ref="B83:D84"/>
    <mergeCell ref="E83:J83"/>
    <mergeCell ref="E84:J84"/>
    <mergeCell ref="I86:J8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C8B3-2A5B-4612-BCA5-2584E56AA06A}">
  <dimension ref="B1:I80"/>
  <sheetViews>
    <sheetView topLeftCell="A19" workbookViewId="0">
      <selection activeCell="E4" sqref="E4"/>
    </sheetView>
  </sheetViews>
  <sheetFormatPr defaultRowHeight="15" x14ac:dyDescent="0.25"/>
  <cols>
    <col min="1" max="1" width="8.85546875" style="1"/>
    <col min="2" max="2" width="11.140625" style="1" customWidth="1"/>
    <col min="3" max="3" width="43.42578125" style="1" customWidth="1"/>
    <col min="4" max="4" width="11" style="1" customWidth="1"/>
    <col min="5" max="5" width="10.28515625" style="1" customWidth="1"/>
    <col min="6" max="6" width="12.85546875" style="1" customWidth="1"/>
    <col min="7" max="7" width="15.42578125" style="499" customWidth="1"/>
    <col min="8" max="8" width="13.42578125" style="1" customWidth="1"/>
    <col min="9" max="9" width="37.28515625" style="1" customWidth="1"/>
    <col min="10" max="10" width="8.85546875" style="1"/>
    <col min="11" max="11" width="10.85546875" style="1" customWidth="1"/>
    <col min="12" max="257" width="8.85546875" style="1"/>
    <col min="258" max="258" width="11.140625" style="1" customWidth="1"/>
    <col min="259" max="259" width="42" style="1" customWidth="1"/>
    <col min="260" max="260" width="11" style="1" customWidth="1"/>
    <col min="261" max="261" width="10.28515625" style="1" customWidth="1"/>
    <col min="262" max="262" width="12.85546875" style="1" customWidth="1"/>
    <col min="263" max="263" width="15.42578125" style="1" customWidth="1"/>
    <col min="264" max="264" width="13.42578125" style="1" customWidth="1"/>
    <col min="265" max="265" width="29.85546875" style="1" customWidth="1"/>
    <col min="266" max="513" width="8.85546875" style="1"/>
    <col min="514" max="514" width="11.140625" style="1" customWidth="1"/>
    <col min="515" max="515" width="42" style="1" customWidth="1"/>
    <col min="516" max="516" width="11" style="1" customWidth="1"/>
    <col min="517" max="517" width="10.28515625" style="1" customWidth="1"/>
    <col min="518" max="518" width="12.85546875" style="1" customWidth="1"/>
    <col min="519" max="519" width="15.42578125" style="1" customWidth="1"/>
    <col min="520" max="520" width="13.42578125" style="1" customWidth="1"/>
    <col min="521" max="521" width="29.85546875" style="1" customWidth="1"/>
    <col min="522" max="769" width="8.85546875" style="1"/>
    <col min="770" max="770" width="11.140625" style="1" customWidth="1"/>
    <col min="771" max="771" width="42" style="1" customWidth="1"/>
    <col min="772" max="772" width="11" style="1" customWidth="1"/>
    <col min="773" max="773" width="10.28515625" style="1" customWidth="1"/>
    <col min="774" max="774" width="12.85546875" style="1" customWidth="1"/>
    <col min="775" max="775" width="15.42578125" style="1" customWidth="1"/>
    <col min="776" max="776" width="13.42578125" style="1" customWidth="1"/>
    <col min="777" max="777" width="29.85546875" style="1" customWidth="1"/>
    <col min="778" max="1025" width="8.85546875" style="1"/>
    <col min="1026" max="1026" width="11.140625" style="1" customWidth="1"/>
    <col min="1027" max="1027" width="42" style="1" customWidth="1"/>
    <col min="1028" max="1028" width="11" style="1" customWidth="1"/>
    <col min="1029" max="1029" width="10.28515625" style="1" customWidth="1"/>
    <col min="1030" max="1030" width="12.85546875" style="1" customWidth="1"/>
    <col min="1031" max="1031" width="15.42578125" style="1" customWidth="1"/>
    <col min="1032" max="1032" width="13.42578125" style="1" customWidth="1"/>
    <col min="1033" max="1033" width="29.85546875" style="1" customWidth="1"/>
    <col min="1034" max="1281" width="8.85546875" style="1"/>
    <col min="1282" max="1282" width="11.140625" style="1" customWidth="1"/>
    <col min="1283" max="1283" width="42" style="1" customWidth="1"/>
    <col min="1284" max="1284" width="11" style="1" customWidth="1"/>
    <col min="1285" max="1285" width="10.28515625" style="1" customWidth="1"/>
    <col min="1286" max="1286" width="12.85546875" style="1" customWidth="1"/>
    <col min="1287" max="1287" width="15.42578125" style="1" customWidth="1"/>
    <col min="1288" max="1288" width="13.42578125" style="1" customWidth="1"/>
    <col min="1289" max="1289" width="29.85546875" style="1" customWidth="1"/>
    <col min="1290" max="1537" width="8.85546875" style="1"/>
    <col min="1538" max="1538" width="11.140625" style="1" customWidth="1"/>
    <col min="1539" max="1539" width="42" style="1" customWidth="1"/>
    <col min="1540" max="1540" width="11" style="1" customWidth="1"/>
    <col min="1541" max="1541" width="10.28515625" style="1" customWidth="1"/>
    <col min="1542" max="1542" width="12.85546875" style="1" customWidth="1"/>
    <col min="1543" max="1543" width="15.42578125" style="1" customWidth="1"/>
    <col min="1544" max="1544" width="13.42578125" style="1" customWidth="1"/>
    <col min="1545" max="1545" width="29.85546875" style="1" customWidth="1"/>
    <col min="1546" max="1793" width="8.85546875" style="1"/>
    <col min="1794" max="1794" width="11.140625" style="1" customWidth="1"/>
    <col min="1795" max="1795" width="42" style="1" customWidth="1"/>
    <col min="1796" max="1796" width="11" style="1" customWidth="1"/>
    <col min="1797" max="1797" width="10.28515625" style="1" customWidth="1"/>
    <col min="1798" max="1798" width="12.85546875" style="1" customWidth="1"/>
    <col min="1799" max="1799" width="15.42578125" style="1" customWidth="1"/>
    <col min="1800" max="1800" width="13.42578125" style="1" customWidth="1"/>
    <col min="1801" max="1801" width="29.85546875" style="1" customWidth="1"/>
    <col min="1802" max="2049" width="8.85546875" style="1"/>
    <col min="2050" max="2050" width="11.140625" style="1" customWidth="1"/>
    <col min="2051" max="2051" width="42" style="1" customWidth="1"/>
    <col min="2052" max="2052" width="11" style="1" customWidth="1"/>
    <col min="2053" max="2053" width="10.28515625" style="1" customWidth="1"/>
    <col min="2054" max="2054" width="12.85546875" style="1" customWidth="1"/>
    <col min="2055" max="2055" width="15.42578125" style="1" customWidth="1"/>
    <col min="2056" max="2056" width="13.42578125" style="1" customWidth="1"/>
    <col min="2057" max="2057" width="29.85546875" style="1" customWidth="1"/>
    <col min="2058" max="2305" width="8.85546875" style="1"/>
    <col min="2306" max="2306" width="11.140625" style="1" customWidth="1"/>
    <col min="2307" max="2307" width="42" style="1" customWidth="1"/>
    <col min="2308" max="2308" width="11" style="1" customWidth="1"/>
    <col min="2309" max="2309" width="10.28515625" style="1" customWidth="1"/>
    <col min="2310" max="2310" width="12.85546875" style="1" customWidth="1"/>
    <col min="2311" max="2311" width="15.42578125" style="1" customWidth="1"/>
    <col min="2312" max="2312" width="13.42578125" style="1" customWidth="1"/>
    <col min="2313" max="2313" width="29.85546875" style="1" customWidth="1"/>
    <col min="2314" max="2561" width="8.85546875" style="1"/>
    <col min="2562" max="2562" width="11.140625" style="1" customWidth="1"/>
    <col min="2563" max="2563" width="42" style="1" customWidth="1"/>
    <col min="2564" max="2564" width="11" style="1" customWidth="1"/>
    <col min="2565" max="2565" width="10.28515625" style="1" customWidth="1"/>
    <col min="2566" max="2566" width="12.85546875" style="1" customWidth="1"/>
    <col min="2567" max="2567" width="15.42578125" style="1" customWidth="1"/>
    <col min="2568" max="2568" width="13.42578125" style="1" customWidth="1"/>
    <col min="2569" max="2569" width="29.85546875" style="1" customWidth="1"/>
    <col min="2570" max="2817" width="8.85546875" style="1"/>
    <col min="2818" max="2818" width="11.140625" style="1" customWidth="1"/>
    <col min="2819" max="2819" width="42" style="1" customWidth="1"/>
    <col min="2820" max="2820" width="11" style="1" customWidth="1"/>
    <col min="2821" max="2821" width="10.28515625" style="1" customWidth="1"/>
    <col min="2822" max="2822" width="12.85546875" style="1" customWidth="1"/>
    <col min="2823" max="2823" width="15.42578125" style="1" customWidth="1"/>
    <col min="2824" max="2824" width="13.42578125" style="1" customWidth="1"/>
    <col min="2825" max="2825" width="29.85546875" style="1" customWidth="1"/>
    <col min="2826" max="3073" width="8.85546875" style="1"/>
    <col min="3074" max="3074" width="11.140625" style="1" customWidth="1"/>
    <col min="3075" max="3075" width="42" style="1" customWidth="1"/>
    <col min="3076" max="3076" width="11" style="1" customWidth="1"/>
    <col min="3077" max="3077" width="10.28515625" style="1" customWidth="1"/>
    <col min="3078" max="3078" width="12.85546875" style="1" customWidth="1"/>
    <col min="3079" max="3079" width="15.42578125" style="1" customWidth="1"/>
    <col min="3080" max="3080" width="13.42578125" style="1" customWidth="1"/>
    <col min="3081" max="3081" width="29.85546875" style="1" customWidth="1"/>
    <col min="3082" max="3329" width="8.85546875" style="1"/>
    <col min="3330" max="3330" width="11.140625" style="1" customWidth="1"/>
    <col min="3331" max="3331" width="42" style="1" customWidth="1"/>
    <col min="3332" max="3332" width="11" style="1" customWidth="1"/>
    <col min="3333" max="3333" width="10.28515625" style="1" customWidth="1"/>
    <col min="3334" max="3334" width="12.85546875" style="1" customWidth="1"/>
    <col min="3335" max="3335" width="15.42578125" style="1" customWidth="1"/>
    <col min="3336" max="3336" width="13.42578125" style="1" customWidth="1"/>
    <col min="3337" max="3337" width="29.85546875" style="1" customWidth="1"/>
    <col min="3338" max="3585" width="8.85546875" style="1"/>
    <col min="3586" max="3586" width="11.140625" style="1" customWidth="1"/>
    <col min="3587" max="3587" width="42" style="1" customWidth="1"/>
    <col min="3588" max="3588" width="11" style="1" customWidth="1"/>
    <col min="3589" max="3589" width="10.28515625" style="1" customWidth="1"/>
    <col min="3590" max="3590" width="12.85546875" style="1" customWidth="1"/>
    <col min="3591" max="3591" width="15.42578125" style="1" customWidth="1"/>
    <col min="3592" max="3592" width="13.42578125" style="1" customWidth="1"/>
    <col min="3593" max="3593" width="29.85546875" style="1" customWidth="1"/>
    <col min="3594" max="3841" width="8.85546875" style="1"/>
    <col min="3842" max="3842" width="11.140625" style="1" customWidth="1"/>
    <col min="3843" max="3843" width="42" style="1" customWidth="1"/>
    <col min="3844" max="3844" width="11" style="1" customWidth="1"/>
    <col min="3845" max="3845" width="10.28515625" style="1" customWidth="1"/>
    <col min="3846" max="3846" width="12.85546875" style="1" customWidth="1"/>
    <col min="3847" max="3847" width="15.42578125" style="1" customWidth="1"/>
    <col min="3848" max="3848" width="13.42578125" style="1" customWidth="1"/>
    <col min="3849" max="3849" width="29.85546875" style="1" customWidth="1"/>
    <col min="3850" max="4097" width="8.85546875" style="1"/>
    <col min="4098" max="4098" width="11.140625" style="1" customWidth="1"/>
    <col min="4099" max="4099" width="42" style="1" customWidth="1"/>
    <col min="4100" max="4100" width="11" style="1" customWidth="1"/>
    <col min="4101" max="4101" width="10.28515625" style="1" customWidth="1"/>
    <col min="4102" max="4102" width="12.85546875" style="1" customWidth="1"/>
    <col min="4103" max="4103" width="15.42578125" style="1" customWidth="1"/>
    <col min="4104" max="4104" width="13.42578125" style="1" customWidth="1"/>
    <col min="4105" max="4105" width="29.85546875" style="1" customWidth="1"/>
    <col min="4106" max="4353" width="8.85546875" style="1"/>
    <col min="4354" max="4354" width="11.140625" style="1" customWidth="1"/>
    <col min="4355" max="4355" width="42" style="1" customWidth="1"/>
    <col min="4356" max="4356" width="11" style="1" customWidth="1"/>
    <col min="4357" max="4357" width="10.28515625" style="1" customWidth="1"/>
    <col min="4358" max="4358" width="12.85546875" style="1" customWidth="1"/>
    <col min="4359" max="4359" width="15.42578125" style="1" customWidth="1"/>
    <col min="4360" max="4360" width="13.42578125" style="1" customWidth="1"/>
    <col min="4361" max="4361" width="29.85546875" style="1" customWidth="1"/>
    <col min="4362" max="4609" width="8.85546875" style="1"/>
    <col min="4610" max="4610" width="11.140625" style="1" customWidth="1"/>
    <col min="4611" max="4611" width="42" style="1" customWidth="1"/>
    <col min="4612" max="4612" width="11" style="1" customWidth="1"/>
    <col min="4613" max="4613" width="10.28515625" style="1" customWidth="1"/>
    <col min="4614" max="4614" width="12.85546875" style="1" customWidth="1"/>
    <col min="4615" max="4615" width="15.42578125" style="1" customWidth="1"/>
    <col min="4616" max="4616" width="13.42578125" style="1" customWidth="1"/>
    <col min="4617" max="4617" width="29.85546875" style="1" customWidth="1"/>
    <col min="4618" max="4865" width="8.85546875" style="1"/>
    <col min="4866" max="4866" width="11.140625" style="1" customWidth="1"/>
    <col min="4867" max="4867" width="42" style="1" customWidth="1"/>
    <col min="4868" max="4868" width="11" style="1" customWidth="1"/>
    <col min="4869" max="4869" width="10.28515625" style="1" customWidth="1"/>
    <col min="4870" max="4870" width="12.85546875" style="1" customWidth="1"/>
    <col min="4871" max="4871" width="15.42578125" style="1" customWidth="1"/>
    <col min="4872" max="4872" width="13.42578125" style="1" customWidth="1"/>
    <col min="4873" max="4873" width="29.85546875" style="1" customWidth="1"/>
    <col min="4874" max="5121" width="8.85546875" style="1"/>
    <col min="5122" max="5122" width="11.140625" style="1" customWidth="1"/>
    <col min="5123" max="5123" width="42" style="1" customWidth="1"/>
    <col min="5124" max="5124" width="11" style="1" customWidth="1"/>
    <col min="5125" max="5125" width="10.28515625" style="1" customWidth="1"/>
    <col min="5126" max="5126" width="12.85546875" style="1" customWidth="1"/>
    <col min="5127" max="5127" width="15.42578125" style="1" customWidth="1"/>
    <col min="5128" max="5128" width="13.42578125" style="1" customWidth="1"/>
    <col min="5129" max="5129" width="29.85546875" style="1" customWidth="1"/>
    <col min="5130" max="5377" width="8.85546875" style="1"/>
    <col min="5378" max="5378" width="11.140625" style="1" customWidth="1"/>
    <col min="5379" max="5379" width="42" style="1" customWidth="1"/>
    <col min="5380" max="5380" width="11" style="1" customWidth="1"/>
    <col min="5381" max="5381" width="10.28515625" style="1" customWidth="1"/>
    <col min="5382" max="5382" width="12.85546875" style="1" customWidth="1"/>
    <col min="5383" max="5383" width="15.42578125" style="1" customWidth="1"/>
    <col min="5384" max="5384" width="13.42578125" style="1" customWidth="1"/>
    <col min="5385" max="5385" width="29.85546875" style="1" customWidth="1"/>
    <col min="5386" max="5633" width="8.85546875" style="1"/>
    <col min="5634" max="5634" width="11.140625" style="1" customWidth="1"/>
    <col min="5635" max="5635" width="42" style="1" customWidth="1"/>
    <col min="5636" max="5636" width="11" style="1" customWidth="1"/>
    <col min="5637" max="5637" width="10.28515625" style="1" customWidth="1"/>
    <col min="5638" max="5638" width="12.85546875" style="1" customWidth="1"/>
    <col min="5639" max="5639" width="15.42578125" style="1" customWidth="1"/>
    <col min="5640" max="5640" width="13.42578125" style="1" customWidth="1"/>
    <col min="5641" max="5641" width="29.85546875" style="1" customWidth="1"/>
    <col min="5642" max="5889" width="8.85546875" style="1"/>
    <col min="5890" max="5890" width="11.140625" style="1" customWidth="1"/>
    <col min="5891" max="5891" width="42" style="1" customWidth="1"/>
    <col min="5892" max="5892" width="11" style="1" customWidth="1"/>
    <col min="5893" max="5893" width="10.28515625" style="1" customWidth="1"/>
    <col min="5894" max="5894" width="12.85546875" style="1" customWidth="1"/>
    <col min="5895" max="5895" width="15.42578125" style="1" customWidth="1"/>
    <col min="5896" max="5896" width="13.42578125" style="1" customWidth="1"/>
    <col min="5897" max="5897" width="29.85546875" style="1" customWidth="1"/>
    <col min="5898" max="6145" width="8.85546875" style="1"/>
    <col min="6146" max="6146" width="11.140625" style="1" customWidth="1"/>
    <col min="6147" max="6147" width="42" style="1" customWidth="1"/>
    <col min="6148" max="6148" width="11" style="1" customWidth="1"/>
    <col min="6149" max="6149" width="10.28515625" style="1" customWidth="1"/>
    <col min="6150" max="6150" width="12.85546875" style="1" customWidth="1"/>
    <col min="6151" max="6151" width="15.42578125" style="1" customWidth="1"/>
    <col min="6152" max="6152" width="13.42578125" style="1" customWidth="1"/>
    <col min="6153" max="6153" width="29.85546875" style="1" customWidth="1"/>
    <col min="6154" max="6401" width="8.85546875" style="1"/>
    <col min="6402" max="6402" width="11.140625" style="1" customWidth="1"/>
    <col min="6403" max="6403" width="42" style="1" customWidth="1"/>
    <col min="6404" max="6404" width="11" style="1" customWidth="1"/>
    <col min="6405" max="6405" width="10.28515625" style="1" customWidth="1"/>
    <col min="6406" max="6406" width="12.85546875" style="1" customWidth="1"/>
    <col min="6407" max="6407" width="15.42578125" style="1" customWidth="1"/>
    <col min="6408" max="6408" width="13.42578125" style="1" customWidth="1"/>
    <col min="6409" max="6409" width="29.85546875" style="1" customWidth="1"/>
    <col min="6410" max="6657" width="8.85546875" style="1"/>
    <col min="6658" max="6658" width="11.140625" style="1" customWidth="1"/>
    <col min="6659" max="6659" width="42" style="1" customWidth="1"/>
    <col min="6660" max="6660" width="11" style="1" customWidth="1"/>
    <col min="6661" max="6661" width="10.28515625" style="1" customWidth="1"/>
    <col min="6662" max="6662" width="12.85546875" style="1" customWidth="1"/>
    <col min="6663" max="6663" width="15.42578125" style="1" customWidth="1"/>
    <col min="6664" max="6664" width="13.42578125" style="1" customWidth="1"/>
    <col min="6665" max="6665" width="29.85546875" style="1" customWidth="1"/>
    <col min="6666" max="6913" width="8.85546875" style="1"/>
    <col min="6914" max="6914" width="11.140625" style="1" customWidth="1"/>
    <col min="6915" max="6915" width="42" style="1" customWidth="1"/>
    <col min="6916" max="6916" width="11" style="1" customWidth="1"/>
    <col min="6917" max="6917" width="10.28515625" style="1" customWidth="1"/>
    <col min="6918" max="6918" width="12.85546875" style="1" customWidth="1"/>
    <col min="6919" max="6919" width="15.42578125" style="1" customWidth="1"/>
    <col min="6920" max="6920" width="13.42578125" style="1" customWidth="1"/>
    <col min="6921" max="6921" width="29.85546875" style="1" customWidth="1"/>
    <col min="6922" max="7169" width="8.85546875" style="1"/>
    <col min="7170" max="7170" width="11.140625" style="1" customWidth="1"/>
    <col min="7171" max="7171" width="42" style="1" customWidth="1"/>
    <col min="7172" max="7172" width="11" style="1" customWidth="1"/>
    <col min="7173" max="7173" width="10.28515625" style="1" customWidth="1"/>
    <col min="7174" max="7174" width="12.85546875" style="1" customWidth="1"/>
    <col min="7175" max="7175" width="15.42578125" style="1" customWidth="1"/>
    <col min="7176" max="7176" width="13.42578125" style="1" customWidth="1"/>
    <col min="7177" max="7177" width="29.85546875" style="1" customWidth="1"/>
    <col min="7178" max="7425" width="8.85546875" style="1"/>
    <col min="7426" max="7426" width="11.140625" style="1" customWidth="1"/>
    <col min="7427" max="7427" width="42" style="1" customWidth="1"/>
    <col min="7428" max="7428" width="11" style="1" customWidth="1"/>
    <col min="7429" max="7429" width="10.28515625" style="1" customWidth="1"/>
    <col min="7430" max="7430" width="12.85546875" style="1" customWidth="1"/>
    <col min="7431" max="7431" width="15.42578125" style="1" customWidth="1"/>
    <col min="7432" max="7432" width="13.42578125" style="1" customWidth="1"/>
    <col min="7433" max="7433" width="29.85546875" style="1" customWidth="1"/>
    <col min="7434" max="7681" width="8.85546875" style="1"/>
    <col min="7682" max="7682" width="11.140625" style="1" customWidth="1"/>
    <col min="7683" max="7683" width="42" style="1" customWidth="1"/>
    <col min="7684" max="7684" width="11" style="1" customWidth="1"/>
    <col min="7685" max="7685" width="10.28515625" style="1" customWidth="1"/>
    <col min="7686" max="7686" width="12.85546875" style="1" customWidth="1"/>
    <col min="7687" max="7687" width="15.42578125" style="1" customWidth="1"/>
    <col min="7688" max="7688" width="13.42578125" style="1" customWidth="1"/>
    <col min="7689" max="7689" width="29.85546875" style="1" customWidth="1"/>
    <col min="7690" max="7937" width="8.85546875" style="1"/>
    <col min="7938" max="7938" width="11.140625" style="1" customWidth="1"/>
    <col min="7939" max="7939" width="42" style="1" customWidth="1"/>
    <col min="7940" max="7940" width="11" style="1" customWidth="1"/>
    <col min="7941" max="7941" width="10.28515625" style="1" customWidth="1"/>
    <col min="7942" max="7942" width="12.85546875" style="1" customWidth="1"/>
    <col min="7943" max="7943" width="15.42578125" style="1" customWidth="1"/>
    <col min="7944" max="7944" width="13.42578125" style="1" customWidth="1"/>
    <col min="7945" max="7945" width="29.85546875" style="1" customWidth="1"/>
    <col min="7946" max="8193" width="8.85546875" style="1"/>
    <col min="8194" max="8194" width="11.140625" style="1" customWidth="1"/>
    <col min="8195" max="8195" width="42" style="1" customWidth="1"/>
    <col min="8196" max="8196" width="11" style="1" customWidth="1"/>
    <col min="8197" max="8197" width="10.28515625" style="1" customWidth="1"/>
    <col min="8198" max="8198" width="12.85546875" style="1" customWidth="1"/>
    <col min="8199" max="8199" width="15.42578125" style="1" customWidth="1"/>
    <col min="8200" max="8200" width="13.42578125" style="1" customWidth="1"/>
    <col min="8201" max="8201" width="29.85546875" style="1" customWidth="1"/>
    <col min="8202" max="8449" width="8.85546875" style="1"/>
    <col min="8450" max="8450" width="11.140625" style="1" customWidth="1"/>
    <col min="8451" max="8451" width="42" style="1" customWidth="1"/>
    <col min="8452" max="8452" width="11" style="1" customWidth="1"/>
    <col min="8453" max="8453" width="10.28515625" style="1" customWidth="1"/>
    <col min="8454" max="8454" width="12.85546875" style="1" customWidth="1"/>
    <col min="8455" max="8455" width="15.42578125" style="1" customWidth="1"/>
    <col min="8456" max="8456" width="13.42578125" style="1" customWidth="1"/>
    <col min="8457" max="8457" width="29.85546875" style="1" customWidth="1"/>
    <col min="8458" max="8705" width="8.85546875" style="1"/>
    <col min="8706" max="8706" width="11.140625" style="1" customWidth="1"/>
    <col min="8707" max="8707" width="42" style="1" customWidth="1"/>
    <col min="8708" max="8708" width="11" style="1" customWidth="1"/>
    <col min="8709" max="8709" width="10.28515625" style="1" customWidth="1"/>
    <col min="8710" max="8710" width="12.85546875" style="1" customWidth="1"/>
    <col min="8711" max="8711" width="15.42578125" style="1" customWidth="1"/>
    <col min="8712" max="8712" width="13.42578125" style="1" customWidth="1"/>
    <col min="8713" max="8713" width="29.85546875" style="1" customWidth="1"/>
    <col min="8714" max="8961" width="8.85546875" style="1"/>
    <col min="8962" max="8962" width="11.140625" style="1" customWidth="1"/>
    <col min="8963" max="8963" width="42" style="1" customWidth="1"/>
    <col min="8964" max="8964" width="11" style="1" customWidth="1"/>
    <col min="8965" max="8965" width="10.28515625" style="1" customWidth="1"/>
    <col min="8966" max="8966" width="12.85546875" style="1" customWidth="1"/>
    <col min="8967" max="8967" width="15.42578125" style="1" customWidth="1"/>
    <col min="8968" max="8968" width="13.42578125" style="1" customWidth="1"/>
    <col min="8969" max="8969" width="29.85546875" style="1" customWidth="1"/>
    <col min="8970" max="9217" width="8.85546875" style="1"/>
    <col min="9218" max="9218" width="11.140625" style="1" customWidth="1"/>
    <col min="9219" max="9219" width="42" style="1" customWidth="1"/>
    <col min="9220" max="9220" width="11" style="1" customWidth="1"/>
    <col min="9221" max="9221" width="10.28515625" style="1" customWidth="1"/>
    <col min="9222" max="9222" width="12.85546875" style="1" customWidth="1"/>
    <col min="9223" max="9223" width="15.42578125" style="1" customWidth="1"/>
    <col min="9224" max="9224" width="13.42578125" style="1" customWidth="1"/>
    <col min="9225" max="9225" width="29.85546875" style="1" customWidth="1"/>
    <col min="9226" max="9473" width="8.85546875" style="1"/>
    <col min="9474" max="9474" width="11.140625" style="1" customWidth="1"/>
    <col min="9475" max="9475" width="42" style="1" customWidth="1"/>
    <col min="9476" max="9476" width="11" style="1" customWidth="1"/>
    <col min="9477" max="9477" width="10.28515625" style="1" customWidth="1"/>
    <col min="9478" max="9478" width="12.85546875" style="1" customWidth="1"/>
    <col min="9479" max="9479" width="15.42578125" style="1" customWidth="1"/>
    <col min="9480" max="9480" width="13.42578125" style="1" customWidth="1"/>
    <col min="9481" max="9481" width="29.85546875" style="1" customWidth="1"/>
    <col min="9482" max="9729" width="8.85546875" style="1"/>
    <col min="9730" max="9730" width="11.140625" style="1" customWidth="1"/>
    <col min="9731" max="9731" width="42" style="1" customWidth="1"/>
    <col min="9732" max="9732" width="11" style="1" customWidth="1"/>
    <col min="9733" max="9733" width="10.28515625" style="1" customWidth="1"/>
    <col min="9734" max="9734" width="12.85546875" style="1" customWidth="1"/>
    <col min="9735" max="9735" width="15.42578125" style="1" customWidth="1"/>
    <col min="9736" max="9736" width="13.42578125" style="1" customWidth="1"/>
    <col min="9737" max="9737" width="29.85546875" style="1" customWidth="1"/>
    <col min="9738" max="9985" width="8.85546875" style="1"/>
    <col min="9986" max="9986" width="11.140625" style="1" customWidth="1"/>
    <col min="9987" max="9987" width="42" style="1" customWidth="1"/>
    <col min="9988" max="9988" width="11" style="1" customWidth="1"/>
    <col min="9989" max="9989" width="10.28515625" style="1" customWidth="1"/>
    <col min="9990" max="9990" width="12.85546875" style="1" customWidth="1"/>
    <col min="9991" max="9991" width="15.42578125" style="1" customWidth="1"/>
    <col min="9992" max="9992" width="13.42578125" style="1" customWidth="1"/>
    <col min="9993" max="9993" width="29.85546875" style="1" customWidth="1"/>
    <col min="9994" max="10241" width="8.85546875" style="1"/>
    <col min="10242" max="10242" width="11.140625" style="1" customWidth="1"/>
    <col min="10243" max="10243" width="42" style="1" customWidth="1"/>
    <col min="10244" max="10244" width="11" style="1" customWidth="1"/>
    <col min="10245" max="10245" width="10.28515625" style="1" customWidth="1"/>
    <col min="10246" max="10246" width="12.85546875" style="1" customWidth="1"/>
    <col min="10247" max="10247" width="15.42578125" style="1" customWidth="1"/>
    <col min="10248" max="10248" width="13.42578125" style="1" customWidth="1"/>
    <col min="10249" max="10249" width="29.85546875" style="1" customWidth="1"/>
    <col min="10250" max="10497" width="8.85546875" style="1"/>
    <col min="10498" max="10498" width="11.140625" style="1" customWidth="1"/>
    <col min="10499" max="10499" width="42" style="1" customWidth="1"/>
    <col min="10500" max="10500" width="11" style="1" customWidth="1"/>
    <col min="10501" max="10501" width="10.28515625" style="1" customWidth="1"/>
    <col min="10502" max="10502" width="12.85546875" style="1" customWidth="1"/>
    <col min="10503" max="10503" width="15.42578125" style="1" customWidth="1"/>
    <col min="10504" max="10504" width="13.42578125" style="1" customWidth="1"/>
    <col min="10505" max="10505" width="29.85546875" style="1" customWidth="1"/>
    <col min="10506" max="10753" width="8.85546875" style="1"/>
    <col min="10754" max="10754" width="11.140625" style="1" customWidth="1"/>
    <col min="10755" max="10755" width="42" style="1" customWidth="1"/>
    <col min="10756" max="10756" width="11" style="1" customWidth="1"/>
    <col min="10757" max="10757" width="10.28515625" style="1" customWidth="1"/>
    <col min="10758" max="10758" width="12.85546875" style="1" customWidth="1"/>
    <col min="10759" max="10759" width="15.42578125" style="1" customWidth="1"/>
    <col min="10760" max="10760" width="13.42578125" style="1" customWidth="1"/>
    <col min="10761" max="10761" width="29.85546875" style="1" customWidth="1"/>
    <col min="10762" max="11009" width="8.85546875" style="1"/>
    <col min="11010" max="11010" width="11.140625" style="1" customWidth="1"/>
    <col min="11011" max="11011" width="42" style="1" customWidth="1"/>
    <col min="11012" max="11012" width="11" style="1" customWidth="1"/>
    <col min="11013" max="11013" width="10.28515625" style="1" customWidth="1"/>
    <col min="11014" max="11014" width="12.85546875" style="1" customWidth="1"/>
    <col min="11015" max="11015" width="15.42578125" style="1" customWidth="1"/>
    <col min="11016" max="11016" width="13.42578125" style="1" customWidth="1"/>
    <col min="11017" max="11017" width="29.85546875" style="1" customWidth="1"/>
    <col min="11018" max="11265" width="8.85546875" style="1"/>
    <col min="11266" max="11266" width="11.140625" style="1" customWidth="1"/>
    <col min="11267" max="11267" width="42" style="1" customWidth="1"/>
    <col min="11268" max="11268" width="11" style="1" customWidth="1"/>
    <col min="11269" max="11269" width="10.28515625" style="1" customWidth="1"/>
    <col min="11270" max="11270" width="12.85546875" style="1" customWidth="1"/>
    <col min="11271" max="11271" width="15.42578125" style="1" customWidth="1"/>
    <col min="11272" max="11272" width="13.42578125" style="1" customWidth="1"/>
    <col min="11273" max="11273" width="29.85546875" style="1" customWidth="1"/>
    <col min="11274" max="11521" width="8.85546875" style="1"/>
    <col min="11522" max="11522" width="11.140625" style="1" customWidth="1"/>
    <col min="11523" max="11523" width="42" style="1" customWidth="1"/>
    <col min="11524" max="11524" width="11" style="1" customWidth="1"/>
    <col min="11525" max="11525" width="10.28515625" style="1" customWidth="1"/>
    <col min="11526" max="11526" width="12.85546875" style="1" customWidth="1"/>
    <col min="11527" max="11527" width="15.42578125" style="1" customWidth="1"/>
    <col min="11528" max="11528" width="13.42578125" style="1" customWidth="1"/>
    <col min="11529" max="11529" width="29.85546875" style="1" customWidth="1"/>
    <col min="11530" max="11777" width="8.85546875" style="1"/>
    <col min="11778" max="11778" width="11.140625" style="1" customWidth="1"/>
    <col min="11779" max="11779" width="42" style="1" customWidth="1"/>
    <col min="11780" max="11780" width="11" style="1" customWidth="1"/>
    <col min="11781" max="11781" width="10.28515625" style="1" customWidth="1"/>
    <col min="11782" max="11782" width="12.85546875" style="1" customWidth="1"/>
    <col min="11783" max="11783" width="15.42578125" style="1" customWidth="1"/>
    <col min="11784" max="11784" width="13.42578125" style="1" customWidth="1"/>
    <col min="11785" max="11785" width="29.85546875" style="1" customWidth="1"/>
    <col min="11786" max="12033" width="8.85546875" style="1"/>
    <col min="12034" max="12034" width="11.140625" style="1" customWidth="1"/>
    <col min="12035" max="12035" width="42" style="1" customWidth="1"/>
    <col min="12036" max="12036" width="11" style="1" customWidth="1"/>
    <col min="12037" max="12037" width="10.28515625" style="1" customWidth="1"/>
    <col min="12038" max="12038" width="12.85546875" style="1" customWidth="1"/>
    <col min="12039" max="12039" width="15.42578125" style="1" customWidth="1"/>
    <col min="12040" max="12040" width="13.42578125" style="1" customWidth="1"/>
    <col min="12041" max="12041" width="29.85546875" style="1" customWidth="1"/>
    <col min="12042" max="12289" width="8.85546875" style="1"/>
    <col min="12290" max="12290" width="11.140625" style="1" customWidth="1"/>
    <col min="12291" max="12291" width="42" style="1" customWidth="1"/>
    <col min="12292" max="12292" width="11" style="1" customWidth="1"/>
    <col min="12293" max="12293" width="10.28515625" style="1" customWidth="1"/>
    <col min="12294" max="12294" width="12.85546875" style="1" customWidth="1"/>
    <col min="12295" max="12295" width="15.42578125" style="1" customWidth="1"/>
    <col min="12296" max="12296" width="13.42578125" style="1" customWidth="1"/>
    <col min="12297" max="12297" width="29.85546875" style="1" customWidth="1"/>
    <col min="12298" max="12545" width="8.85546875" style="1"/>
    <col min="12546" max="12546" width="11.140625" style="1" customWidth="1"/>
    <col min="12547" max="12547" width="42" style="1" customWidth="1"/>
    <col min="12548" max="12548" width="11" style="1" customWidth="1"/>
    <col min="12549" max="12549" width="10.28515625" style="1" customWidth="1"/>
    <col min="12550" max="12550" width="12.85546875" style="1" customWidth="1"/>
    <col min="12551" max="12551" width="15.42578125" style="1" customWidth="1"/>
    <col min="12552" max="12552" width="13.42578125" style="1" customWidth="1"/>
    <col min="12553" max="12553" width="29.85546875" style="1" customWidth="1"/>
    <col min="12554" max="12801" width="8.85546875" style="1"/>
    <col min="12802" max="12802" width="11.140625" style="1" customWidth="1"/>
    <col min="12803" max="12803" width="42" style="1" customWidth="1"/>
    <col min="12804" max="12804" width="11" style="1" customWidth="1"/>
    <col min="12805" max="12805" width="10.28515625" style="1" customWidth="1"/>
    <col min="12806" max="12806" width="12.85546875" style="1" customWidth="1"/>
    <col min="12807" max="12807" width="15.42578125" style="1" customWidth="1"/>
    <col min="12808" max="12808" width="13.42578125" style="1" customWidth="1"/>
    <col min="12809" max="12809" width="29.85546875" style="1" customWidth="1"/>
    <col min="12810" max="13057" width="8.85546875" style="1"/>
    <col min="13058" max="13058" width="11.140625" style="1" customWidth="1"/>
    <col min="13059" max="13059" width="42" style="1" customWidth="1"/>
    <col min="13060" max="13060" width="11" style="1" customWidth="1"/>
    <col min="13061" max="13061" width="10.28515625" style="1" customWidth="1"/>
    <col min="13062" max="13062" width="12.85546875" style="1" customWidth="1"/>
    <col min="13063" max="13063" width="15.42578125" style="1" customWidth="1"/>
    <col min="13064" max="13064" width="13.42578125" style="1" customWidth="1"/>
    <col min="13065" max="13065" width="29.85546875" style="1" customWidth="1"/>
    <col min="13066" max="13313" width="8.85546875" style="1"/>
    <col min="13314" max="13314" width="11.140625" style="1" customWidth="1"/>
    <col min="13315" max="13315" width="42" style="1" customWidth="1"/>
    <col min="13316" max="13316" width="11" style="1" customWidth="1"/>
    <col min="13317" max="13317" width="10.28515625" style="1" customWidth="1"/>
    <col min="13318" max="13318" width="12.85546875" style="1" customWidth="1"/>
    <col min="13319" max="13319" width="15.42578125" style="1" customWidth="1"/>
    <col min="13320" max="13320" width="13.42578125" style="1" customWidth="1"/>
    <col min="13321" max="13321" width="29.85546875" style="1" customWidth="1"/>
    <col min="13322" max="13569" width="8.85546875" style="1"/>
    <col min="13570" max="13570" width="11.140625" style="1" customWidth="1"/>
    <col min="13571" max="13571" width="42" style="1" customWidth="1"/>
    <col min="13572" max="13572" width="11" style="1" customWidth="1"/>
    <col min="13573" max="13573" width="10.28515625" style="1" customWidth="1"/>
    <col min="13574" max="13574" width="12.85546875" style="1" customWidth="1"/>
    <col min="13575" max="13575" width="15.42578125" style="1" customWidth="1"/>
    <col min="13576" max="13576" width="13.42578125" style="1" customWidth="1"/>
    <col min="13577" max="13577" width="29.85546875" style="1" customWidth="1"/>
    <col min="13578" max="13825" width="8.85546875" style="1"/>
    <col min="13826" max="13826" width="11.140625" style="1" customWidth="1"/>
    <col min="13827" max="13827" width="42" style="1" customWidth="1"/>
    <col min="13828" max="13828" width="11" style="1" customWidth="1"/>
    <col min="13829" max="13829" width="10.28515625" style="1" customWidth="1"/>
    <col min="13830" max="13830" width="12.85546875" style="1" customWidth="1"/>
    <col min="13831" max="13831" width="15.42578125" style="1" customWidth="1"/>
    <col min="13832" max="13832" width="13.42578125" style="1" customWidth="1"/>
    <col min="13833" max="13833" width="29.85546875" style="1" customWidth="1"/>
    <col min="13834" max="14081" width="8.85546875" style="1"/>
    <col min="14082" max="14082" width="11.140625" style="1" customWidth="1"/>
    <col min="14083" max="14083" width="42" style="1" customWidth="1"/>
    <col min="14084" max="14084" width="11" style="1" customWidth="1"/>
    <col min="14085" max="14085" width="10.28515625" style="1" customWidth="1"/>
    <col min="14086" max="14086" width="12.85546875" style="1" customWidth="1"/>
    <col min="14087" max="14087" width="15.42578125" style="1" customWidth="1"/>
    <col min="14088" max="14088" width="13.42578125" style="1" customWidth="1"/>
    <col min="14089" max="14089" width="29.85546875" style="1" customWidth="1"/>
    <col min="14090" max="14337" width="8.85546875" style="1"/>
    <col min="14338" max="14338" width="11.140625" style="1" customWidth="1"/>
    <col min="14339" max="14339" width="42" style="1" customWidth="1"/>
    <col min="14340" max="14340" width="11" style="1" customWidth="1"/>
    <col min="14341" max="14341" width="10.28515625" style="1" customWidth="1"/>
    <col min="14342" max="14342" width="12.85546875" style="1" customWidth="1"/>
    <col min="14343" max="14343" width="15.42578125" style="1" customWidth="1"/>
    <col min="14344" max="14344" width="13.42578125" style="1" customWidth="1"/>
    <col min="14345" max="14345" width="29.85546875" style="1" customWidth="1"/>
    <col min="14346" max="14593" width="8.85546875" style="1"/>
    <col min="14594" max="14594" width="11.140625" style="1" customWidth="1"/>
    <col min="14595" max="14595" width="42" style="1" customWidth="1"/>
    <col min="14596" max="14596" width="11" style="1" customWidth="1"/>
    <col min="14597" max="14597" width="10.28515625" style="1" customWidth="1"/>
    <col min="14598" max="14598" width="12.85546875" style="1" customWidth="1"/>
    <col min="14599" max="14599" width="15.42578125" style="1" customWidth="1"/>
    <col min="14600" max="14600" width="13.42578125" style="1" customWidth="1"/>
    <col min="14601" max="14601" width="29.85546875" style="1" customWidth="1"/>
    <col min="14602" max="14849" width="8.85546875" style="1"/>
    <col min="14850" max="14850" width="11.140625" style="1" customWidth="1"/>
    <col min="14851" max="14851" width="42" style="1" customWidth="1"/>
    <col min="14852" max="14852" width="11" style="1" customWidth="1"/>
    <col min="14853" max="14853" width="10.28515625" style="1" customWidth="1"/>
    <col min="14854" max="14854" width="12.85546875" style="1" customWidth="1"/>
    <col min="14855" max="14855" width="15.42578125" style="1" customWidth="1"/>
    <col min="14856" max="14856" width="13.42578125" style="1" customWidth="1"/>
    <col min="14857" max="14857" width="29.85546875" style="1" customWidth="1"/>
    <col min="14858" max="15105" width="8.85546875" style="1"/>
    <col min="15106" max="15106" width="11.140625" style="1" customWidth="1"/>
    <col min="15107" max="15107" width="42" style="1" customWidth="1"/>
    <col min="15108" max="15108" width="11" style="1" customWidth="1"/>
    <col min="15109" max="15109" width="10.28515625" style="1" customWidth="1"/>
    <col min="15110" max="15110" width="12.85546875" style="1" customWidth="1"/>
    <col min="15111" max="15111" width="15.42578125" style="1" customWidth="1"/>
    <col min="15112" max="15112" width="13.42578125" style="1" customWidth="1"/>
    <col min="15113" max="15113" width="29.85546875" style="1" customWidth="1"/>
    <col min="15114" max="15361" width="8.85546875" style="1"/>
    <col min="15362" max="15362" width="11.140625" style="1" customWidth="1"/>
    <col min="15363" max="15363" width="42" style="1" customWidth="1"/>
    <col min="15364" max="15364" width="11" style="1" customWidth="1"/>
    <col min="15365" max="15365" width="10.28515625" style="1" customWidth="1"/>
    <col min="15366" max="15366" width="12.85546875" style="1" customWidth="1"/>
    <col min="15367" max="15367" width="15.42578125" style="1" customWidth="1"/>
    <col min="15368" max="15368" width="13.42578125" style="1" customWidth="1"/>
    <col min="15369" max="15369" width="29.85546875" style="1" customWidth="1"/>
    <col min="15370" max="15617" width="8.85546875" style="1"/>
    <col min="15618" max="15618" width="11.140625" style="1" customWidth="1"/>
    <col min="15619" max="15619" width="42" style="1" customWidth="1"/>
    <col min="15620" max="15620" width="11" style="1" customWidth="1"/>
    <col min="15621" max="15621" width="10.28515625" style="1" customWidth="1"/>
    <col min="15622" max="15622" width="12.85546875" style="1" customWidth="1"/>
    <col min="15623" max="15623" width="15.42578125" style="1" customWidth="1"/>
    <col min="15624" max="15624" width="13.42578125" style="1" customWidth="1"/>
    <col min="15625" max="15625" width="29.85546875" style="1" customWidth="1"/>
    <col min="15626" max="15873" width="8.85546875" style="1"/>
    <col min="15874" max="15874" width="11.140625" style="1" customWidth="1"/>
    <col min="15875" max="15875" width="42" style="1" customWidth="1"/>
    <col min="15876" max="15876" width="11" style="1" customWidth="1"/>
    <col min="15877" max="15877" width="10.28515625" style="1" customWidth="1"/>
    <col min="15878" max="15878" width="12.85546875" style="1" customWidth="1"/>
    <col min="15879" max="15879" width="15.42578125" style="1" customWidth="1"/>
    <col min="15880" max="15880" width="13.42578125" style="1" customWidth="1"/>
    <col min="15881" max="15881" width="29.85546875" style="1" customWidth="1"/>
    <col min="15882" max="16129" width="8.85546875" style="1"/>
    <col min="16130" max="16130" width="11.140625" style="1" customWidth="1"/>
    <col min="16131" max="16131" width="42" style="1" customWidth="1"/>
    <col min="16132" max="16132" width="11" style="1" customWidth="1"/>
    <col min="16133" max="16133" width="10.28515625" style="1" customWidth="1"/>
    <col min="16134" max="16134" width="12.85546875" style="1" customWidth="1"/>
    <col min="16135" max="16135" width="15.42578125" style="1" customWidth="1"/>
    <col min="16136" max="16136" width="13.42578125" style="1" customWidth="1"/>
    <col min="16137" max="16137" width="29.85546875" style="1" customWidth="1"/>
    <col min="16138" max="16384" width="8.85546875" style="1"/>
  </cols>
  <sheetData>
    <row r="1" spans="2:9" ht="15.75" thickBot="1" x14ac:dyDescent="0.3"/>
    <row r="2" spans="2:9" thickBot="1" x14ac:dyDescent="0.25">
      <c r="B2" s="988" t="s">
        <v>375</v>
      </c>
      <c r="C2" s="989"/>
      <c r="D2" s="989"/>
      <c r="E2" s="989"/>
      <c r="F2" s="989"/>
      <c r="G2" s="989"/>
      <c r="H2" s="989"/>
      <c r="I2" s="990"/>
    </row>
    <row r="3" spans="2:9" ht="14.25" x14ac:dyDescent="0.2">
      <c r="B3" s="500"/>
      <c r="C3" s="501" t="s">
        <v>376</v>
      </c>
      <c r="D3" s="502" t="s">
        <v>1</v>
      </c>
      <c r="E3" s="503" t="s">
        <v>2</v>
      </c>
      <c r="F3" s="504"/>
      <c r="G3" s="505"/>
      <c r="H3" s="506" t="s">
        <v>38</v>
      </c>
      <c r="I3" s="507"/>
    </row>
    <row r="4" spans="2:9" ht="14.25" x14ac:dyDescent="0.2">
      <c r="B4" s="508"/>
      <c r="C4" s="509" t="s">
        <v>377</v>
      </c>
      <c r="D4" s="510"/>
      <c r="E4" s="511" t="s">
        <v>378</v>
      </c>
      <c r="F4" s="512"/>
      <c r="G4" s="513"/>
      <c r="H4" s="514" t="s">
        <v>379</v>
      </c>
      <c r="I4" s="515"/>
    </row>
    <row r="5" spans="2:9" ht="14.25" x14ac:dyDescent="0.2">
      <c r="B5" s="508"/>
      <c r="C5" s="509" t="s">
        <v>4</v>
      </c>
      <c r="D5" s="516"/>
      <c r="E5" s="517" t="s">
        <v>380</v>
      </c>
      <c r="F5" s="512"/>
      <c r="G5" s="518"/>
      <c r="H5" s="519" t="s">
        <v>381</v>
      </c>
      <c r="I5" s="515"/>
    </row>
    <row r="6" spans="2:9" ht="14.25" x14ac:dyDescent="0.2">
      <c r="B6" s="508"/>
      <c r="C6" s="509" t="s">
        <v>5</v>
      </c>
      <c r="D6" s="520"/>
      <c r="E6" s="517" t="s">
        <v>382</v>
      </c>
      <c r="F6" s="512"/>
      <c r="G6" s="518"/>
      <c r="H6" s="519" t="s">
        <v>383</v>
      </c>
      <c r="I6" s="515"/>
    </row>
    <row r="7" spans="2:9" ht="14.25" x14ac:dyDescent="0.2">
      <c r="B7" s="508"/>
      <c r="C7" s="509" t="s">
        <v>6</v>
      </c>
      <c r="D7" s="520"/>
      <c r="E7" s="517" t="s">
        <v>384</v>
      </c>
      <c r="F7" s="512"/>
      <c r="G7" s="521"/>
      <c r="H7" s="522" t="s">
        <v>385</v>
      </c>
      <c r="I7" s="515"/>
    </row>
    <row r="8" spans="2:9" ht="14.25" x14ac:dyDescent="0.2">
      <c r="B8" s="508"/>
      <c r="C8" s="509"/>
      <c r="D8" s="520"/>
      <c r="E8" s="517" t="s">
        <v>386</v>
      </c>
      <c r="F8" s="512"/>
      <c r="G8" s="521"/>
      <c r="H8" s="522" t="s">
        <v>387</v>
      </c>
      <c r="I8" s="515"/>
    </row>
    <row r="9" spans="2:9" ht="14.25" x14ac:dyDescent="0.2">
      <c r="B9" s="508"/>
      <c r="C9" s="509" t="s">
        <v>388</v>
      </c>
      <c r="D9" s="520"/>
      <c r="E9" s="517" t="s">
        <v>389</v>
      </c>
      <c r="F9" s="512"/>
      <c r="G9" s="518"/>
      <c r="H9" s="519" t="s">
        <v>390</v>
      </c>
      <c r="I9" s="515"/>
    </row>
    <row r="10" spans="2:9" ht="15.75" customHeight="1" thickBot="1" x14ac:dyDescent="0.25">
      <c r="B10" s="523"/>
      <c r="C10" s="524" t="s">
        <v>391</v>
      </c>
      <c r="D10" s="525"/>
      <c r="E10" s="1282"/>
      <c r="F10" s="1283"/>
      <c r="G10" s="1283"/>
      <c r="H10" s="1283"/>
      <c r="I10" s="1284"/>
    </row>
    <row r="11" spans="2:9" ht="15.75" customHeight="1" thickBot="1" x14ac:dyDescent="0.25">
      <c r="B11" s="1285" t="s">
        <v>392</v>
      </c>
      <c r="C11" s="1286"/>
      <c r="D11" s="1286"/>
      <c r="E11" s="1286"/>
      <c r="F11" s="1286"/>
      <c r="G11" s="1286"/>
      <c r="H11" s="1286"/>
      <c r="I11" s="1287"/>
    </row>
    <row r="12" spans="2:9" thickBot="1" x14ac:dyDescent="0.25">
      <c r="B12" s="4" t="s">
        <v>9</v>
      </c>
      <c r="C12" s="3"/>
      <c r="D12" s="3"/>
      <c r="E12" s="3"/>
      <c r="F12" s="3"/>
      <c r="G12" s="526"/>
      <c r="H12" s="527"/>
      <c r="I12" s="10"/>
    </row>
    <row r="13" spans="2:9" ht="14.25" x14ac:dyDescent="0.2">
      <c r="B13" s="528" t="s">
        <v>10</v>
      </c>
      <c r="C13" s="9"/>
      <c r="D13" s="9"/>
      <c r="E13" s="9"/>
      <c r="F13" s="9"/>
      <c r="G13" s="529"/>
      <c r="H13" s="530"/>
      <c r="I13" s="10"/>
    </row>
    <row r="14" spans="2:9" ht="14.25" x14ac:dyDescent="0.2">
      <c r="B14" s="15" t="s">
        <v>239</v>
      </c>
      <c r="C14" s="3"/>
      <c r="D14" s="3"/>
      <c r="E14" s="3"/>
      <c r="F14" s="3"/>
      <c r="G14" s="526"/>
      <c r="H14" s="527"/>
      <c r="I14" s="13"/>
    </row>
    <row r="15" spans="2:9" ht="14.25" x14ac:dyDescent="0.2">
      <c r="B15" s="531" t="s">
        <v>11</v>
      </c>
      <c r="C15" s="532"/>
      <c r="D15" s="1288" t="s">
        <v>12</v>
      </c>
      <c r="E15" s="1288"/>
      <c r="F15" s="533"/>
      <c r="G15" s="1289" t="s">
        <v>393</v>
      </c>
      <c r="H15" s="1288"/>
      <c r="I15" s="1290"/>
    </row>
    <row r="16" spans="2:9" ht="14.25" x14ac:dyDescent="0.2">
      <c r="B16" s="1279" t="s">
        <v>43</v>
      </c>
      <c r="C16" s="1260" t="s">
        <v>13</v>
      </c>
      <c r="D16" s="1260" t="s">
        <v>394</v>
      </c>
      <c r="E16" s="1260" t="s">
        <v>73</v>
      </c>
      <c r="F16" s="1260" t="s">
        <v>44</v>
      </c>
      <c r="G16" s="1260" t="s">
        <v>14</v>
      </c>
      <c r="H16" s="1263" t="s">
        <v>16</v>
      </c>
      <c r="I16" s="1266" t="s">
        <v>17</v>
      </c>
    </row>
    <row r="17" spans="2:9" ht="14.25" x14ac:dyDescent="0.2">
      <c r="B17" s="1280"/>
      <c r="C17" s="1261"/>
      <c r="D17" s="1261"/>
      <c r="E17" s="1261"/>
      <c r="F17" s="1261"/>
      <c r="G17" s="1261"/>
      <c r="H17" s="1264"/>
      <c r="I17" s="1267"/>
    </row>
    <row r="18" spans="2:9" ht="14.25" x14ac:dyDescent="0.2">
      <c r="B18" s="1281"/>
      <c r="C18" s="1262"/>
      <c r="D18" s="1262"/>
      <c r="E18" s="1262"/>
      <c r="F18" s="1262"/>
      <c r="G18" s="1262"/>
      <c r="H18" s="1265"/>
      <c r="I18" s="1268"/>
    </row>
    <row r="19" spans="2:9" ht="14.25" x14ac:dyDescent="0.2">
      <c r="B19" s="628">
        <v>94221</v>
      </c>
      <c r="C19" s="629" t="s">
        <v>395</v>
      </c>
      <c r="D19" s="630">
        <v>25</v>
      </c>
      <c r="E19" s="630">
        <v>64</v>
      </c>
      <c r="F19" s="630">
        <f>D19*E19</f>
        <v>1600</v>
      </c>
      <c r="G19" s="630">
        <v>5.04</v>
      </c>
      <c r="H19" s="631">
        <f>E19*G19</f>
        <v>322.56</v>
      </c>
      <c r="I19" s="536"/>
    </row>
    <row r="20" spans="2:9" ht="14.25" x14ac:dyDescent="0.2">
      <c r="B20" s="628">
        <v>94222</v>
      </c>
      <c r="C20" s="629" t="s">
        <v>396</v>
      </c>
      <c r="D20" s="630">
        <v>25</v>
      </c>
      <c r="E20" s="630">
        <v>120</v>
      </c>
      <c r="F20" s="630">
        <f t="shared" ref="F20:F36" si="0">D20*E20</f>
        <v>3000</v>
      </c>
      <c r="G20" s="630">
        <v>9.36</v>
      </c>
      <c r="H20" s="631">
        <f t="shared" ref="H20:H36" si="1">E20*G20</f>
        <v>1123.1999999999998</v>
      </c>
      <c r="I20" s="536"/>
    </row>
    <row r="21" spans="2:9" ht="14.25" x14ac:dyDescent="0.2">
      <c r="B21" s="628">
        <v>94223</v>
      </c>
      <c r="C21" s="629" t="s">
        <v>397</v>
      </c>
      <c r="D21" s="630">
        <v>10</v>
      </c>
      <c r="E21" s="630">
        <v>40</v>
      </c>
      <c r="F21" s="630">
        <f t="shared" si="0"/>
        <v>400</v>
      </c>
      <c r="G21" s="630">
        <v>7.12</v>
      </c>
      <c r="H21" s="631">
        <f t="shared" si="1"/>
        <v>284.8</v>
      </c>
      <c r="I21" s="536"/>
    </row>
    <row r="22" spans="2:9" ht="14.25" x14ac:dyDescent="0.2">
      <c r="B22" s="628">
        <v>94224</v>
      </c>
      <c r="C22" s="629" t="s">
        <v>398</v>
      </c>
      <c r="D22" s="630">
        <v>10</v>
      </c>
      <c r="E22" s="630">
        <v>60</v>
      </c>
      <c r="F22" s="630">
        <f t="shared" si="0"/>
        <v>600</v>
      </c>
      <c r="G22" s="630">
        <v>8.99</v>
      </c>
      <c r="H22" s="631">
        <f t="shared" si="1"/>
        <v>539.4</v>
      </c>
      <c r="I22" s="536"/>
    </row>
    <row r="23" spans="2:9" ht="14.25" x14ac:dyDescent="0.2">
      <c r="B23" s="628">
        <v>94231</v>
      </c>
      <c r="C23" s="629" t="s">
        <v>399</v>
      </c>
      <c r="D23" s="630">
        <v>10</v>
      </c>
      <c r="E23" s="630">
        <v>500</v>
      </c>
      <c r="F23" s="630">
        <f t="shared" si="0"/>
        <v>5000</v>
      </c>
      <c r="G23" s="630">
        <v>1.18</v>
      </c>
      <c r="H23" s="631">
        <f t="shared" si="1"/>
        <v>590</v>
      </c>
      <c r="I23" s="536"/>
    </row>
    <row r="24" spans="2:9" ht="14.25" x14ac:dyDescent="0.2">
      <c r="B24" s="628">
        <v>94232</v>
      </c>
      <c r="C24" s="629" t="s">
        <v>400</v>
      </c>
      <c r="D24" s="630">
        <v>10</v>
      </c>
      <c r="E24" s="630">
        <v>250</v>
      </c>
      <c r="F24" s="630">
        <f t="shared" si="0"/>
        <v>2500</v>
      </c>
      <c r="G24" s="630">
        <v>2.2599999999999998</v>
      </c>
      <c r="H24" s="631">
        <f t="shared" si="1"/>
        <v>565</v>
      </c>
      <c r="I24" s="536"/>
    </row>
    <row r="25" spans="2:9" ht="14.25" x14ac:dyDescent="0.2">
      <c r="B25" s="628">
        <v>94233</v>
      </c>
      <c r="C25" s="629" t="s">
        <v>401</v>
      </c>
      <c r="D25" s="630">
        <v>10</v>
      </c>
      <c r="E25" s="630">
        <v>300</v>
      </c>
      <c r="F25" s="630">
        <f t="shared" si="0"/>
        <v>3000</v>
      </c>
      <c r="G25" s="630">
        <v>3.64</v>
      </c>
      <c r="H25" s="631">
        <f t="shared" si="1"/>
        <v>1092</v>
      </c>
      <c r="I25" s="536"/>
    </row>
    <row r="26" spans="2:9" ht="14.25" x14ac:dyDescent="0.2">
      <c r="B26" s="628">
        <v>94234</v>
      </c>
      <c r="C26" s="629" t="s">
        <v>402</v>
      </c>
      <c r="D26" s="630">
        <v>10</v>
      </c>
      <c r="E26" s="630">
        <v>50</v>
      </c>
      <c r="F26" s="630">
        <f t="shared" si="0"/>
        <v>500</v>
      </c>
      <c r="G26" s="630">
        <v>4.45</v>
      </c>
      <c r="H26" s="631">
        <f t="shared" si="1"/>
        <v>222.5</v>
      </c>
      <c r="I26" s="536"/>
    </row>
    <row r="27" spans="2:9" ht="14.25" x14ac:dyDescent="0.2">
      <c r="B27" s="628">
        <v>94237</v>
      </c>
      <c r="C27" s="629" t="s">
        <v>403</v>
      </c>
      <c r="D27" s="630">
        <v>5</v>
      </c>
      <c r="E27" s="630">
        <v>240</v>
      </c>
      <c r="F27" s="630">
        <f t="shared" si="0"/>
        <v>1200</v>
      </c>
      <c r="G27" s="630">
        <v>4.68</v>
      </c>
      <c r="H27" s="631">
        <f t="shared" si="1"/>
        <v>1123.1999999999998</v>
      </c>
      <c r="I27" s="536"/>
    </row>
    <row r="28" spans="2:9" ht="14.25" x14ac:dyDescent="0.2">
      <c r="B28" s="628">
        <v>94238</v>
      </c>
      <c r="C28" s="629" t="s">
        <v>404</v>
      </c>
      <c r="D28" s="630">
        <v>5</v>
      </c>
      <c r="E28" s="630">
        <v>60</v>
      </c>
      <c r="F28" s="630">
        <f t="shared" si="0"/>
        <v>300</v>
      </c>
      <c r="G28" s="630">
        <v>9.5459999999999994</v>
      </c>
      <c r="H28" s="631">
        <f t="shared" si="1"/>
        <v>572.76</v>
      </c>
      <c r="I28" s="536"/>
    </row>
    <row r="29" spans="2:9" ht="14.25" x14ac:dyDescent="0.2">
      <c r="B29" s="632">
        <v>94211</v>
      </c>
      <c r="C29" s="633" t="s">
        <v>405</v>
      </c>
      <c r="D29" s="634">
        <v>40</v>
      </c>
      <c r="E29" s="634">
        <v>1200</v>
      </c>
      <c r="F29" s="634">
        <f t="shared" si="0"/>
        <v>48000</v>
      </c>
      <c r="G29" s="634">
        <v>1.0880000000000001</v>
      </c>
      <c r="H29" s="635">
        <f t="shared" si="1"/>
        <v>1305.6000000000001</v>
      </c>
      <c r="I29" s="536"/>
    </row>
    <row r="30" spans="2:9" ht="14.25" x14ac:dyDescent="0.2">
      <c r="B30" s="632">
        <v>94212</v>
      </c>
      <c r="C30" s="633" t="s">
        <v>406</v>
      </c>
      <c r="D30" s="634">
        <v>30</v>
      </c>
      <c r="E30" s="634">
        <v>1200</v>
      </c>
      <c r="F30" s="634">
        <f t="shared" si="0"/>
        <v>36000</v>
      </c>
      <c r="G30" s="634">
        <v>2.246</v>
      </c>
      <c r="H30" s="635">
        <f t="shared" si="1"/>
        <v>2695.2</v>
      </c>
      <c r="I30" s="536"/>
    </row>
    <row r="31" spans="2:9" ht="14.25" x14ac:dyDescent="0.2">
      <c r="B31" s="632">
        <v>94213</v>
      </c>
      <c r="C31" s="633" t="s">
        <v>407</v>
      </c>
      <c r="D31" s="634">
        <v>25</v>
      </c>
      <c r="E31" s="634">
        <v>1200</v>
      </c>
      <c r="F31" s="634">
        <f t="shared" si="0"/>
        <v>30000</v>
      </c>
      <c r="G31" s="634">
        <v>3.35</v>
      </c>
      <c r="H31" s="635">
        <f t="shared" si="1"/>
        <v>4020</v>
      </c>
      <c r="I31" s="536"/>
    </row>
    <row r="32" spans="2:9" ht="14.25" x14ac:dyDescent="0.2">
      <c r="B32" s="632">
        <v>94301</v>
      </c>
      <c r="C32" s="633" t="s">
        <v>408</v>
      </c>
      <c r="D32" s="634">
        <v>50</v>
      </c>
      <c r="E32" s="634">
        <v>800</v>
      </c>
      <c r="F32" s="634">
        <f t="shared" si="0"/>
        <v>40000</v>
      </c>
      <c r="G32" s="634">
        <v>1.1040000000000001</v>
      </c>
      <c r="H32" s="635">
        <f t="shared" si="1"/>
        <v>883.2</v>
      </c>
      <c r="I32" s="536"/>
    </row>
    <row r="33" spans="2:9" ht="14.25" x14ac:dyDescent="0.2">
      <c r="B33" s="636">
        <v>94302</v>
      </c>
      <c r="C33" s="633" t="s">
        <v>409</v>
      </c>
      <c r="D33" s="637">
        <v>25</v>
      </c>
      <c r="E33" s="637">
        <v>900</v>
      </c>
      <c r="F33" s="634">
        <f t="shared" si="0"/>
        <v>22500</v>
      </c>
      <c r="G33" s="638">
        <v>0.80900000000000005</v>
      </c>
      <c r="H33" s="635">
        <f t="shared" si="1"/>
        <v>728.1</v>
      </c>
      <c r="I33" s="536"/>
    </row>
    <row r="34" spans="2:9" ht="14.25" x14ac:dyDescent="0.2">
      <c r="B34" s="639">
        <v>94303</v>
      </c>
      <c r="C34" s="633" t="s">
        <v>410</v>
      </c>
      <c r="D34" s="638">
        <v>25</v>
      </c>
      <c r="E34" s="638">
        <v>900</v>
      </c>
      <c r="F34" s="634">
        <f t="shared" si="0"/>
        <v>22500</v>
      </c>
      <c r="G34" s="638">
        <v>1.272</v>
      </c>
      <c r="H34" s="635">
        <f t="shared" si="1"/>
        <v>1144.8</v>
      </c>
      <c r="I34" s="540"/>
    </row>
    <row r="35" spans="2:9" ht="14.25" x14ac:dyDescent="0.2">
      <c r="B35" s="639">
        <v>94304</v>
      </c>
      <c r="C35" s="152" t="s">
        <v>411</v>
      </c>
      <c r="D35" s="638">
        <v>25</v>
      </c>
      <c r="E35" s="638">
        <v>300</v>
      </c>
      <c r="F35" s="634">
        <f t="shared" si="0"/>
        <v>7500</v>
      </c>
      <c r="G35" s="638">
        <v>2.5920000000000001</v>
      </c>
      <c r="H35" s="635">
        <f t="shared" si="1"/>
        <v>777.6</v>
      </c>
      <c r="I35" s="540"/>
    </row>
    <row r="36" spans="2:9" ht="28.5" x14ac:dyDescent="0.2">
      <c r="B36" s="640">
        <v>98912</v>
      </c>
      <c r="C36" s="641" t="s">
        <v>412</v>
      </c>
      <c r="D36" s="642">
        <v>50</v>
      </c>
      <c r="E36" s="642">
        <v>1600</v>
      </c>
      <c r="F36" s="642">
        <f t="shared" si="0"/>
        <v>80000</v>
      </c>
      <c r="G36" s="642">
        <v>2.1800000000000002</v>
      </c>
      <c r="H36" s="643">
        <f t="shared" si="1"/>
        <v>3488.0000000000005</v>
      </c>
      <c r="I36" s="540"/>
    </row>
    <row r="37" spans="2:9" ht="14.25" x14ac:dyDescent="0.2">
      <c r="B37" s="539"/>
      <c r="C37" s="541"/>
      <c r="D37" s="542"/>
      <c r="E37" s="542"/>
      <c r="F37" s="537" t="s">
        <v>20</v>
      </c>
      <c r="G37" s="534"/>
      <c r="H37" s="543"/>
      <c r="I37" s="540"/>
    </row>
    <row r="38" spans="2:9" ht="15.75" x14ac:dyDescent="0.2">
      <c r="B38" s="532"/>
      <c r="C38" s="544"/>
      <c r="D38" s="533"/>
      <c r="E38" s="545"/>
      <c r="F38" s="546"/>
      <c r="G38" s="547"/>
      <c r="H38" s="548"/>
      <c r="I38" s="540"/>
    </row>
    <row r="39" spans="2:9" ht="15.75" x14ac:dyDescent="0.2">
      <c r="B39" s="532"/>
      <c r="C39" s="544"/>
      <c r="D39" s="549"/>
      <c r="E39" s="532"/>
      <c r="F39" s="550"/>
      <c r="G39" s="547"/>
      <c r="H39" s="548"/>
      <c r="I39" s="540"/>
    </row>
    <row r="40" spans="2:9" ht="28.5" x14ac:dyDescent="0.2">
      <c r="B40" s="551"/>
      <c r="C40" s="552" t="s">
        <v>413</v>
      </c>
      <c r="D40" s="532"/>
      <c r="E40" s="532"/>
      <c r="F40" s="550"/>
      <c r="G40" s="547"/>
      <c r="H40" s="548"/>
      <c r="I40" s="540"/>
    </row>
    <row r="41" spans="2:9" ht="14.25" x14ac:dyDescent="0.2">
      <c r="B41" s="538"/>
      <c r="C41" s="553"/>
      <c r="D41" s="532"/>
      <c r="E41" s="532"/>
      <c r="F41" s="550"/>
      <c r="G41" s="547"/>
      <c r="H41" s="548"/>
      <c r="I41" s="540"/>
    </row>
    <row r="42" spans="2:9" ht="14.25" x14ac:dyDescent="0.2">
      <c r="B42" s="538"/>
      <c r="C42" s="553"/>
      <c r="D42" s="532"/>
      <c r="E42" s="532"/>
      <c r="F42" s="550"/>
      <c r="G42" s="547"/>
      <c r="H42" s="548"/>
      <c r="I42" s="540"/>
    </row>
    <row r="43" spans="2:9" ht="14.25" x14ac:dyDescent="0.2">
      <c r="B43" s="1269" t="s">
        <v>414</v>
      </c>
      <c r="C43" s="1270"/>
      <c r="D43" s="23"/>
      <c r="E43" s="23"/>
      <c r="F43" s="1273" t="s">
        <v>18</v>
      </c>
      <c r="G43" s="1274"/>
      <c r="H43" s="1277">
        <f>SUM(H19:H37)</f>
        <v>21477.919999999998</v>
      </c>
      <c r="I43" s="554"/>
    </row>
    <row r="44" spans="2:9" thickBot="1" x14ac:dyDescent="0.25">
      <c r="B44" s="1271"/>
      <c r="C44" s="1272"/>
      <c r="D44" s="555"/>
      <c r="E44" s="555"/>
      <c r="F44" s="1275"/>
      <c r="G44" s="1276"/>
      <c r="H44" s="1278"/>
      <c r="I44" s="556"/>
    </row>
    <row r="45" spans="2:9" thickBot="1" x14ac:dyDescent="0.25">
      <c r="B45" s="7"/>
      <c r="C45" s="557"/>
      <c r="D45" s="558" t="s">
        <v>88</v>
      </c>
      <c r="E45" s="8"/>
      <c r="F45" s="557"/>
      <c r="G45" s="559"/>
      <c r="H45" s="560"/>
      <c r="I45" s="458"/>
    </row>
    <row r="46" spans="2:9" ht="14.25" x14ac:dyDescent="0.2">
      <c r="B46" s="561" t="s">
        <v>19</v>
      </c>
      <c r="C46" s="562"/>
      <c r="D46" s="562"/>
      <c r="E46" s="563" t="s">
        <v>415</v>
      </c>
      <c r="F46" s="562"/>
      <c r="G46" s="564"/>
      <c r="H46" s="565"/>
      <c r="I46" s="535"/>
    </row>
    <row r="47" spans="2:9" ht="14.25" x14ac:dyDescent="0.2">
      <c r="B47" s="566" t="s">
        <v>21</v>
      </c>
      <c r="C47" s="567"/>
      <c r="D47" s="567"/>
      <c r="E47" s="567"/>
      <c r="F47" s="567"/>
      <c r="G47" s="568"/>
      <c r="H47" s="569"/>
      <c r="I47" s="535"/>
    </row>
    <row r="48" spans="2:9" ht="14.25" x14ac:dyDescent="0.2">
      <c r="B48" s="570" t="s">
        <v>150</v>
      </c>
      <c r="C48" s="571"/>
      <c r="D48" s="571"/>
      <c r="E48" s="572" t="s">
        <v>151</v>
      </c>
      <c r="F48" s="573"/>
      <c r="G48" s="574"/>
      <c r="H48" s="575"/>
      <c r="I48" s="576"/>
    </row>
    <row r="49" spans="2:9" ht="14.25" x14ac:dyDescent="0.2">
      <c r="B49" s="566" t="s">
        <v>21</v>
      </c>
      <c r="C49" s="567"/>
      <c r="D49" s="567"/>
      <c r="E49" s="577"/>
      <c r="F49" s="578"/>
      <c r="G49" s="568"/>
      <c r="H49" s="579"/>
      <c r="I49" s="580"/>
    </row>
    <row r="50" spans="2:9" ht="14.25" x14ac:dyDescent="0.2">
      <c r="B50" s="566" t="s">
        <v>94</v>
      </c>
      <c r="C50" s="567"/>
      <c r="D50" s="567"/>
      <c r="E50" s="577" t="s">
        <v>153</v>
      </c>
      <c r="F50" s="581"/>
      <c r="G50" s="582"/>
      <c r="H50" s="583"/>
      <c r="I50" s="584"/>
    </row>
    <row r="51" spans="2:9" ht="14.25" x14ac:dyDescent="0.2">
      <c r="B51" s="16" t="s">
        <v>21</v>
      </c>
      <c r="C51" s="5"/>
      <c r="D51" s="17"/>
      <c r="E51" s="5"/>
      <c r="F51" s="5"/>
      <c r="G51" s="526"/>
      <c r="H51" s="585"/>
      <c r="I51" s="20"/>
    </row>
    <row r="52" spans="2:9" ht="14.25" x14ac:dyDescent="0.2">
      <c r="B52" s="566" t="s">
        <v>148</v>
      </c>
      <c r="C52" s="567"/>
      <c r="D52" s="567"/>
      <c r="E52" s="577" t="s">
        <v>389</v>
      </c>
      <c r="F52" s="567"/>
      <c r="G52" s="568"/>
      <c r="H52" s="586"/>
      <c r="I52" s="587"/>
    </row>
    <row r="53" spans="2:9" ht="14.25" x14ac:dyDescent="0.2">
      <c r="B53" s="566" t="s">
        <v>21</v>
      </c>
      <c r="C53" s="567"/>
      <c r="D53" s="567"/>
      <c r="E53" s="577"/>
      <c r="F53" s="567"/>
      <c r="G53" s="568"/>
      <c r="H53" s="586"/>
      <c r="I53" s="587"/>
    </row>
    <row r="54" spans="2:9" ht="13.9" customHeight="1" x14ac:dyDescent="0.2">
      <c r="B54" s="566" t="s">
        <v>46</v>
      </c>
      <c r="C54" s="567"/>
      <c r="D54" s="567"/>
      <c r="E54" s="588" t="s">
        <v>378</v>
      </c>
      <c r="F54" s="588"/>
      <c r="G54" s="588"/>
      <c r="H54" s="588"/>
      <c r="I54" s="589"/>
    </row>
    <row r="55" spans="2:9" ht="14.25" x14ac:dyDescent="0.2">
      <c r="B55" s="566"/>
      <c r="C55" s="567"/>
      <c r="D55" s="567"/>
      <c r="E55" s="588"/>
      <c r="F55" s="588"/>
      <c r="G55" s="568"/>
      <c r="H55" s="586"/>
      <c r="I55" s="587"/>
    </row>
    <row r="56" spans="2:9" ht="14.25" x14ac:dyDescent="0.2">
      <c r="B56" s="566" t="s">
        <v>47</v>
      </c>
      <c r="C56" s="567"/>
      <c r="D56" s="567"/>
      <c r="E56" s="588" t="s">
        <v>48</v>
      </c>
      <c r="F56" s="588"/>
      <c r="G56" s="568"/>
      <c r="H56" s="586"/>
      <c r="I56" s="587"/>
    </row>
    <row r="57" spans="2:9" ht="14.25" x14ac:dyDescent="0.2">
      <c r="B57" s="566" t="s">
        <v>277</v>
      </c>
      <c r="C57" s="567"/>
      <c r="D57" s="567"/>
      <c r="E57" s="588" t="s">
        <v>389</v>
      </c>
      <c r="F57" s="588"/>
      <c r="G57" s="568"/>
      <c r="H57" s="586"/>
      <c r="I57" s="587"/>
    </row>
    <row r="58" spans="2:9" ht="14.25" x14ac:dyDescent="0.2">
      <c r="B58" s="566" t="s">
        <v>21</v>
      </c>
      <c r="C58" s="567"/>
      <c r="D58" s="567"/>
      <c r="E58" s="577"/>
      <c r="F58" s="567"/>
      <c r="G58" s="568"/>
      <c r="H58" s="586"/>
      <c r="I58" s="587"/>
    </row>
    <row r="59" spans="2:9" ht="14.25" x14ac:dyDescent="0.2">
      <c r="B59" s="566" t="s">
        <v>416</v>
      </c>
      <c r="C59" s="567"/>
      <c r="D59" s="567"/>
      <c r="E59" s="588" t="s">
        <v>417</v>
      </c>
      <c r="F59" s="588"/>
      <c r="G59" s="568"/>
      <c r="H59" s="586"/>
      <c r="I59" s="587"/>
    </row>
    <row r="60" spans="2:9" ht="14.25" x14ac:dyDescent="0.2">
      <c r="B60" s="566" t="s">
        <v>21</v>
      </c>
      <c r="C60" s="567"/>
      <c r="D60" s="567"/>
      <c r="E60" s="590" t="s">
        <v>418</v>
      </c>
      <c r="F60" s="590"/>
      <c r="G60" s="568"/>
      <c r="H60" s="586"/>
      <c r="I60" s="587"/>
    </row>
    <row r="61" spans="2:9" ht="14.25" x14ac:dyDescent="0.2">
      <c r="B61" s="566"/>
      <c r="C61" s="567"/>
      <c r="D61" s="567"/>
      <c r="E61" s="590" t="s">
        <v>419</v>
      </c>
      <c r="F61" s="590"/>
      <c r="G61" s="568"/>
      <c r="H61" s="586"/>
      <c r="I61" s="587"/>
    </row>
    <row r="62" spans="2:9" ht="14.25" x14ac:dyDescent="0.2">
      <c r="B62" s="566"/>
      <c r="C62" s="567"/>
      <c r="D62" s="567"/>
      <c r="E62" s="590" t="s">
        <v>420</v>
      </c>
      <c r="F62" s="590"/>
      <c r="G62" s="568"/>
      <c r="H62" s="586"/>
      <c r="I62" s="587"/>
    </row>
    <row r="63" spans="2:9" ht="14.25" x14ac:dyDescent="0.2">
      <c r="B63" s="566"/>
      <c r="C63" s="567"/>
      <c r="D63" s="567"/>
      <c r="E63" s="590" t="s">
        <v>421</v>
      </c>
      <c r="F63" s="590"/>
      <c r="G63" s="568"/>
      <c r="H63" s="586"/>
      <c r="I63" s="587"/>
    </row>
    <row r="64" spans="2:9" ht="14.25" x14ac:dyDescent="0.2">
      <c r="B64" s="566"/>
      <c r="C64" s="567"/>
      <c r="D64" s="567"/>
      <c r="E64" s="590" t="s">
        <v>422</v>
      </c>
      <c r="F64" s="590"/>
      <c r="G64" s="568"/>
      <c r="H64" s="586"/>
      <c r="I64" s="587"/>
    </row>
    <row r="65" spans="2:9" ht="14.25" x14ac:dyDescent="0.2">
      <c r="B65" s="566"/>
      <c r="C65" s="567"/>
      <c r="D65" s="567"/>
      <c r="E65" s="590"/>
      <c r="F65" s="590"/>
      <c r="G65" s="568"/>
      <c r="H65" s="586"/>
      <c r="I65" s="587"/>
    </row>
    <row r="66" spans="2:9" ht="14.25" x14ac:dyDescent="0.2">
      <c r="B66" s="566"/>
      <c r="C66" s="567"/>
      <c r="D66" s="567"/>
      <c r="E66" s="588"/>
      <c r="F66" s="588"/>
      <c r="G66" s="568"/>
      <c r="H66" s="586"/>
      <c r="I66" s="587"/>
    </row>
    <row r="67" spans="2:9" ht="14.25" x14ac:dyDescent="0.2">
      <c r="B67" s="566" t="s">
        <v>423</v>
      </c>
      <c r="C67" s="567"/>
      <c r="D67" s="567"/>
      <c r="E67" s="591" t="s">
        <v>424</v>
      </c>
      <c r="F67" s="588"/>
      <c r="G67" s="568"/>
      <c r="H67" s="586"/>
      <c r="I67" s="587"/>
    </row>
    <row r="68" spans="2:9" ht="14.25" x14ac:dyDescent="0.2">
      <c r="B68" s="566"/>
      <c r="C68" s="567"/>
      <c r="D68" s="567"/>
      <c r="E68" s="588"/>
      <c r="F68" s="588"/>
      <c r="G68" s="568"/>
      <c r="H68" s="586"/>
      <c r="I68" s="587"/>
    </row>
    <row r="69" spans="2:9" ht="14.25" x14ac:dyDescent="0.2">
      <c r="B69" s="16"/>
      <c r="C69" s="5"/>
      <c r="D69" s="5"/>
      <c r="E69" s="1255" t="s">
        <v>425</v>
      </c>
      <c r="F69" s="1255"/>
      <c r="G69" s="1255"/>
      <c r="H69" s="1255"/>
      <c r="I69" s="1256"/>
    </row>
    <row r="70" spans="2:9" ht="14.25" x14ac:dyDescent="0.2">
      <c r="B70" s="16"/>
      <c r="C70" s="17"/>
      <c r="D70" s="5"/>
      <c r="E70" s="5"/>
      <c r="F70" s="987"/>
      <c r="G70" s="987"/>
      <c r="H70" s="987"/>
      <c r="I70" s="22"/>
    </row>
    <row r="71" spans="2:9" ht="23.45" customHeight="1" x14ac:dyDescent="0.2">
      <c r="B71" s="16"/>
      <c r="C71" s="17"/>
      <c r="D71" s="5"/>
      <c r="E71" s="5"/>
      <c r="F71" s="987"/>
      <c r="G71" s="987"/>
      <c r="H71" s="987"/>
      <c r="I71" s="22"/>
    </row>
    <row r="72" spans="2:9" ht="14.25" x14ac:dyDescent="0.2">
      <c r="B72" s="16"/>
      <c r="C72" s="17"/>
      <c r="D72" s="5"/>
      <c r="E72" s="5"/>
      <c r="F72" s="1257"/>
      <c r="G72" s="1257"/>
      <c r="H72" s="1257"/>
      <c r="I72" s="19"/>
    </row>
    <row r="73" spans="2:9" thickBot="1" x14ac:dyDescent="0.25">
      <c r="B73" s="592"/>
      <c r="C73" s="25"/>
      <c r="D73" s="24"/>
      <c r="E73" s="24"/>
      <c r="F73" s="1258" t="s">
        <v>50</v>
      </c>
      <c r="G73" s="1258"/>
      <c r="H73" s="1258"/>
      <c r="I73" s="1259"/>
    </row>
    <row r="80" spans="2:9" ht="23.25" customHeight="1" x14ac:dyDescent="0.25"/>
  </sheetData>
  <mergeCells count="21">
    <mergeCell ref="B2:I2"/>
    <mergeCell ref="E10:I10"/>
    <mergeCell ref="B11:I11"/>
    <mergeCell ref="D15:E15"/>
    <mergeCell ref="G15:I15"/>
    <mergeCell ref="G16:G18"/>
    <mergeCell ref="H16:H18"/>
    <mergeCell ref="I16:I18"/>
    <mergeCell ref="B43:C44"/>
    <mergeCell ref="F43:G44"/>
    <mergeCell ref="H43:H44"/>
    <mergeCell ref="B16:B18"/>
    <mergeCell ref="C16:C18"/>
    <mergeCell ref="D16:D18"/>
    <mergeCell ref="E16:E18"/>
    <mergeCell ref="F16:F18"/>
    <mergeCell ref="E69:I69"/>
    <mergeCell ref="F70:H70"/>
    <mergeCell ref="F71:H71"/>
    <mergeCell ref="F72:H72"/>
    <mergeCell ref="F73:I7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8B65-1DBA-4788-B966-4AF1034B9A6B}">
  <dimension ref="B1:K71"/>
  <sheetViews>
    <sheetView zoomScale="55" zoomScaleNormal="55" workbookViewId="0">
      <selection activeCell="G19" sqref="G19:G31"/>
    </sheetView>
  </sheetViews>
  <sheetFormatPr defaultRowHeight="14.25" x14ac:dyDescent="0.2"/>
  <cols>
    <col min="1" max="1" width="8.85546875" style="1"/>
    <col min="2" max="2" width="11.140625" style="1" customWidth="1"/>
    <col min="3" max="3" width="34.28515625" style="1" customWidth="1"/>
    <col min="4" max="4" width="20.42578125" style="1" customWidth="1"/>
    <col min="5" max="5" width="10.85546875" style="1" customWidth="1"/>
    <col min="6" max="6" width="18.28515625" style="1" customWidth="1"/>
    <col min="7" max="7" width="12.85546875" style="1" customWidth="1"/>
    <col min="8" max="8" width="11.5703125" style="1" customWidth="1"/>
    <col min="9" max="9" width="17.28515625" style="1" customWidth="1"/>
    <col min="10" max="10" width="26.7109375" style="1" customWidth="1"/>
    <col min="11" max="11" width="15.140625" style="1" customWidth="1"/>
    <col min="12" max="241" width="8.85546875" style="1"/>
    <col min="242" max="242" width="11.140625" style="1" customWidth="1"/>
    <col min="243" max="243" width="32.85546875" style="1" customWidth="1"/>
    <col min="244" max="244" width="6.28515625" style="1" customWidth="1"/>
    <col min="245" max="245" width="10.28515625" style="1" customWidth="1"/>
    <col min="246" max="246" width="12.85546875" style="1" customWidth="1"/>
    <col min="247" max="247" width="9.7109375" style="1" customWidth="1"/>
    <col min="248" max="248" width="13.42578125" style="1" customWidth="1"/>
    <col min="249" max="249" width="25.7109375" style="1" customWidth="1"/>
    <col min="250" max="497" width="8.85546875" style="1"/>
    <col min="498" max="498" width="11.140625" style="1" customWidth="1"/>
    <col min="499" max="499" width="32.85546875" style="1" customWidth="1"/>
    <col min="500" max="500" width="6.28515625" style="1" customWidth="1"/>
    <col min="501" max="501" width="10.28515625" style="1" customWidth="1"/>
    <col min="502" max="502" width="12.85546875" style="1" customWidth="1"/>
    <col min="503" max="503" width="9.7109375" style="1" customWidth="1"/>
    <col min="504" max="504" width="13.42578125" style="1" customWidth="1"/>
    <col min="505" max="505" width="25.7109375" style="1" customWidth="1"/>
    <col min="506" max="753" width="8.85546875" style="1"/>
    <col min="754" max="754" width="11.140625" style="1" customWidth="1"/>
    <col min="755" max="755" width="32.85546875" style="1" customWidth="1"/>
    <col min="756" max="756" width="6.28515625" style="1" customWidth="1"/>
    <col min="757" max="757" width="10.28515625" style="1" customWidth="1"/>
    <col min="758" max="758" width="12.85546875" style="1" customWidth="1"/>
    <col min="759" max="759" width="9.7109375" style="1" customWidth="1"/>
    <col min="760" max="760" width="13.42578125" style="1" customWidth="1"/>
    <col min="761" max="761" width="25.7109375" style="1" customWidth="1"/>
    <col min="762" max="1009" width="8.85546875" style="1"/>
    <col min="1010" max="1010" width="11.140625" style="1" customWidth="1"/>
    <col min="1011" max="1011" width="32.85546875" style="1" customWidth="1"/>
    <col min="1012" max="1012" width="6.28515625" style="1" customWidth="1"/>
    <col min="1013" max="1013" width="10.28515625" style="1" customWidth="1"/>
    <col min="1014" max="1014" width="12.85546875" style="1" customWidth="1"/>
    <col min="1015" max="1015" width="9.7109375" style="1" customWidth="1"/>
    <col min="1016" max="1016" width="13.42578125" style="1" customWidth="1"/>
    <col min="1017" max="1017" width="25.7109375" style="1" customWidth="1"/>
    <col min="1018" max="1265" width="8.85546875" style="1"/>
    <col min="1266" max="1266" width="11.140625" style="1" customWidth="1"/>
    <col min="1267" max="1267" width="32.85546875" style="1" customWidth="1"/>
    <col min="1268" max="1268" width="6.28515625" style="1" customWidth="1"/>
    <col min="1269" max="1269" width="10.28515625" style="1" customWidth="1"/>
    <col min="1270" max="1270" width="12.85546875" style="1" customWidth="1"/>
    <col min="1271" max="1271" width="9.7109375" style="1" customWidth="1"/>
    <col min="1272" max="1272" width="13.42578125" style="1" customWidth="1"/>
    <col min="1273" max="1273" width="25.7109375" style="1" customWidth="1"/>
    <col min="1274" max="1521" width="8.85546875" style="1"/>
    <col min="1522" max="1522" width="11.140625" style="1" customWidth="1"/>
    <col min="1523" max="1523" width="32.85546875" style="1" customWidth="1"/>
    <col min="1524" max="1524" width="6.28515625" style="1" customWidth="1"/>
    <col min="1525" max="1525" width="10.28515625" style="1" customWidth="1"/>
    <col min="1526" max="1526" width="12.85546875" style="1" customWidth="1"/>
    <col min="1527" max="1527" width="9.7109375" style="1" customWidth="1"/>
    <col min="1528" max="1528" width="13.42578125" style="1" customWidth="1"/>
    <col min="1529" max="1529" width="25.7109375" style="1" customWidth="1"/>
    <col min="1530" max="1777" width="8.85546875" style="1"/>
    <col min="1778" max="1778" width="11.140625" style="1" customWidth="1"/>
    <col min="1779" max="1779" width="32.85546875" style="1" customWidth="1"/>
    <col min="1780" max="1780" width="6.28515625" style="1" customWidth="1"/>
    <col min="1781" max="1781" width="10.28515625" style="1" customWidth="1"/>
    <col min="1782" max="1782" width="12.85546875" style="1" customWidth="1"/>
    <col min="1783" max="1783" width="9.7109375" style="1" customWidth="1"/>
    <col min="1784" max="1784" width="13.42578125" style="1" customWidth="1"/>
    <col min="1785" max="1785" width="25.7109375" style="1" customWidth="1"/>
    <col min="1786" max="2033" width="8.85546875" style="1"/>
    <col min="2034" max="2034" width="11.140625" style="1" customWidth="1"/>
    <col min="2035" max="2035" width="32.85546875" style="1" customWidth="1"/>
    <col min="2036" max="2036" width="6.28515625" style="1" customWidth="1"/>
    <col min="2037" max="2037" width="10.28515625" style="1" customWidth="1"/>
    <col min="2038" max="2038" width="12.85546875" style="1" customWidth="1"/>
    <col min="2039" max="2039" width="9.7109375" style="1" customWidth="1"/>
    <col min="2040" max="2040" width="13.42578125" style="1" customWidth="1"/>
    <col min="2041" max="2041" width="25.7109375" style="1" customWidth="1"/>
    <col min="2042" max="2289" width="8.85546875" style="1"/>
    <col min="2290" max="2290" width="11.140625" style="1" customWidth="1"/>
    <col min="2291" max="2291" width="32.85546875" style="1" customWidth="1"/>
    <col min="2292" max="2292" width="6.28515625" style="1" customWidth="1"/>
    <col min="2293" max="2293" width="10.28515625" style="1" customWidth="1"/>
    <col min="2294" max="2294" width="12.85546875" style="1" customWidth="1"/>
    <col min="2295" max="2295" width="9.7109375" style="1" customWidth="1"/>
    <col min="2296" max="2296" width="13.42578125" style="1" customWidth="1"/>
    <col min="2297" max="2297" width="25.7109375" style="1" customWidth="1"/>
    <col min="2298" max="2545" width="8.85546875" style="1"/>
    <col min="2546" max="2546" width="11.140625" style="1" customWidth="1"/>
    <col min="2547" max="2547" width="32.85546875" style="1" customWidth="1"/>
    <col min="2548" max="2548" width="6.28515625" style="1" customWidth="1"/>
    <col min="2549" max="2549" width="10.28515625" style="1" customWidth="1"/>
    <col min="2550" max="2550" width="12.85546875" style="1" customWidth="1"/>
    <col min="2551" max="2551" width="9.7109375" style="1" customWidth="1"/>
    <col min="2552" max="2552" width="13.42578125" style="1" customWidth="1"/>
    <col min="2553" max="2553" width="25.7109375" style="1" customWidth="1"/>
    <col min="2554" max="2801" width="8.85546875" style="1"/>
    <col min="2802" max="2802" width="11.140625" style="1" customWidth="1"/>
    <col min="2803" max="2803" width="32.85546875" style="1" customWidth="1"/>
    <col min="2804" max="2804" width="6.28515625" style="1" customWidth="1"/>
    <col min="2805" max="2805" width="10.28515625" style="1" customWidth="1"/>
    <col min="2806" max="2806" width="12.85546875" style="1" customWidth="1"/>
    <col min="2807" max="2807" width="9.7109375" style="1" customWidth="1"/>
    <col min="2808" max="2808" width="13.42578125" style="1" customWidth="1"/>
    <col min="2809" max="2809" width="25.7109375" style="1" customWidth="1"/>
    <col min="2810" max="3057" width="8.85546875" style="1"/>
    <col min="3058" max="3058" width="11.140625" style="1" customWidth="1"/>
    <col min="3059" max="3059" width="32.85546875" style="1" customWidth="1"/>
    <col min="3060" max="3060" width="6.28515625" style="1" customWidth="1"/>
    <col min="3061" max="3061" width="10.28515625" style="1" customWidth="1"/>
    <col min="3062" max="3062" width="12.85546875" style="1" customWidth="1"/>
    <col min="3063" max="3063" width="9.7109375" style="1" customWidth="1"/>
    <col min="3064" max="3064" width="13.42578125" style="1" customWidth="1"/>
    <col min="3065" max="3065" width="25.7109375" style="1" customWidth="1"/>
    <col min="3066" max="3313" width="8.85546875" style="1"/>
    <col min="3314" max="3314" width="11.140625" style="1" customWidth="1"/>
    <col min="3315" max="3315" width="32.85546875" style="1" customWidth="1"/>
    <col min="3316" max="3316" width="6.28515625" style="1" customWidth="1"/>
    <col min="3317" max="3317" width="10.28515625" style="1" customWidth="1"/>
    <col min="3318" max="3318" width="12.85546875" style="1" customWidth="1"/>
    <col min="3319" max="3319" width="9.7109375" style="1" customWidth="1"/>
    <col min="3320" max="3320" width="13.42578125" style="1" customWidth="1"/>
    <col min="3321" max="3321" width="25.7109375" style="1" customWidth="1"/>
    <col min="3322" max="3569" width="8.85546875" style="1"/>
    <col min="3570" max="3570" width="11.140625" style="1" customWidth="1"/>
    <col min="3571" max="3571" width="32.85546875" style="1" customWidth="1"/>
    <col min="3572" max="3572" width="6.28515625" style="1" customWidth="1"/>
    <col min="3573" max="3573" width="10.28515625" style="1" customWidth="1"/>
    <col min="3574" max="3574" width="12.85546875" style="1" customWidth="1"/>
    <col min="3575" max="3575" width="9.7109375" style="1" customWidth="1"/>
    <col min="3576" max="3576" width="13.42578125" style="1" customWidth="1"/>
    <col min="3577" max="3577" width="25.7109375" style="1" customWidth="1"/>
    <col min="3578" max="3825" width="8.85546875" style="1"/>
    <col min="3826" max="3826" width="11.140625" style="1" customWidth="1"/>
    <col min="3827" max="3827" width="32.85546875" style="1" customWidth="1"/>
    <col min="3828" max="3828" width="6.28515625" style="1" customWidth="1"/>
    <col min="3829" max="3829" width="10.28515625" style="1" customWidth="1"/>
    <col min="3830" max="3830" width="12.85546875" style="1" customWidth="1"/>
    <col min="3831" max="3831" width="9.7109375" style="1" customWidth="1"/>
    <col min="3832" max="3832" width="13.42578125" style="1" customWidth="1"/>
    <col min="3833" max="3833" width="25.7109375" style="1" customWidth="1"/>
    <col min="3834" max="4081" width="8.85546875" style="1"/>
    <col min="4082" max="4082" width="11.140625" style="1" customWidth="1"/>
    <col min="4083" max="4083" width="32.85546875" style="1" customWidth="1"/>
    <col min="4084" max="4084" width="6.28515625" style="1" customWidth="1"/>
    <col min="4085" max="4085" width="10.28515625" style="1" customWidth="1"/>
    <col min="4086" max="4086" width="12.85546875" style="1" customWidth="1"/>
    <col min="4087" max="4087" width="9.7109375" style="1" customWidth="1"/>
    <col min="4088" max="4088" width="13.42578125" style="1" customWidth="1"/>
    <col min="4089" max="4089" width="25.7109375" style="1" customWidth="1"/>
    <col min="4090" max="4337" width="8.85546875" style="1"/>
    <col min="4338" max="4338" width="11.140625" style="1" customWidth="1"/>
    <col min="4339" max="4339" width="32.85546875" style="1" customWidth="1"/>
    <col min="4340" max="4340" width="6.28515625" style="1" customWidth="1"/>
    <col min="4341" max="4341" width="10.28515625" style="1" customWidth="1"/>
    <col min="4342" max="4342" width="12.85546875" style="1" customWidth="1"/>
    <col min="4343" max="4343" width="9.7109375" style="1" customWidth="1"/>
    <col min="4344" max="4344" width="13.42578125" style="1" customWidth="1"/>
    <col min="4345" max="4345" width="25.7109375" style="1" customWidth="1"/>
    <col min="4346" max="4593" width="8.85546875" style="1"/>
    <col min="4594" max="4594" width="11.140625" style="1" customWidth="1"/>
    <col min="4595" max="4595" width="32.85546875" style="1" customWidth="1"/>
    <col min="4596" max="4596" width="6.28515625" style="1" customWidth="1"/>
    <col min="4597" max="4597" width="10.28515625" style="1" customWidth="1"/>
    <col min="4598" max="4598" width="12.85546875" style="1" customWidth="1"/>
    <col min="4599" max="4599" width="9.7109375" style="1" customWidth="1"/>
    <col min="4600" max="4600" width="13.42578125" style="1" customWidth="1"/>
    <col min="4601" max="4601" width="25.7109375" style="1" customWidth="1"/>
    <col min="4602" max="4849" width="8.85546875" style="1"/>
    <col min="4850" max="4850" width="11.140625" style="1" customWidth="1"/>
    <col min="4851" max="4851" width="32.85546875" style="1" customWidth="1"/>
    <col min="4852" max="4852" width="6.28515625" style="1" customWidth="1"/>
    <col min="4853" max="4853" width="10.28515625" style="1" customWidth="1"/>
    <col min="4854" max="4854" width="12.85546875" style="1" customWidth="1"/>
    <col min="4855" max="4855" width="9.7109375" style="1" customWidth="1"/>
    <col min="4856" max="4856" width="13.42578125" style="1" customWidth="1"/>
    <col min="4857" max="4857" width="25.7109375" style="1" customWidth="1"/>
    <col min="4858" max="5105" width="8.85546875" style="1"/>
    <col min="5106" max="5106" width="11.140625" style="1" customWidth="1"/>
    <col min="5107" max="5107" width="32.85546875" style="1" customWidth="1"/>
    <col min="5108" max="5108" width="6.28515625" style="1" customWidth="1"/>
    <col min="5109" max="5109" width="10.28515625" style="1" customWidth="1"/>
    <col min="5110" max="5110" width="12.85546875" style="1" customWidth="1"/>
    <col min="5111" max="5111" width="9.7109375" style="1" customWidth="1"/>
    <col min="5112" max="5112" width="13.42578125" style="1" customWidth="1"/>
    <col min="5113" max="5113" width="25.7109375" style="1" customWidth="1"/>
    <col min="5114" max="5361" width="8.85546875" style="1"/>
    <col min="5362" max="5362" width="11.140625" style="1" customWidth="1"/>
    <col min="5363" max="5363" width="32.85546875" style="1" customWidth="1"/>
    <col min="5364" max="5364" width="6.28515625" style="1" customWidth="1"/>
    <col min="5365" max="5365" width="10.28515625" style="1" customWidth="1"/>
    <col min="5366" max="5366" width="12.85546875" style="1" customWidth="1"/>
    <col min="5367" max="5367" width="9.7109375" style="1" customWidth="1"/>
    <col min="5368" max="5368" width="13.42578125" style="1" customWidth="1"/>
    <col min="5369" max="5369" width="25.7109375" style="1" customWidth="1"/>
    <col min="5370" max="5617" width="8.85546875" style="1"/>
    <col min="5618" max="5618" width="11.140625" style="1" customWidth="1"/>
    <col min="5619" max="5619" width="32.85546875" style="1" customWidth="1"/>
    <col min="5620" max="5620" width="6.28515625" style="1" customWidth="1"/>
    <col min="5621" max="5621" width="10.28515625" style="1" customWidth="1"/>
    <col min="5622" max="5622" width="12.85546875" style="1" customWidth="1"/>
    <col min="5623" max="5623" width="9.7109375" style="1" customWidth="1"/>
    <col min="5624" max="5624" width="13.42578125" style="1" customWidth="1"/>
    <col min="5625" max="5625" width="25.7109375" style="1" customWidth="1"/>
    <col min="5626" max="5873" width="8.85546875" style="1"/>
    <col min="5874" max="5874" width="11.140625" style="1" customWidth="1"/>
    <col min="5875" max="5875" width="32.85546875" style="1" customWidth="1"/>
    <col min="5876" max="5876" width="6.28515625" style="1" customWidth="1"/>
    <col min="5877" max="5877" width="10.28515625" style="1" customWidth="1"/>
    <col min="5878" max="5878" width="12.85546875" style="1" customWidth="1"/>
    <col min="5879" max="5879" width="9.7109375" style="1" customWidth="1"/>
    <col min="5880" max="5880" width="13.42578125" style="1" customWidth="1"/>
    <col min="5881" max="5881" width="25.7109375" style="1" customWidth="1"/>
    <col min="5882" max="6129" width="8.85546875" style="1"/>
    <col min="6130" max="6130" width="11.140625" style="1" customWidth="1"/>
    <col min="6131" max="6131" width="32.85546875" style="1" customWidth="1"/>
    <col min="6132" max="6132" width="6.28515625" style="1" customWidth="1"/>
    <col min="6133" max="6133" width="10.28515625" style="1" customWidth="1"/>
    <col min="6134" max="6134" width="12.85546875" style="1" customWidth="1"/>
    <col min="6135" max="6135" width="9.7109375" style="1" customWidth="1"/>
    <col min="6136" max="6136" width="13.42578125" style="1" customWidth="1"/>
    <col min="6137" max="6137" width="25.7109375" style="1" customWidth="1"/>
    <col min="6138" max="6385" width="8.85546875" style="1"/>
    <col min="6386" max="6386" width="11.140625" style="1" customWidth="1"/>
    <col min="6387" max="6387" width="32.85546875" style="1" customWidth="1"/>
    <col min="6388" max="6388" width="6.28515625" style="1" customWidth="1"/>
    <col min="6389" max="6389" width="10.28515625" style="1" customWidth="1"/>
    <col min="6390" max="6390" width="12.85546875" style="1" customWidth="1"/>
    <col min="6391" max="6391" width="9.7109375" style="1" customWidth="1"/>
    <col min="6392" max="6392" width="13.42578125" style="1" customWidth="1"/>
    <col min="6393" max="6393" width="25.7109375" style="1" customWidth="1"/>
    <col min="6394" max="6641" width="8.85546875" style="1"/>
    <col min="6642" max="6642" width="11.140625" style="1" customWidth="1"/>
    <col min="6643" max="6643" width="32.85546875" style="1" customWidth="1"/>
    <col min="6644" max="6644" width="6.28515625" style="1" customWidth="1"/>
    <col min="6645" max="6645" width="10.28515625" style="1" customWidth="1"/>
    <col min="6646" max="6646" width="12.85546875" style="1" customWidth="1"/>
    <col min="6647" max="6647" width="9.7109375" style="1" customWidth="1"/>
    <col min="6648" max="6648" width="13.42578125" style="1" customWidth="1"/>
    <col min="6649" max="6649" width="25.7109375" style="1" customWidth="1"/>
    <col min="6650" max="6897" width="8.85546875" style="1"/>
    <col min="6898" max="6898" width="11.140625" style="1" customWidth="1"/>
    <col min="6899" max="6899" width="32.85546875" style="1" customWidth="1"/>
    <col min="6900" max="6900" width="6.28515625" style="1" customWidth="1"/>
    <col min="6901" max="6901" width="10.28515625" style="1" customWidth="1"/>
    <col min="6902" max="6902" width="12.85546875" style="1" customWidth="1"/>
    <col min="6903" max="6903" width="9.7109375" style="1" customWidth="1"/>
    <col min="6904" max="6904" width="13.42578125" style="1" customWidth="1"/>
    <col min="6905" max="6905" width="25.7109375" style="1" customWidth="1"/>
    <col min="6906" max="7153" width="8.85546875" style="1"/>
    <col min="7154" max="7154" width="11.140625" style="1" customWidth="1"/>
    <col min="7155" max="7155" width="32.85546875" style="1" customWidth="1"/>
    <col min="7156" max="7156" width="6.28515625" style="1" customWidth="1"/>
    <col min="7157" max="7157" width="10.28515625" style="1" customWidth="1"/>
    <col min="7158" max="7158" width="12.85546875" style="1" customWidth="1"/>
    <col min="7159" max="7159" width="9.7109375" style="1" customWidth="1"/>
    <col min="7160" max="7160" width="13.42578125" style="1" customWidth="1"/>
    <col min="7161" max="7161" width="25.7109375" style="1" customWidth="1"/>
    <col min="7162" max="7409" width="8.85546875" style="1"/>
    <col min="7410" max="7410" width="11.140625" style="1" customWidth="1"/>
    <col min="7411" max="7411" width="32.85546875" style="1" customWidth="1"/>
    <col min="7412" max="7412" width="6.28515625" style="1" customWidth="1"/>
    <col min="7413" max="7413" width="10.28515625" style="1" customWidth="1"/>
    <col min="7414" max="7414" width="12.85546875" style="1" customWidth="1"/>
    <col min="7415" max="7415" width="9.7109375" style="1" customWidth="1"/>
    <col min="7416" max="7416" width="13.42578125" style="1" customWidth="1"/>
    <col min="7417" max="7417" width="25.7109375" style="1" customWidth="1"/>
    <col min="7418" max="7665" width="8.85546875" style="1"/>
    <col min="7666" max="7666" width="11.140625" style="1" customWidth="1"/>
    <col min="7667" max="7667" width="32.85546875" style="1" customWidth="1"/>
    <col min="7668" max="7668" width="6.28515625" style="1" customWidth="1"/>
    <col min="7669" max="7669" width="10.28515625" style="1" customWidth="1"/>
    <col min="7670" max="7670" width="12.85546875" style="1" customWidth="1"/>
    <col min="7671" max="7671" width="9.7109375" style="1" customWidth="1"/>
    <col min="7672" max="7672" width="13.42578125" style="1" customWidth="1"/>
    <col min="7673" max="7673" width="25.7109375" style="1" customWidth="1"/>
    <col min="7674" max="7921" width="8.85546875" style="1"/>
    <col min="7922" max="7922" width="11.140625" style="1" customWidth="1"/>
    <col min="7923" max="7923" width="32.85546875" style="1" customWidth="1"/>
    <col min="7924" max="7924" width="6.28515625" style="1" customWidth="1"/>
    <col min="7925" max="7925" width="10.28515625" style="1" customWidth="1"/>
    <col min="7926" max="7926" width="12.85546875" style="1" customWidth="1"/>
    <col min="7927" max="7927" width="9.7109375" style="1" customWidth="1"/>
    <col min="7928" max="7928" width="13.42578125" style="1" customWidth="1"/>
    <col min="7929" max="7929" width="25.7109375" style="1" customWidth="1"/>
    <col min="7930" max="8177" width="8.85546875" style="1"/>
    <col min="8178" max="8178" width="11.140625" style="1" customWidth="1"/>
    <col min="8179" max="8179" width="32.85546875" style="1" customWidth="1"/>
    <col min="8180" max="8180" width="6.28515625" style="1" customWidth="1"/>
    <col min="8181" max="8181" width="10.28515625" style="1" customWidth="1"/>
    <col min="8182" max="8182" width="12.85546875" style="1" customWidth="1"/>
    <col min="8183" max="8183" width="9.7109375" style="1" customWidth="1"/>
    <col min="8184" max="8184" width="13.42578125" style="1" customWidth="1"/>
    <col min="8185" max="8185" width="25.7109375" style="1" customWidth="1"/>
    <col min="8186" max="8433" width="8.85546875" style="1"/>
    <col min="8434" max="8434" width="11.140625" style="1" customWidth="1"/>
    <col min="8435" max="8435" width="32.85546875" style="1" customWidth="1"/>
    <col min="8436" max="8436" width="6.28515625" style="1" customWidth="1"/>
    <col min="8437" max="8437" width="10.28515625" style="1" customWidth="1"/>
    <col min="8438" max="8438" width="12.85546875" style="1" customWidth="1"/>
    <col min="8439" max="8439" width="9.7109375" style="1" customWidth="1"/>
    <col min="8440" max="8440" width="13.42578125" style="1" customWidth="1"/>
    <col min="8441" max="8441" width="25.7109375" style="1" customWidth="1"/>
    <col min="8442" max="8689" width="8.85546875" style="1"/>
    <col min="8690" max="8690" width="11.140625" style="1" customWidth="1"/>
    <col min="8691" max="8691" width="32.85546875" style="1" customWidth="1"/>
    <col min="8692" max="8692" width="6.28515625" style="1" customWidth="1"/>
    <col min="8693" max="8693" width="10.28515625" style="1" customWidth="1"/>
    <col min="8694" max="8694" width="12.85546875" style="1" customWidth="1"/>
    <col min="8695" max="8695" width="9.7109375" style="1" customWidth="1"/>
    <col min="8696" max="8696" width="13.42578125" style="1" customWidth="1"/>
    <col min="8697" max="8697" width="25.7109375" style="1" customWidth="1"/>
    <col min="8698" max="8945" width="8.85546875" style="1"/>
    <col min="8946" max="8946" width="11.140625" style="1" customWidth="1"/>
    <col min="8947" max="8947" width="32.85546875" style="1" customWidth="1"/>
    <col min="8948" max="8948" width="6.28515625" style="1" customWidth="1"/>
    <col min="8949" max="8949" width="10.28515625" style="1" customWidth="1"/>
    <col min="8950" max="8950" width="12.85546875" style="1" customWidth="1"/>
    <col min="8951" max="8951" width="9.7109375" style="1" customWidth="1"/>
    <col min="8952" max="8952" width="13.42578125" style="1" customWidth="1"/>
    <col min="8953" max="8953" width="25.7109375" style="1" customWidth="1"/>
    <col min="8954" max="9201" width="8.85546875" style="1"/>
    <col min="9202" max="9202" width="11.140625" style="1" customWidth="1"/>
    <col min="9203" max="9203" width="32.85546875" style="1" customWidth="1"/>
    <col min="9204" max="9204" width="6.28515625" style="1" customWidth="1"/>
    <col min="9205" max="9205" width="10.28515625" style="1" customWidth="1"/>
    <col min="9206" max="9206" width="12.85546875" style="1" customWidth="1"/>
    <col min="9207" max="9207" width="9.7109375" style="1" customWidth="1"/>
    <col min="9208" max="9208" width="13.42578125" style="1" customWidth="1"/>
    <col min="9209" max="9209" width="25.7109375" style="1" customWidth="1"/>
    <col min="9210" max="9457" width="8.85546875" style="1"/>
    <col min="9458" max="9458" width="11.140625" style="1" customWidth="1"/>
    <col min="9459" max="9459" width="32.85546875" style="1" customWidth="1"/>
    <col min="9460" max="9460" width="6.28515625" style="1" customWidth="1"/>
    <col min="9461" max="9461" width="10.28515625" style="1" customWidth="1"/>
    <col min="9462" max="9462" width="12.85546875" style="1" customWidth="1"/>
    <col min="9463" max="9463" width="9.7109375" style="1" customWidth="1"/>
    <col min="9464" max="9464" width="13.42578125" style="1" customWidth="1"/>
    <col min="9465" max="9465" width="25.7109375" style="1" customWidth="1"/>
    <col min="9466" max="9713" width="8.85546875" style="1"/>
    <col min="9714" max="9714" width="11.140625" style="1" customWidth="1"/>
    <col min="9715" max="9715" width="32.85546875" style="1" customWidth="1"/>
    <col min="9716" max="9716" width="6.28515625" style="1" customWidth="1"/>
    <col min="9717" max="9717" width="10.28515625" style="1" customWidth="1"/>
    <col min="9718" max="9718" width="12.85546875" style="1" customWidth="1"/>
    <col min="9719" max="9719" width="9.7109375" style="1" customWidth="1"/>
    <col min="9720" max="9720" width="13.42578125" style="1" customWidth="1"/>
    <col min="9721" max="9721" width="25.7109375" style="1" customWidth="1"/>
    <col min="9722" max="9969" width="8.85546875" style="1"/>
    <col min="9970" max="9970" width="11.140625" style="1" customWidth="1"/>
    <col min="9971" max="9971" width="32.85546875" style="1" customWidth="1"/>
    <col min="9972" max="9972" width="6.28515625" style="1" customWidth="1"/>
    <col min="9973" max="9973" width="10.28515625" style="1" customWidth="1"/>
    <col min="9974" max="9974" width="12.85546875" style="1" customWidth="1"/>
    <col min="9975" max="9975" width="9.7109375" style="1" customWidth="1"/>
    <col min="9976" max="9976" width="13.42578125" style="1" customWidth="1"/>
    <col min="9977" max="9977" width="25.7109375" style="1" customWidth="1"/>
    <col min="9978" max="10225" width="8.85546875" style="1"/>
    <col min="10226" max="10226" width="11.140625" style="1" customWidth="1"/>
    <col min="10227" max="10227" width="32.85546875" style="1" customWidth="1"/>
    <col min="10228" max="10228" width="6.28515625" style="1" customWidth="1"/>
    <col min="10229" max="10229" width="10.28515625" style="1" customWidth="1"/>
    <col min="10230" max="10230" width="12.85546875" style="1" customWidth="1"/>
    <col min="10231" max="10231" width="9.7109375" style="1" customWidth="1"/>
    <col min="10232" max="10232" width="13.42578125" style="1" customWidth="1"/>
    <col min="10233" max="10233" width="25.7109375" style="1" customWidth="1"/>
    <col min="10234" max="10481" width="8.85546875" style="1"/>
    <col min="10482" max="10482" width="11.140625" style="1" customWidth="1"/>
    <col min="10483" max="10483" width="32.85546875" style="1" customWidth="1"/>
    <col min="10484" max="10484" width="6.28515625" style="1" customWidth="1"/>
    <col min="10485" max="10485" width="10.28515625" style="1" customWidth="1"/>
    <col min="10486" max="10486" width="12.85546875" style="1" customWidth="1"/>
    <col min="10487" max="10487" width="9.7109375" style="1" customWidth="1"/>
    <col min="10488" max="10488" width="13.42578125" style="1" customWidth="1"/>
    <col min="10489" max="10489" width="25.7109375" style="1" customWidth="1"/>
    <col min="10490" max="10737" width="8.85546875" style="1"/>
    <col min="10738" max="10738" width="11.140625" style="1" customWidth="1"/>
    <col min="10739" max="10739" width="32.85546875" style="1" customWidth="1"/>
    <col min="10740" max="10740" width="6.28515625" style="1" customWidth="1"/>
    <col min="10741" max="10741" width="10.28515625" style="1" customWidth="1"/>
    <col min="10742" max="10742" width="12.85546875" style="1" customWidth="1"/>
    <col min="10743" max="10743" width="9.7109375" style="1" customWidth="1"/>
    <col min="10744" max="10744" width="13.42578125" style="1" customWidth="1"/>
    <col min="10745" max="10745" width="25.7109375" style="1" customWidth="1"/>
    <col min="10746" max="10993" width="8.85546875" style="1"/>
    <col min="10994" max="10994" width="11.140625" style="1" customWidth="1"/>
    <col min="10995" max="10995" width="32.85546875" style="1" customWidth="1"/>
    <col min="10996" max="10996" width="6.28515625" style="1" customWidth="1"/>
    <col min="10997" max="10997" width="10.28515625" style="1" customWidth="1"/>
    <col min="10998" max="10998" width="12.85546875" style="1" customWidth="1"/>
    <col min="10999" max="10999" width="9.7109375" style="1" customWidth="1"/>
    <col min="11000" max="11000" width="13.42578125" style="1" customWidth="1"/>
    <col min="11001" max="11001" width="25.7109375" style="1" customWidth="1"/>
    <col min="11002" max="11249" width="8.85546875" style="1"/>
    <col min="11250" max="11250" width="11.140625" style="1" customWidth="1"/>
    <col min="11251" max="11251" width="32.85546875" style="1" customWidth="1"/>
    <col min="11252" max="11252" width="6.28515625" style="1" customWidth="1"/>
    <col min="11253" max="11253" width="10.28515625" style="1" customWidth="1"/>
    <col min="11254" max="11254" width="12.85546875" style="1" customWidth="1"/>
    <col min="11255" max="11255" width="9.7109375" style="1" customWidth="1"/>
    <col min="11256" max="11256" width="13.42578125" style="1" customWidth="1"/>
    <col min="11257" max="11257" width="25.7109375" style="1" customWidth="1"/>
    <col min="11258" max="11505" width="8.85546875" style="1"/>
    <col min="11506" max="11506" width="11.140625" style="1" customWidth="1"/>
    <col min="11507" max="11507" width="32.85546875" style="1" customWidth="1"/>
    <col min="11508" max="11508" width="6.28515625" style="1" customWidth="1"/>
    <col min="11509" max="11509" width="10.28515625" style="1" customWidth="1"/>
    <col min="11510" max="11510" width="12.85546875" style="1" customWidth="1"/>
    <col min="11511" max="11511" width="9.7109375" style="1" customWidth="1"/>
    <col min="11512" max="11512" width="13.42578125" style="1" customWidth="1"/>
    <col min="11513" max="11513" width="25.7109375" style="1" customWidth="1"/>
    <col min="11514" max="11761" width="8.85546875" style="1"/>
    <col min="11762" max="11762" width="11.140625" style="1" customWidth="1"/>
    <col min="11763" max="11763" width="32.85546875" style="1" customWidth="1"/>
    <col min="11764" max="11764" width="6.28515625" style="1" customWidth="1"/>
    <col min="11765" max="11765" width="10.28515625" style="1" customWidth="1"/>
    <col min="11766" max="11766" width="12.85546875" style="1" customWidth="1"/>
    <col min="11767" max="11767" width="9.7109375" style="1" customWidth="1"/>
    <col min="11768" max="11768" width="13.42578125" style="1" customWidth="1"/>
    <col min="11769" max="11769" width="25.7109375" style="1" customWidth="1"/>
    <col min="11770" max="12017" width="8.85546875" style="1"/>
    <col min="12018" max="12018" width="11.140625" style="1" customWidth="1"/>
    <col min="12019" max="12019" width="32.85546875" style="1" customWidth="1"/>
    <col min="12020" max="12020" width="6.28515625" style="1" customWidth="1"/>
    <col min="12021" max="12021" width="10.28515625" style="1" customWidth="1"/>
    <col min="12022" max="12022" width="12.85546875" style="1" customWidth="1"/>
    <col min="12023" max="12023" width="9.7109375" style="1" customWidth="1"/>
    <col min="12024" max="12024" width="13.42578125" style="1" customWidth="1"/>
    <col min="12025" max="12025" width="25.7109375" style="1" customWidth="1"/>
    <col min="12026" max="12273" width="8.85546875" style="1"/>
    <col min="12274" max="12274" width="11.140625" style="1" customWidth="1"/>
    <col min="12275" max="12275" width="32.85546875" style="1" customWidth="1"/>
    <col min="12276" max="12276" width="6.28515625" style="1" customWidth="1"/>
    <col min="12277" max="12277" width="10.28515625" style="1" customWidth="1"/>
    <col min="12278" max="12278" width="12.85546875" style="1" customWidth="1"/>
    <col min="12279" max="12279" width="9.7109375" style="1" customWidth="1"/>
    <col min="12280" max="12280" width="13.42578125" style="1" customWidth="1"/>
    <col min="12281" max="12281" width="25.7109375" style="1" customWidth="1"/>
    <col min="12282" max="12529" width="8.85546875" style="1"/>
    <col min="12530" max="12530" width="11.140625" style="1" customWidth="1"/>
    <col min="12531" max="12531" width="32.85546875" style="1" customWidth="1"/>
    <col min="12532" max="12532" width="6.28515625" style="1" customWidth="1"/>
    <col min="12533" max="12533" width="10.28515625" style="1" customWidth="1"/>
    <col min="12534" max="12534" width="12.85546875" style="1" customWidth="1"/>
    <col min="12535" max="12535" width="9.7109375" style="1" customWidth="1"/>
    <col min="12536" max="12536" width="13.42578125" style="1" customWidth="1"/>
    <col min="12537" max="12537" width="25.7109375" style="1" customWidth="1"/>
    <col min="12538" max="12785" width="8.85546875" style="1"/>
    <col min="12786" max="12786" width="11.140625" style="1" customWidth="1"/>
    <col min="12787" max="12787" width="32.85546875" style="1" customWidth="1"/>
    <col min="12788" max="12788" width="6.28515625" style="1" customWidth="1"/>
    <col min="12789" max="12789" width="10.28515625" style="1" customWidth="1"/>
    <col min="12790" max="12790" width="12.85546875" style="1" customWidth="1"/>
    <col min="12791" max="12791" width="9.7109375" style="1" customWidth="1"/>
    <col min="12792" max="12792" width="13.42578125" style="1" customWidth="1"/>
    <col min="12793" max="12793" width="25.7109375" style="1" customWidth="1"/>
    <col min="12794" max="13041" width="8.85546875" style="1"/>
    <col min="13042" max="13042" width="11.140625" style="1" customWidth="1"/>
    <col min="13043" max="13043" width="32.85546875" style="1" customWidth="1"/>
    <col min="13044" max="13044" width="6.28515625" style="1" customWidth="1"/>
    <col min="13045" max="13045" width="10.28515625" style="1" customWidth="1"/>
    <col min="13046" max="13046" width="12.85546875" style="1" customWidth="1"/>
    <col min="13047" max="13047" width="9.7109375" style="1" customWidth="1"/>
    <col min="13048" max="13048" width="13.42578125" style="1" customWidth="1"/>
    <col min="13049" max="13049" width="25.7109375" style="1" customWidth="1"/>
    <col min="13050" max="13297" width="8.85546875" style="1"/>
    <col min="13298" max="13298" width="11.140625" style="1" customWidth="1"/>
    <col min="13299" max="13299" width="32.85546875" style="1" customWidth="1"/>
    <col min="13300" max="13300" width="6.28515625" style="1" customWidth="1"/>
    <col min="13301" max="13301" width="10.28515625" style="1" customWidth="1"/>
    <col min="13302" max="13302" width="12.85546875" style="1" customWidth="1"/>
    <col min="13303" max="13303" width="9.7109375" style="1" customWidth="1"/>
    <col min="13304" max="13304" width="13.42578125" style="1" customWidth="1"/>
    <col min="13305" max="13305" width="25.7109375" style="1" customWidth="1"/>
    <col min="13306" max="13553" width="8.85546875" style="1"/>
    <col min="13554" max="13554" width="11.140625" style="1" customWidth="1"/>
    <col min="13555" max="13555" width="32.85546875" style="1" customWidth="1"/>
    <col min="13556" max="13556" width="6.28515625" style="1" customWidth="1"/>
    <col min="13557" max="13557" width="10.28515625" style="1" customWidth="1"/>
    <col min="13558" max="13558" width="12.85546875" style="1" customWidth="1"/>
    <col min="13559" max="13559" width="9.7109375" style="1" customWidth="1"/>
    <col min="13560" max="13560" width="13.42578125" style="1" customWidth="1"/>
    <col min="13561" max="13561" width="25.7109375" style="1" customWidth="1"/>
    <col min="13562" max="13809" width="8.85546875" style="1"/>
    <col min="13810" max="13810" width="11.140625" style="1" customWidth="1"/>
    <col min="13811" max="13811" width="32.85546875" style="1" customWidth="1"/>
    <col min="13812" max="13812" width="6.28515625" style="1" customWidth="1"/>
    <col min="13813" max="13813" width="10.28515625" style="1" customWidth="1"/>
    <col min="13814" max="13814" width="12.85546875" style="1" customWidth="1"/>
    <col min="13815" max="13815" width="9.7109375" style="1" customWidth="1"/>
    <col min="13816" max="13816" width="13.42578125" style="1" customWidth="1"/>
    <col min="13817" max="13817" width="25.7109375" style="1" customWidth="1"/>
    <col min="13818" max="14065" width="8.85546875" style="1"/>
    <col min="14066" max="14066" width="11.140625" style="1" customWidth="1"/>
    <col min="14067" max="14067" width="32.85546875" style="1" customWidth="1"/>
    <col min="14068" max="14068" width="6.28515625" style="1" customWidth="1"/>
    <col min="14069" max="14069" width="10.28515625" style="1" customWidth="1"/>
    <col min="14070" max="14070" width="12.85546875" style="1" customWidth="1"/>
    <col min="14071" max="14071" width="9.7109375" style="1" customWidth="1"/>
    <col min="14072" max="14072" width="13.42578125" style="1" customWidth="1"/>
    <col min="14073" max="14073" width="25.7109375" style="1" customWidth="1"/>
    <col min="14074" max="14321" width="8.85546875" style="1"/>
    <col min="14322" max="14322" width="11.140625" style="1" customWidth="1"/>
    <col min="14323" max="14323" width="32.85546875" style="1" customWidth="1"/>
    <col min="14324" max="14324" width="6.28515625" style="1" customWidth="1"/>
    <col min="14325" max="14325" width="10.28515625" style="1" customWidth="1"/>
    <col min="14326" max="14326" width="12.85546875" style="1" customWidth="1"/>
    <col min="14327" max="14327" width="9.7109375" style="1" customWidth="1"/>
    <col min="14328" max="14328" width="13.42578125" style="1" customWidth="1"/>
    <col min="14329" max="14329" width="25.7109375" style="1" customWidth="1"/>
    <col min="14330" max="14577" width="8.85546875" style="1"/>
    <col min="14578" max="14578" width="11.140625" style="1" customWidth="1"/>
    <col min="14579" max="14579" width="32.85546875" style="1" customWidth="1"/>
    <col min="14580" max="14580" width="6.28515625" style="1" customWidth="1"/>
    <col min="14581" max="14581" width="10.28515625" style="1" customWidth="1"/>
    <col min="14582" max="14582" width="12.85546875" style="1" customWidth="1"/>
    <col min="14583" max="14583" width="9.7109375" style="1" customWidth="1"/>
    <col min="14584" max="14584" width="13.42578125" style="1" customWidth="1"/>
    <col min="14585" max="14585" width="25.7109375" style="1" customWidth="1"/>
    <col min="14586" max="14833" width="8.85546875" style="1"/>
    <col min="14834" max="14834" width="11.140625" style="1" customWidth="1"/>
    <col min="14835" max="14835" width="32.85546875" style="1" customWidth="1"/>
    <col min="14836" max="14836" width="6.28515625" style="1" customWidth="1"/>
    <col min="14837" max="14837" width="10.28515625" style="1" customWidth="1"/>
    <col min="14838" max="14838" width="12.85546875" style="1" customWidth="1"/>
    <col min="14839" max="14839" width="9.7109375" style="1" customWidth="1"/>
    <col min="14840" max="14840" width="13.42578125" style="1" customWidth="1"/>
    <col min="14841" max="14841" width="25.7109375" style="1" customWidth="1"/>
    <col min="14842" max="15089" width="8.85546875" style="1"/>
    <col min="15090" max="15090" width="11.140625" style="1" customWidth="1"/>
    <col min="15091" max="15091" width="32.85546875" style="1" customWidth="1"/>
    <col min="15092" max="15092" width="6.28515625" style="1" customWidth="1"/>
    <col min="15093" max="15093" width="10.28515625" style="1" customWidth="1"/>
    <col min="15094" max="15094" width="12.85546875" style="1" customWidth="1"/>
    <col min="15095" max="15095" width="9.7109375" style="1" customWidth="1"/>
    <col min="15096" max="15096" width="13.42578125" style="1" customWidth="1"/>
    <col min="15097" max="15097" width="25.7109375" style="1" customWidth="1"/>
    <col min="15098" max="15345" width="8.85546875" style="1"/>
    <col min="15346" max="15346" width="11.140625" style="1" customWidth="1"/>
    <col min="15347" max="15347" width="32.85546875" style="1" customWidth="1"/>
    <col min="15348" max="15348" width="6.28515625" style="1" customWidth="1"/>
    <col min="15349" max="15349" width="10.28515625" style="1" customWidth="1"/>
    <col min="15350" max="15350" width="12.85546875" style="1" customWidth="1"/>
    <col min="15351" max="15351" width="9.7109375" style="1" customWidth="1"/>
    <col min="15352" max="15352" width="13.42578125" style="1" customWidth="1"/>
    <col min="15353" max="15353" width="25.7109375" style="1" customWidth="1"/>
    <col min="15354" max="15601" width="8.85546875" style="1"/>
    <col min="15602" max="15602" width="11.140625" style="1" customWidth="1"/>
    <col min="15603" max="15603" width="32.85546875" style="1" customWidth="1"/>
    <col min="15604" max="15604" width="6.28515625" style="1" customWidth="1"/>
    <col min="15605" max="15605" width="10.28515625" style="1" customWidth="1"/>
    <col min="15606" max="15606" width="12.85546875" style="1" customWidth="1"/>
    <col min="15607" max="15607" width="9.7109375" style="1" customWidth="1"/>
    <col min="15608" max="15608" width="13.42578125" style="1" customWidth="1"/>
    <col min="15609" max="15609" width="25.7109375" style="1" customWidth="1"/>
    <col min="15610" max="15857" width="8.85546875" style="1"/>
    <col min="15858" max="15858" width="11.140625" style="1" customWidth="1"/>
    <col min="15859" max="15859" width="32.85546875" style="1" customWidth="1"/>
    <col min="15860" max="15860" width="6.28515625" style="1" customWidth="1"/>
    <col min="15861" max="15861" width="10.28515625" style="1" customWidth="1"/>
    <col min="15862" max="15862" width="12.85546875" style="1" customWidth="1"/>
    <col min="15863" max="15863" width="9.7109375" style="1" customWidth="1"/>
    <col min="15864" max="15864" width="13.42578125" style="1" customWidth="1"/>
    <col min="15865" max="15865" width="25.7109375" style="1" customWidth="1"/>
    <col min="15866" max="16113" width="8.85546875" style="1"/>
    <col min="16114" max="16114" width="11.140625" style="1" customWidth="1"/>
    <col min="16115" max="16115" width="32.85546875" style="1" customWidth="1"/>
    <col min="16116" max="16116" width="6.28515625" style="1" customWidth="1"/>
    <col min="16117" max="16117" width="10.28515625" style="1" customWidth="1"/>
    <col min="16118" max="16118" width="12.85546875" style="1" customWidth="1"/>
    <col min="16119" max="16119" width="9.7109375" style="1" customWidth="1"/>
    <col min="16120" max="16120" width="13.42578125" style="1" customWidth="1"/>
    <col min="16121" max="16121" width="25.7109375" style="1" customWidth="1"/>
    <col min="16122" max="16369" width="8.85546875" style="1"/>
    <col min="16370" max="16373" width="9.140625" style="1" customWidth="1"/>
    <col min="16374" max="16384" width="8.85546875" style="1"/>
  </cols>
  <sheetData>
    <row r="1" spans="2:10" ht="15" thickBot="1" x14ac:dyDescent="0.25"/>
    <row r="2" spans="2:10" ht="15.75" thickBot="1" x14ac:dyDescent="0.25">
      <c r="B2" s="1136" t="s">
        <v>428</v>
      </c>
      <c r="C2" s="1137"/>
      <c r="D2" s="1137"/>
      <c r="E2" s="1137"/>
      <c r="F2" s="1137"/>
      <c r="G2" s="1137"/>
      <c r="H2" s="1137"/>
      <c r="I2" s="1137"/>
      <c r="J2" s="1138"/>
    </row>
    <row r="3" spans="2:10" x14ac:dyDescent="0.2">
      <c r="B3" s="647"/>
      <c r="C3" s="648" t="s">
        <v>429</v>
      </c>
      <c r="D3" s="648"/>
      <c r="E3" s="649" t="s">
        <v>1</v>
      </c>
      <c r="F3" s="650" t="s">
        <v>2</v>
      </c>
      <c r="G3" s="651"/>
      <c r="H3" s="652"/>
      <c r="I3" s="653"/>
      <c r="J3" s="654"/>
    </row>
    <row r="4" spans="2:10" x14ac:dyDescent="0.2">
      <c r="B4" s="655"/>
      <c r="C4" s="656" t="s">
        <v>39</v>
      </c>
      <c r="D4" s="657"/>
      <c r="E4" s="658"/>
      <c r="F4" s="659" t="s">
        <v>430</v>
      </c>
      <c r="G4" s="660"/>
      <c r="H4" s="661"/>
      <c r="I4" s="661"/>
      <c r="J4" s="662"/>
    </row>
    <row r="5" spans="2:10" x14ac:dyDescent="0.2">
      <c r="B5" s="655"/>
      <c r="C5" s="663" t="s">
        <v>431</v>
      </c>
      <c r="D5" s="663"/>
      <c r="E5" s="664"/>
      <c r="F5" s="665" t="s">
        <v>432</v>
      </c>
      <c r="G5" s="666"/>
      <c r="H5" s="667"/>
      <c r="I5" s="667"/>
      <c r="J5" s="662"/>
    </row>
    <row r="6" spans="2:10" x14ac:dyDescent="0.2">
      <c r="B6" s="655"/>
      <c r="C6" s="663" t="s">
        <v>41</v>
      </c>
      <c r="D6" s="663"/>
      <c r="E6" s="668"/>
      <c r="F6" s="665" t="s">
        <v>433</v>
      </c>
      <c r="G6" s="666"/>
      <c r="H6" s="667"/>
      <c r="I6" s="667"/>
      <c r="J6" s="662"/>
    </row>
    <row r="7" spans="2:10" x14ac:dyDescent="0.2">
      <c r="B7" s="655"/>
      <c r="C7" s="669"/>
      <c r="D7" s="669"/>
      <c r="E7" s="668"/>
      <c r="F7" s="665" t="s">
        <v>434</v>
      </c>
      <c r="G7" s="666"/>
      <c r="H7" s="670"/>
      <c r="I7" s="670"/>
      <c r="J7" s="662"/>
    </row>
    <row r="8" spans="2:10" x14ac:dyDescent="0.2">
      <c r="B8" s="655"/>
      <c r="C8" s="669"/>
      <c r="D8" s="669"/>
      <c r="E8" s="668"/>
      <c r="F8" s="665" t="s">
        <v>435</v>
      </c>
      <c r="G8" s="666"/>
      <c r="H8" s="670"/>
      <c r="I8" s="670"/>
      <c r="J8" s="662"/>
    </row>
    <row r="9" spans="2:10" x14ac:dyDescent="0.2">
      <c r="B9" s="655"/>
      <c r="C9" s="669" t="s">
        <v>7</v>
      </c>
      <c r="D9" s="669"/>
      <c r="E9" s="668"/>
      <c r="F9" s="665" t="s">
        <v>436</v>
      </c>
      <c r="G9" s="666"/>
      <c r="H9" s="667"/>
      <c r="I9" s="667"/>
      <c r="J9" s="662"/>
    </row>
    <row r="10" spans="2:10" ht="15.75" customHeight="1" thickBot="1" x14ac:dyDescent="0.25">
      <c r="B10" s="671"/>
      <c r="C10" s="672" t="s">
        <v>8</v>
      </c>
      <c r="D10" s="672"/>
      <c r="E10" s="673"/>
      <c r="F10" s="1315" t="s">
        <v>437</v>
      </c>
      <c r="G10" s="1316"/>
      <c r="H10" s="1316"/>
      <c r="I10" s="1316"/>
      <c r="J10" s="1317"/>
    </row>
    <row r="11" spans="2:10" x14ac:dyDescent="0.2">
      <c r="B11" s="674" t="s">
        <v>9</v>
      </c>
      <c r="C11" s="675"/>
      <c r="D11" s="675"/>
      <c r="E11" s="675"/>
      <c r="F11" s="675" t="s">
        <v>438</v>
      </c>
      <c r="G11" s="675"/>
      <c r="H11" s="676"/>
      <c r="I11" s="677"/>
      <c r="J11" s="678"/>
    </row>
    <row r="12" spans="2:10" ht="16.5" x14ac:dyDescent="0.2">
      <c r="B12" s="674" t="s">
        <v>10</v>
      </c>
      <c r="C12" s="675"/>
      <c r="D12" s="675"/>
      <c r="E12" s="675"/>
      <c r="F12" s="675"/>
      <c r="G12" s="675"/>
      <c r="H12" s="676"/>
      <c r="I12" s="679" t="s">
        <v>439</v>
      </c>
      <c r="J12" s="680"/>
    </row>
    <row r="13" spans="2:10" ht="16.5" x14ac:dyDescent="0.2">
      <c r="B13" s="681" t="s">
        <v>239</v>
      </c>
      <c r="C13" s="675"/>
      <c r="D13" s="675"/>
      <c r="E13" s="675"/>
      <c r="F13" s="675"/>
      <c r="G13" s="675"/>
      <c r="H13" s="676"/>
      <c r="I13" s="679"/>
      <c r="J13" s="682"/>
    </row>
    <row r="14" spans="2:10" ht="15.75" thickBot="1" x14ac:dyDescent="0.25">
      <c r="B14" s="683" t="s">
        <v>11</v>
      </c>
      <c r="C14" s="684"/>
      <c r="D14" s="685"/>
      <c r="E14" s="1131" t="s">
        <v>12</v>
      </c>
      <c r="F14" s="1131"/>
      <c r="G14" s="685"/>
      <c r="H14" s="1132" t="s">
        <v>440</v>
      </c>
      <c r="I14" s="1131"/>
      <c r="J14" s="1133"/>
    </row>
    <row r="15" spans="2:10" ht="14.45" customHeight="1" x14ac:dyDescent="0.2">
      <c r="B15" s="1318" t="s">
        <v>43</v>
      </c>
      <c r="C15" s="1321" t="s">
        <v>13</v>
      </c>
      <c r="D15" s="1324" t="s">
        <v>441</v>
      </c>
      <c r="E15" s="1327" t="s">
        <v>394</v>
      </c>
      <c r="F15" s="1321" t="s">
        <v>73</v>
      </c>
      <c r="G15" s="1327" t="s">
        <v>44</v>
      </c>
      <c r="H15" s="1321" t="s">
        <v>442</v>
      </c>
      <c r="I15" s="1330" t="s">
        <v>16</v>
      </c>
      <c r="J15" s="1333" t="s">
        <v>17</v>
      </c>
    </row>
    <row r="16" spans="2:10" x14ac:dyDescent="0.2">
      <c r="B16" s="1319"/>
      <c r="C16" s="1322"/>
      <c r="D16" s="1325"/>
      <c r="E16" s="1328"/>
      <c r="F16" s="1322"/>
      <c r="G16" s="1328"/>
      <c r="H16" s="1322"/>
      <c r="I16" s="1331"/>
      <c r="J16" s="1334"/>
    </row>
    <row r="17" spans="2:10" ht="15" thickBot="1" x14ac:dyDescent="0.25">
      <c r="B17" s="1320"/>
      <c r="C17" s="1323"/>
      <c r="D17" s="1326"/>
      <c r="E17" s="1329"/>
      <c r="F17" s="1323"/>
      <c r="G17" s="1329"/>
      <c r="H17" s="1323"/>
      <c r="I17" s="1332"/>
      <c r="J17" s="1335"/>
    </row>
    <row r="18" spans="2:10" ht="21.6" customHeight="1" thickBot="1" x14ac:dyDescent="0.25">
      <c r="B18" s="686"/>
      <c r="C18" s="687" t="s">
        <v>443</v>
      </c>
      <c r="D18" s="687"/>
      <c r="E18" s="688"/>
      <c r="F18" s="688"/>
      <c r="G18" s="688"/>
      <c r="H18" s="688"/>
      <c r="I18" s="689"/>
      <c r="J18" s="690"/>
    </row>
    <row r="19" spans="2:10" ht="25.9" customHeight="1" x14ac:dyDescent="0.2">
      <c r="B19" s="774">
        <v>1</v>
      </c>
      <c r="C19" s="775" t="s">
        <v>444</v>
      </c>
      <c r="D19" s="775" t="s">
        <v>445</v>
      </c>
      <c r="E19" s="776">
        <v>20</v>
      </c>
      <c r="F19" s="776">
        <f>100*25</f>
        <v>2500</v>
      </c>
      <c r="G19" s="776">
        <f>E19*F19</f>
        <v>50000</v>
      </c>
      <c r="H19" s="777">
        <v>0.105</v>
      </c>
      <c r="I19" s="778">
        <f t="shared" ref="I19:I42" si="0">H19*G19</f>
        <v>5250</v>
      </c>
      <c r="J19" s="1336" t="s">
        <v>446</v>
      </c>
    </row>
    <row r="20" spans="2:10" ht="26.45" customHeight="1" x14ac:dyDescent="0.2">
      <c r="B20" s="779">
        <v>2</v>
      </c>
      <c r="C20" s="780" t="s">
        <v>447</v>
      </c>
      <c r="D20" s="780" t="s">
        <v>448</v>
      </c>
      <c r="E20" s="781">
        <v>10</v>
      </c>
      <c r="F20" s="781">
        <f>120*4</f>
        <v>480</v>
      </c>
      <c r="G20" s="781">
        <f>E20*F20</f>
        <v>4800</v>
      </c>
      <c r="H20" s="782">
        <v>0.19800000000000001</v>
      </c>
      <c r="I20" s="783">
        <f t="shared" si="0"/>
        <v>950.40000000000009</v>
      </c>
      <c r="J20" s="1336"/>
    </row>
    <row r="21" spans="2:10" ht="21.6" customHeight="1" x14ac:dyDescent="0.2">
      <c r="B21" s="779">
        <v>3</v>
      </c>
      <c r="C21" s="780" t="s">
        <v>449</v>
      </c>
      <c r="D21" s="780" t="s">
        <v>450</v>
      </c>
      <c r="E21" s="781">
        <v>10</v>
      </c>
      <c r="F21" s="781">
        <f>105*4</f>
        <v>420</v>
      </c>
      <c r="G21" s="781">
        <f t="shared" ref="G21:G32" si="1">E21*F21</f>
        <v>4200</v>
      </c>
      <c r="H21" s="782">
        <v>0.308</v>
      </c>
      <c r="I21" s="783">
        <f t="shared" si="0"/>
        <v>1293.5999999999999</v>
      </c>
      <c r="J21" s="1336"/>
    </row>
    <row r="22" spans="2:10" ht="25.9" customHeight="1" x14ac:dyDescent="0.2">
      <c r="B22" s="779">
        <v>4</v>
      </c>
      <c r="C22" s="780" t="s">
        <v>451</v>
      </c>
      <c r="D22" s="780" t="s">
        <v>452</v>
      </c>
      <c r="E22" s="781">
        <v>10</v>
      </c>
      <c r="F22" s="781">
        <f>120*5</f>
        <v>600</v>
      </c>
      <c r="G22" s="781">
        <f t="shared" si="1"/>
        <v>6000</v>
      </c>
      <c r="H22" s="782">
        <v>0.193</v>
      </c>
      <c r="I22" s="783">
        <f t="shared" si="0"/>
        <v>1158</v>
      </c>
      <c r="J22" s="1336"/>
    </row>
    <row r="23" spans="2:10" ht="20.45" customHeight="1" x14ac:dyDescent="0.2">
      <c r="B23" s="779">
        <v>5</v>
      </c>
      <c r="C23" s="780" t="s">
        <v>453</v>
      </c>
      <c r="D23" s="780" t="s">
        <v>454</v>
      </c>
      <c r="E23" s="781">
        <v>10</v>
      </c>
      <c r="F23" s="781">
        <f>75*4</f>
        <v>300</v>
      </c>
      <c r="G23" s="781">
        <f t="shared" si="1"/>
        <v>3000</v>
      </c>
      <c r="H23" s="782">
        <v>0.26400000000000001</v>
      </c>
      <c r="I23" s="783">
        <f t="shared" si="0"/>
        <v>792</v>
      </c>
      <c r="J23" s="1336"/>
    </row>
    <row r="24" spans="2:10" ht="22.15" customHeight="1" x14ac:dyDescent="0.2">
      <c r="B24" s="779">
        <v>6</v>
      </c>
      <c r="C24" s="780" t="s">
        <v>455</v>
      </c>
      <c r="D24" s="780" t="s">
        <v>456</v>
      </c>
      <c r="E24" s="781">
        <v>10</v>
      </c>
      <c r="F24" s="781">
        <f>40*6</f>
        <v>240</v>
      </c>
      <c r="G24" s="781">
        <f t="shared" si="1"/>
        <v>2400</v>
      </c>
      <c r="H24" s="782">
        <v>0.63800000000000001</v>
      </c>
      <c r="I24" s="783">
        <f t="shared" si="0"/>
        <v>1531.2</v>
      </c>
      <c r="J24" s="1336"/>
    </row>
    <row r="25" spans="2:10" ht="24" customHeight="1" x14ac:dyDescent="0.2">
      <c r="B25" s="779">
        <v>7</v>
      </c>
      <c r="C25" s="780" t="s">
        <v>457</v>
      </c>
      <c r="D25" s="780" t="s">
        <v>458</v>
      </c>
      <c r="E25" s="781">
        <v>5</v>
      </c>
      <c r="F25" s="781">
        <f>39*6</f>
        <v>234</v>
      </c>
      <c r="G25" s="781">
        <f t="shared" si="1"/>
        <v>1170</v>
      </c>
      <c r="H25" s="782">
        <v>0.96799999999999997</v>
      </c>
      <c r="I25" s="783">
        <f t="shared" si="0"/>
        <v>1132.56</v>
      </c>
      <c r="J25" s="1336"/>
    </row>
    <row r="26" spans="2:10" ht="21" customHeight="1" x14ac:dyDescent="0.2">
      <c r="B26" s="779">
        <v>8</v>
      </c>
      <c r="C26" s="780" t="s">
        <v>459</v>
      </c>
      <c r="D26" s="780" t="s">
        <v>460</v>
      </c>
      <c r="E26" s="781">
        <v>5</v>
      </c>
      <c r="F26" s="781">
        <f>48*2</f>
        <v>96</v>
      </c>
      <c r="G26" s="781">
        <f t="shared" si="1"/>
        <v>480</v>
      </c>
      <c r="H26" s="782">
        <v>0.99</v>
      </c>
      <c r="I26" s="783">
        <f t="shared" si="0"/>
        <v>475.2</v>
      </c>
      <c r="J26" s="1336"/>
    </row>
    <row r="27" spans="2:10" ht="22.15" customHeight="1" x14ac:dyDescent="0.2">
      <c r="B27" s="779">
        <v>9</v>
      </c>
      <c r="C27" s="780" t="s">
        <v>461</v>
      </c>
      <c r="D27" s="780" t="s">
        <v>462</v>
      </c>
      <c r="E27" s="781">
        <v>5</v>
      </c>
      <c r="F27" s="781">
        <f>30*1</f>
        <v>30</v>
      </c>
      <c r="G27" s="781">
        <f t="shared" si="1"/>
        <v>150</v>
      </c>
      <c r="H27" s="782">
        <v>1.6719999999999999</v>
      </c>
      <c r="I27" s="783">
        <f t="shared" si="0"/>
        <v>250.79999999999998</v>
      </c>
      <c r="J27" s="1336"/>
    </row>
    <row r="28" spans="2:10" ht="21" customHeight="1" x14ac:dyDescent="0.2">
      <c r="B28" s="779">
        <v>11</v>
      </c>
      <c r="C28" s="780" t="s">
        <v>463</v>
      </c>
      <c r="D28" s="780" t="s">
        <v>464</v>
      </c>
      <c r="E28" s="781">
        <v>20</v>
      </c>
      <c r="F28" s="781">
        <f>80*10</f>
        <v>800</v>
      </c>
      <c r="G28" s="781">
        <f t="shared" si="1"/>
        <v>16000</v>
      </c>
      <c r="H28" s="782">
        <v>6.6000000000000003E-2</v>
      </c>
      <c r="I28" s="783">
        <f t="shared" si="0"/>
        <v>1056</v>
      </c>
      <c r="J28" s="1336"/>
    </row>
    <row r="29" spans="2:10" ht="24.6" customHeight="1" x14ac:dyDescent="0.2">
      <c r="B29" s="779">
        <v>12</v>
      </c>
      <c r="C29" s="780" t="s">
        <v>465</v>
      </c>
      <c r="D29" s="780" t="s">
        <v>466</v>
      </c>
      <c r="E29" s="781">
        <v>25</v>
      </c>
      <c r="F29" s="781">
        <f>45*10</f>
        <v>450</v>
      </c>
      <c r="G29" s="781">
        <f t="shared" si="1"/>
        <v>11250</v>
      </c>
      <c r="H29" s="782">
        <v>0.13</v>
      </c>
      <c r="I29" s="783">
        <f t="shared" si="0"/>
        <v>1462.5</v>
      </c>
      <c r="J29" s="1336"/>
    </row>
    <row r="30" spans="2:10" ht="23.45" customHeight="1" x14ac:dyDescent="0.2">
      <c r="B30" s="779">
        <v>13</v>
      </c>
      <c r="C30" s="780" t="s">
        <v>467</v>
      </c>
      <c r="D30" s="780" t="s">
        <v>468</v>
      </c>
      <c r="E30" s="781">
        <v>10</v>
      </c>
      <c r="F30" s="781">
        <f>66*5</f>
        <v>330</v>
      </c>
      <c r="G30" s="784">
        <f t="shared" si="1"/>
        <v>3300</v>
      </c>
      <c r="H30" s="782">
        <v>0.308</v>
      </c>
      <c r="I30" s="783">
        <f t="shared" si="0"/>
        <v>1016.4</v>
      </c>
      <c r="J30" s="1336"/>
    </row>
    <row r="31" spans="2:10" ht="24" customHeight="1" x14ac:dyDescent="0.2">
      <c r="B31" s="779">
        <v>14</v>
      </c>
      <c r="C31" s="780" t="s">
        <v>469</v>
      </c>
      <c r="D31" s="780" t="s">
        <v>470</v>
      </c>
      <c r="E31" s="781">
        <v>10</v>
      </c>
      <c r="F31" s="781">
        <f>16*6</f>
        <v>96</v>
      </c>
      <c r="G31" s="781">
        <f t="shared" si="1"/>
        <v>960</v>
      </c>
      <c r="H31" s="782">
        <v>0.79</v>
      </c>
      <c r="I31" s="783">
        <f t="shared" si="0"/>
        <v>758.40000000000009</v>
      </c>
      <c r="J31" s="1336"/>
    </row>
    <row r="32" spans="2:10" ht="22.15" customHeight="1" x14ac:dyDescent="0.2">
      <c r="B32" s="779">
        <v>15</v>
      </c>
      <c r="C32" s="780" t="s">
        <v>471</v>
      </c>
      <c r="D32" s="780" t="s">
        <v>472</v>
      </c>
      <c r="E32" s="781">
        <v>10</v>
      </c>
      <c r="F32" s="781">
        <f>16*2</f>
        <v>32</v>
      </c>
      <c r="G32" s="781">
        <f t="shared" si="1"/>
        <v>320</v>
      </c>
      <c r="H32" s="782">
        <v>1.3</v>
      </c>
      <c r="I32" s="783">
        <f t="shared" si="0"/>
        <v>416</v>
      </c>
      <c r="J32" s="1336"/>
    </row>
    <row r="33" spans="2:11" ht="22.9" customHeight="1" x14ac:dyDescent="0.2">
      <c r="B33" s="785">
        <v>16</v>
      </c>
      <c r="C33" s="786" t="s">
        <v>473</v>
      </c>
      <c r="D33" s="786" t="s">
        <v>474</v>
      </c>
      <c r="E33" s="787">
        <v>100</v>
      </c>
      <c r="F33" s="787">
        <f>44*40</f>
        <v>1760</v>
      </c>
      <c r="G33" s="787">
        <f>E33*F33</f>
        <v>176000</v>
      </c>
      <c r="H33" s="788">
        <v>2.1999999999999999E-2</v>
      </c>
      <c r="I33" s="789">
        <f t="shared" si="0"/>
        <v>3872</v>
      </c>
      <c r="J33" s="691"/>
    </row>
    <row r="34" spans="2:11" ht="25.9" customHeight="1" x14ac:dyDescent="0.2">
      <c r="B34" s="779">
        <v>17</v>
      </c>
      <c r="C34" s="780" t="s">
        <v>475</v>
      </c>
      <c r="D34" s="780" t="s">
        <v>476</v>
      </c>
      <c r="E34" s="781">
        <v>50</v>
      </c>
      <c r="F34" s="781">
        <f>90*15</f>
        <v>1350</v>
      </c>
      <c r="G34" s="781">
        <f t="shared" ref="G34:G42" si="2">E34*F34</f>
        <v>67500</v>
      </c>
      <c r="H34" s="782">
        <v>4.65E-2</v>
      </c>
      <c r="I34" s="783">
        <f t="shared" si="0"/>
        <v>3138.75</v>
      </c>
      <c r="J34" s="1336" t="s">
        <v>477</v>
      </c>
    </row>
    <row r="35" spans="2:11" ht="24" customHeight="1" x14ac:dyDescent="0.2">
      <c r="B35" s="785">
        <v>18</v>
      </c>
      <c r="C35" s="786" t="s">
        <v>426</v>
      </c>
      <c r="D35" s="786" t="s">
        <v>478</v>
      </c>
      <c r="E35" s="787">
        <v>25</v>
      </c>
      <c r="F35" s="787">
        <f>25*15</f>
        <v>375</v>
      </c>
      <c r="G35" s="790">
        <f t="shared" si="2"/>
        <v>9375</v>
      </c>
      <c r="H35" s="788">
        <v>7.6999999999999999E-2</v>
      </c>
      <c r="I35" s="789">
        <f t="shared" si="0"/>
        <v>721.875</v>
      </c>
      <c r="J35" s="1336"/>
    </row>
    <row r="36" spans="2:11" ht="24.6" customHeight="1" x14ac:dyDescent="0.2">
      <c r="B36" s="785">
        <v>19</v>
      </c>
      <c r="C36" s="786" t="s">
        <v>427</v>
      </c>
      <c r="D36" s="786" t="s">
        <v>479</v>
      </c>
      <c r="E36" s="787">
        <v>25</v>
      </c>
      <c r="F36" s="787">
        <f>25*15</f>
        <v>375</v>
      </c>
      <c r="G36" s="790">
        <f t="shared" si="2"/>
        <v>9375</v>
      </c>
      <c r="H36" s="788">
        <v>9.2999999999999999E-2</v>
      </c>
      <c r="I36" s="789">
        <f t="shared" si="0"/>
        <v>871.875</v>
      </c>
      <c r="J36" s="1314"/>
    </row>
    <row r="37" spans="2:11" ht="24.6" customHeight="1" x14ac:dyDescent="0.2">
      <c r="B37" s="785">
        <v>20</v>
      </c>
      <c r="C37" s="791" t="s">
        <v>178</v>
      </c>
      <c r="D37" s="786" t="s">
        <v>480</v>
      </c>
      <c r="E37" s="787">
        <v>50</v>
      </c>
      <c r="F37" s="792">
        <f>180*2</f>
        <v>360</v>
      </c>
      <c r="G37" s="787">
        <f t="shared" si="2"/>
        <v>18000</v>
      </c>
      <c r="H37" s="793">
        <v>3.56E-2</v>
      </c>
      <c r="I37" s="789">
        <f t="shared" si="0"/>
        <v>640.79999999999995</v>
      </c>
      <c r="J37" s="1313" t="s">
        <v>481</v>
      </c>
    </row>
    <row r="38" spans="2:11" ht="24.6" customHeight="1" x14ac:dyDescent="0.2">
      <c r="B38" s="785">
        <v>21</v>
      </c>
      <c r="C38" s="791" t="s">
        <v>180</v>
      </c>
      <c r="D38" s="786" t="s">
        <v>482</v>
      </c>
      <c r="E38" s="787">
        <v>25</v>
      </c>
      <c r="F38" s="792">
        <f>175*4</f>
        <v>700</v>
      </c>
      <c r="G38" s="787">
        <f t="shared" si="2"/>
        <v>17500</v>
      </c>
      <c r="H38" s="793">
        <v>8.0600000000000005E-2</v>
      </c>
      <c r="I38" s="789">
        <f t="shared" si="0"/>
        <v>1410.5</v>
      </c>
      <c r="J38" s="1314"/>
    </row>
    <row r="39" spans="2:11" ht="24.6" customHeight="1" x14ac:dyDescent="0.2">
      <c r="B39" s="785">
        <v>22</v>
      </c>
      <c r="C39" s="794" t="s">
        <v>181</v>
      </c>
      <c r="D39" s="795" t="s">
        <v>205</v>
      </c>
      <c r="E39" s="790">
        <v>25</v>
      </c>
      <c r="F39" s="790">
        <v>100</v>
      </c>
      <c r="G39" s="790">
        <f t="shared" si="2"/>
        <v>2500</v>
      </c>
      <c r="H39" s="796">
        <v>0.151</v>
      </c>
      <c r="I39" s="797">
        <f t="shared" si="0"/>
        <v>377.5</v>
      </c>
      <c r="J39" s="1297" t="s">
        <v>483</v>
      </c>
    </row>
    <row r="40" spans="2:11" ht="24.6" customHeight="1" x14ac:dyDescent="0.2">
      <c r="B40" s="785">
        <v>23</v>
      </c>
      <c r="C40" s="794" t="s">
        <v>182</v>
      </c>
      <c r="D40" s="795" t="s">
        <v>484</v>
      </c>
      <c r="E40" s="790">
        <v>10</v>
      </c>
      <c r="F40" s="790">
        <v>120</v>
      </c>
      <c r="G40" s="790">
        <f t="shared" si="2"/>
        <v>1200</v>
      </c>
      <c r="H40" s="796">
        <v>0.216</v>
      </c>
      <c r="I40" s="797">
        <f t="shared" si="0"/>
        <v>259.2</v>
      </c>
      <c r="J40" s="1298"/>
    </row>
    <row r="41" spans="2:11" ht="24.6" customHeight="1" thickBot="1" x14ac:dyDescent="0.25">
      <c r="B41" s="785">
        <v>24</v>
      </c>
      <c r="C41" s="794" t="s">
        <v>183</v>
      </c>
      <c r="D41" s="795" t="s">
        <v>485</v>
      </c>
      <c r="E41" s="790">
        <v>10</v>
      </c>
      <c r="F41" s="790">
        <v>84</v>
      </c>
      <c r="G41" s="790">
        <f t="shared" si="2"/>
        <v>840</v>
      </c>
      <c r="H41" s="796">
        <v>0.314</v>
      </c>
      <c r="I41" s="797">
        <f t="shared" si="0"/>
        <v>263.76</v>
      </c>
      <c r="J41" s="1298"/>
    </row>
    <row r="42" spans="2:11" ht="80.45" customHeight="1" thickBot="1" x14ac:dyDescent="0.25">
      <c r="B42" s="785">
        <v>25</v>
      </c>
      <c r="C42" s="794" t="s">
        <v>486</v>
      </c>
      <c r="D42" s="795" t="s">
        <v>474</v>
      </c>
      <c r="E42" s="790">
        <v>100</v>
      </c>
      <c r="F42" s="790">
        <v>44</v>
      </c>
      <c r="G42" s="790">
        <f t="shared" si="2"/>
        <v>4400</v>
      </c>
      <c r="H42" s="798">
        <v>2.1999999999999999E-2</v>
      </c>
      <c r="I42" s="797">
        <f t="shared" si="0"/>
        <v>96.8</v>
      </c>
      <c r="J42" s="694" t="s">
        <v>477</v>
      </c>
    </row>
    <row r="43" spans="2:11" ht="47.45" customHeight="1" x14ac:dyDescent="0.25">
      <c r="B43" s="538"/>
      <c r="C43" s="1299" t="s">
        <v>413</v>
      </c>
      <c r="D43" s="1300"/>
      <c r="E43" s="1300"/>
      <c r="F43" s="1301"/>
      <c r="G43" s="532"/>
      <c r="H43" s="692"/>
      <c r="I43" s="693" t="s">
        <v>20</v>
      </c>
      <c r="J43" s="695"/>
      <c r="K43" s="696"/>
    </row>
    <row r="44" spans="2:11" ht="7.15" customHeight="1" x14ac:dyDescent="0.25">
      <c r="B44" s="697"/>
      <c r="C44" s="698"/>
      <c r="D44" s="699"/>
      <c r="E44" s="23"/>
      <c r="F44" s="23"/>
      <c r="G44" s="21"/>
      <c r="H44" s="700"/>
      <c r="I44" s="701"/>
      <c r="J44" s="702"/>
    </row>
    <row r="45" spans="2:11" ht="18" hidden="1" x14ac:dyDescent="0.25">
      <c r="B45" s="697"/>
      <c r="C45" s="698"/>
      <c r="D45" s="699"/>
      <c r="E45" s="23"/>
      <c r="F45" s="23"/>
      <c r="G45" s="21"/>
      <c r="H45" s="700"/>
      <c r="I45" s="701"/>
      <c r="J45" s="702"/>
    </row>
    <row r="46" spans="2:11" ht="7.15" customHeight="1" x14ac:dyDescent="0.2">
      <c r="B46" s="1302" t="s">
        <v>487</v>
      </c>
      <c r="C46" s="1303"/>
      <c r="D46" s="703"/>
      <c r="E46" s="704"/>
      <c r="F46" s="704"/>
      <c r="G46" s="1116" t="s">
        <v>18</v>
      </c>
      <c r="H46" s="1306"/>
      <c r="I46" s="1309">
        <f>SUM(I19:I43)</f>
        <v>29196.12</v>
      </c>
      <c r="J46" s="705"/>
    </row>
    <row r="47" spans="2:11" ht="15" thickBot="1" x14ac:dyDescent="0.25">
      <c r="B47" s="1304"/>
      <c r="C47" s="1305"/>
      <c r="D47" s="706"/>
      <c r="E47" s="707"/>
      <c r="F47" s="707"/>
      <c r="G47" s="1307"/>
      <c r="H47" s="1308"/>
      <c r="I47" s="1310"/>
      <c r="J47" s="708"/>
    </row>
    <row r="48" spans="2:11" ht="15.75" thickBot="1" x14ac:dyDescent="0.25">
      <c r="B48" s="709"/>
      <c r="C48" s="710"/>
      <c r="D48" s="710"/>
      <c r="E48" s="711" t="s">
        <v>88</v>
      </c>
      <c r="F48" s="8"/>
      <c r="G48" s="710"/>
      <c r="H48" s="712"/>
      <c r="I48" s="294"/>
      <c r="J48" s="713"/>
    </row>
    <row r="49" spans="2:10" x14ac:dyDescent="0.2">
      <c r="B49" s="714" t="s">
        <v>19</v>
      </c>
      <c r="C49" s="715"/>
      <c r="D49" s="715"/>
      <c r="E49" s="715"/>
      <c r="F49" s="716" t="s">
        <v>488</v>
      </c>
      <c r="G49" s="715"/>
      <c r="H49" s="717"/>
      <c r="I49" s="718"/>
      <c r="J49" s="719"/>
    </row>
    <row r="50" spans="2:10" x14ac:dyDescent="0.2">
      <c r="B50" s="720" t="s">
        <v>21</v>
      </c>
      <c r="C50" s="721"/>
      <c r="D50" s="721"/>
      <c r="E50" s="721"/>
      <c r="F50" s="721"/>
      <c r="G50" s="721"/>
      <c r="H50" s="722"/>
      <c r="I50" s="723"/>
      <c r="J50" s="724"/>
    </row>
    <row r="51" spans="2:10" ht="18" x14ac:dyDescent="0.25">
      <c r="B51" s="725" t="s">
        <v>150</v>
      </c>
      <c r="C51" s="726"/>
      <c r="D51" s="726"/>
      <c r="E51" s="726"/>
      <c r="F51" s="727" t="s">
        <v>151</v>
      </c>
      <c r="G51" s="728"/>
      <c r="H51" s="729"/>
      <c r="I51" s="29"/>
      <c r="J51" s="730"/>
    </row>
    <row r="52" spans="2:10" x14ac:dyDescent="0.2">
      <c r="B52" s="720" t="s">
        <v>21</v>
      </c>
      <c r="C52" s="721"/>
      <c r="D52" s="721"/>
      <c r="E52" s="721"/>
      <c r="F52" s="731"/>
      <c r="G52" s="732"/>
      <c r="H52" s="733"/>
      <c r="I52" s="734"/>
      <c r="J52" s="735"/>
    </row>
    <row r="53" spans="2:10" x14ac:dyDescent="0.2">
      <c r="B53" s="720" t="s">
        <v>94</v>
      </c>
      <c r="C53" s="721"/>
      <c r="D53" s="721"/>
      <c r="E53" s="721"/>
      <c r="F53" s="731" t="s">
        <v>153</v>
      </c>
      <c r="G53" s="736"/>
      <c r="H53" s="737"/>
      <c r="I53" s="738"/>
      <c r="J53" s="739"/>
    </row>
    <row r="54" spans="2:10" x14ac:dyDescent="0.2">
      <c r="B54" s="740"/>
      <c r="C54" s="741"/>
      <c r="D54" s="741"/>
      <c r="E54" s="741"/>
      <c r="F54" s="742"/>
      <c r="G54" s="743"/>
      <c r="H54" s="744"/>
      <c r="I54" s="745"/>
      <c r="J54" s="746"/>
    </row>
    <row r="55" spans="2:10" x14ac:dyDescent="0.2">
      <c r="B55" s="740" t="s">
        <v>47</v>
      </c>
      <c r="C55" s="741"/>
      <c r="D55" s="741"/>
      <c r="E55" s="742"/>
      <c r="F55" s="742" t="s">
        <v>489</v>
      </c>
      <c r="G55" s="741"/>
      <c r="H55" s="747"/>
      <c r="I55" s="748"/>
      <c r="J55" s="749"/>
    </row>
    <row r="56" spans="2:10" x14ac:dyDescent="0.2">
      <c r="B56" s="720" t="s">
        <v>277</v>
      </c>
      <c r="C56" s="721"/>
      <c r="D56" s="721"/>
      <c r="E56" s="721"/>
      <c r="F56" s="731" t="s">
        <v>490</v>
      </c>
      <c r="G56" s="721"/>
      <c r="H56" s="722"/>
      <c r="I56" s="750"/>
      <c r="J56" s="751"/>
    </row>
    <row r="57" spans="2:10" x14ac:dyDescent="0.2">
      <c r="B57" s="720" t="s">
        <v>21</v>
      </c>
      <c r="C57" s="721"/>
      <c r="D57" s="721"/>
      <c r="E57" s="721"/>
      <c r="F57" s="731"/>
      <c r="G57" s="721"/>
      <c r="H57" s="722"/>
      <c r="I57" s="750"/>
      <c r="J57" s="751"/>
    </row>
    <row r="58" spans="2:10" ht="15" x14ac:dyDescent="0.2">
      <c r="B58" s="644" t="s">
        <v>491</v>
      </c>
      <c r="C58" s="180"/>
      <c r="D58" s="180"/>
      <c r="E58" s="752"/>
      <c r="F58" s="177" t="s">
        <v>23</v>
      </c>
      <c r="G58" s="180" t="s">
        <v>24</v>
      </c>
      <c r="H58" s="752"/>
      <c r="I58" s="753"/>
      <c r="J58" s="754"/>
    </row>
    <row r="59" spans="2:10" ht="15" x14ac:dyDescent="0.2">
      <c r="B59" s="644"/>
      <c r="C59" s="180"/>
      <c r="D59" s="180"/>
      <c r="E59" s="752"/>
      <c r="F59" s="177" t="s">
        <v>25</v>
      </c>
      <c r="G59" s="180" t="s">
        <v>26</v>
      </c>
      <c r="H59" s="752"/>
      <c r="I59" s="753"/>
      <c r="J59" s="754"/>
    </row>
    <row r="60" spans="2:10" ht="15" x14ac:dyDescent="0.2">
      <c r="B60" s="644"/>
      <c r="C60" s="180"/>
      <c r="D60" s="180"/>
      <c r="E60" s="752"/>
      <c r="F60" s="177" t="s">
        <v>27</v>
      </c>
      <c r="G60" s="180" t="s">
        <v>28</v>
      </c>
      <c r="H60" s="752"/>
      <c r="I60" s="753"/>
      <c r="J60" s="754"/>
    </row>
    <row r="61" spans="2:10" ht="15" x14ac:dyDescent="0.2">
      <c r="B61" s="644"/>
      <c r="C61" s="180"/>
      <c r="D61" s="180"/>
      <c r="E61" s="752"/>
      <c r="F61" s="177" t="s">
        <v>29</v>
      </c>
      <c r="G61" s="180" t="s">
        <v>30</v>
      </c>
      <c r="H61" s="752"/>
      <c r="I61" s="753"/>
      <c r="J61" s="754"/>
    </row>
    <row r="62" spans="2:10" ht="15" x14ac:dyDescent="0.2">
      <c r="B62" s="644"/>
      <c r="C62" s="180"/>
      <c r="D62" s="180"/>
      <c r="E62" s="752"/>
      <c r="F62" s="177" t="s">
        <v>31</v>
      </c>
      <c r="G62" s="180" t="s">
        <v>101</v>
      </c>
      <c r="H62" s="752"/>
      <c r="I62" s="753"/>
      <c r="J62" s="754"/>
    </row>
    <row r="63" spans="2:10" ht="15" x14ac:dyDescent="0.2">
      <c r="B63" s="644"/>
      <c r="C63" s="180"/>
      <c r="D63" s="180"/>
      <c r="E63" s="752"/>
      <c r="F63" s="177" t="s">
        <v>32</v>
      </c>
      <c r="G63" s="180" t="s">
        <v>102</v>
      </c>
      <c r="H63" s="752"/>
      <c r="I63" s="753"/>
      <c r="J63" s="754"/>
    </row>
    <row r="64" spans="2:10" ht="15.75" thickBot="1" x14ac:dyDescent="0.25">
      <c r="B64" s="755"/>
      <c r="C64" s="756"/>
      <c r="D64" s="756"/>
      <c r="E64" s="757"/>
      <c r="F64" s="758" t="s">
        <v>34</v>
      </c>
      <c r="G64" s="756" t="s">
        <v>35</v>
      </c>
      <c r="H64" s="757"/>
      <c r="I64" s="759"/>
      <c r="J64" s="760"/>
    </row>
    <row r="65" spans="2:10" x14ac:dyDescent="0.2">
      <c r="B65" s="761"/>
      <c r="C65" s="762"/>
      <c r="D65" s="762"/>
      <c r="E65" s="762"/>
      <c r="F65" s="763"/>
      <c r="G65" s="763"/>
      <c r="H65" s="764"/>
      <c r="I65" s="765"/>
      <c r="J65" s="766"/>
    </row>
    <row r="66" spans="2:10" ht="14.45" customHeight="1" x14ac:dyDescent="0.2">
      <c r="B66" s="740"/>
      <c r="C66" s="741"/>
      <c r="D66" s="741"/>
      <c r="E66" s="741"/>
      <c r="F66" s="767" t="s">
        <v>20</v>
      </c>
      <c r="G66" s="767"/>
      <c r="H66" s="1311" t="s">
        <v>492</v>
      </c>
      <c r="I66" s="1311"/>
      <c r="J66" s="1312"/>
    </row>
    <row r="67" spans="2:10" x14ac:dyDescent="0.2">
      <c r="B67" s="740"/>
      <c r="C67" s="741"/>
      <c r="D67" s="741"/>
      <c r="E67" s="741"/>
      <c r="F67" s="741"/>
      <c r="G67" s="768"/>
      <c r="H67" s="768"/>
      <c r="I67" s="768"/>
      <c r="J67" s="769"/>
    </row>
    <row r="68" spans="2:10" x14ac:dyDescent="0.2">
      <c r="B68" s="740"/>
      <c r="C68" s="742"/>
      <c r="D68" s="742"/>
      <c r="E68" s="741"/>
      <c r="F68" s="741"/>
      <c r="G68" s="1293"/>
      <c r="H68" s="1293"/>
      <c r="I68" s="1293"/>
      <c r="J68" s="770"/>
    </row>
    <row r="69" spans="2:10" x14ac:dyDescent="0.2">
      <c r="B69" s="740"/>
      <c r="C69" s="742"/>
      <c r="D69" s="742"/>
      <c r="E69" s="741"/>
      <c r="F69" s="741"/>
      <c r="G69" s="1293"/>
      <c r="H69" s="1293"/>
      <c r="I69" s="1293"/>
      <c r="J69" s="770"/>
    </row>
    <row r="70" spans="2:10" x14ac:dyDescent="0.2">
      <c r="B70" s="740"/>
      <c r="C70" s="742"/>
      <c r="D70" s="742"/>
      <c r="E70" s="741"/>
      <c r="F70" s="741"/>
      <c r="G70" s="1294"/>
      <c r="H70" s="1294"/>
      <c r="I70" s="1294"/>
      <c r="J70" s="769"/>
    </row>
    <row r="71" spans="2:10" ht="15.75" customHeight="1" thickBot="1" x14ac:dyDescent="0.25">
      <c r="B71" s="771"/>
      <c r="C71" s="772"/>
      <c r="D71" s="772"/>
      <c r="E71" s="773"/>
      <c r="F71" s="773"/>
      <c r="G71" s="1295" t="s">
        <v>50</v>
      </c>
      <c r="H71" s="1295"/>
      <c r="I71" s="1295"/>
      <c r="J71" s="1296"/>
    </row>
  </sheetData>
  <mergeCells count="26">
    <mergeCell ref="J37:J38"/>
    <mergeCell ref="B2:J2"/>
    <mergeCell ref="F10:J10"/>
    <mergeCell ref="E14:F14"/>
    <mergeCell ref="H14:J14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J19:J32"/>
    <mergeCell ref="J34:J36"/>
    <mergeCell ref="C43:F43"/>
    <mergeCell ref="B46:C47"/>
    <mergeCell ref="G46:H47"/>
    <mergeCell ref="I46:I47"/>
    <mergeCell ref="H66:J66"/>
    <mergeCell ref="G68:I68"/>
    <mergeCell ref="G69:I69"/>
    <mergeCell ref="G70:I70"/>
    <mergeCell ref="G71:J71"/>
    <mergeCell ref="J39:J4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0E7D-6F0E-459D-AAAD-92E3D1F09F63}">
  <dimension ref="B1:J49"/>
  <sheetViews>
    <sheetView zoomScale="70" zoomScaleNormal="70" workbookViewId="0">
      <selection activeCell="B11" sqref="B11:I11"/>
    </sheetView>
  </sheetViews>
  <sheetFormatPr defaultRowHeight="15" x14ac:dyDescent="0.25"/>
  <cols>
    <col min="1" max="1" width="4.42578125" customWidth="1"/>
    <col min="2" max="2" width="12.5703125" customWidth="1"/>
    <col min="3" max="3" width="44.5703125" customWidth="1"/>
    <col min="4" max="4" width="15.28515625" customWidth="1"/>
    <col min="5" max="5" width="17.7109375" customWidth="1"/>
    <col min="6" max="6" width="13.85546875" customWidth="1"/>
    <col min="7" max="7" width="14.5703125" customWidth="1"/>
    <col min="8" max="8" width="16.5703125" customWidth="1"/>
    <col min="9" max="9" width="28.85546875" customWidth="1"/>
  </cols>
  <sheetData>
    <row r="1" spans="2:9" ht="15.75" thickBot="1" x14ac:dyDescent="0.3"/>
    <row r="2" spans="2:9" ht="15.75" thickBot="1" x14ac:dyDescent="0.3">
      <c r="B2" s="1285" t="s">
        <v>493</v>
      </c>
      <c r="C2" s="1286"/>
      <c r="D2" s="1286"/>
      <c r="E2" s="1286"/>
      <c r="F2" s="1286"/>
      <c r="G2" s="1286"/>
      <c r="H2" s="1286"/>
      <c r="I2" s="1287"/>
    </row>
    <row r="3" spans="2:9" x14ac:dyDescent="0.25">
      <c r="B3" s="1339" t="s">
        <v>494</v>
      </c>
      <c r="C3" s="1340"/>
      <c r="D3" s="1340"/>
      <c r="E3" s="1341" t="s">
        <v>106</v>
      </c>
      <c r="F3" s="1342"/>
      <c r="G3" s="1342"/>
      <c r="H3" s="1342"/>
      <c r="I3" s="1343"/>
    </row>
    <row r="4" spans="2:9" ht="14.45" customHeight="1" x14ac:dyDescent="0.25">
      <c r="B4" s="1344" t="s">
        <v>0</v>
      </c>
      <c r="C4" s="987"/>
      <c r="D4" s="987"/>
      <c r="E4" s="1345" t="s">
        <v>495</v>
      </c>
      <c r="F4" s="1346"/>
      <c r="G4" s="1346"/>
      <c r="H4" s="1346"/>
      <c r="I4" s="1347"/>
    </row>
    <row r="5" spans="2:9" x14ac:dyDescent="0.25">
      <c r="B5" s="1337" t="s">
        <v>496</v>
      </c>
      <c r="C5" s="1338"/>
      <c r="D5" s="1338"/>
      <c r="E5" s="799" t="s">
        <v>497</v>
      </c>
      <c r="F5" s="800"/>
      <c r="G5" s="800"/>
      <c r="H5" s="11"/>
      <c r="I5" s="12"/>
    </row>
    <row r="6" spans="2:9" x14ac:dyDescent="0.25">
      <c r="B6" s="1348" t="s">
        <v>498</v>
      </c>
      <c r="C6" s="1257"/>
      <c r="D6" s="1257"/>
      <c r="E6" s="1349" t="s">
        <v>499</v>
      </c>
      <c r="F6" s="1350"/>
      <c r="G6" s="1350"/>
      <c r="H6" s="1350"/>
      <c r="I6" s="1351"/>
    </row>
    <row r="7" spans="2:9" x14ac:dyDescent="0.25">
      <c r="B7" s="1348" t="s">
        <v>111</v>
      </c>
      <c r="C7" s="1257"/>
      <c r="D7" s="1257"/>
      <c r="E7" s="1349" t="s">
        <v>500</v>
      </c>
      <c r="F7" s="1350"/>
      <c r="G7" s="1350"/>
      <c r="H7" s="1350"/>
      <c r="I7" s="1351"/>
    </row>
    <row r="8" spans="2:9" x14ac:dyDescent="0.25">
      <c r="B8" s="1348" t="s">
        <v>113</v>
      </c>
      <c r="C8" s="1257"/>
      <c r="D8" s="1257"/>
      <c r="E8" s="1349" t="s">
        <v>501</v>
      </c>
      <c r="F8" s="1350"/>
      <c r="G8" s="1350"/>
      <c r="H8" s="1350"/>
      <c r="I8" s="1351"/>
    </row>
    <row r="9" spans="2:9" x14ac:dyDescent="0.25">
      <c r="B9" s="1348" t="s">
        <v>7</v>
      </c>
      <c r="C9" s="1257"/>
      <c r="D9" s="1257"/>
      <c r="E9" s="6" t="s">
        <v>502</v>
      </c>
      <c r="F9" s="2"/>
      <c r="G9" s="2"/>
      <c r="H9" s="11"/>
      <c r="I9" s="12"/>
    </row>
    <row r="10" spans="2:9" ht="15.75" thickBot="1" x14ac:dyDescent="0.3">
      <c r="B10" s="1352" t="s">
        <v>503</v>
      </c>
      <c r="C10" s="1353"/>
      <c r="D10" s="1353"/>
      <c r="E10" s="1354" t="s">
        <v>20</v>
      </c>
      <c r="F10" s="1355"/>
      <c r="G10" s="1355"/>
      <c r="H10" s="1355"/>
      <c r="I10" s="1356"/>
    </row>
    <row r="11" spans="2:9" ht="15.75" thickBot="1" x14ac:dyDescent="0.3">
      <c r="B11" s="1357" t="s">
        <v>504</v>
      </c>
      <c r="C11" s="1291"/>
      <c r="D11" s="1291"/>
      <c r="E11" s="1291"/>
      <c r="F11" s="1291"/>
      <c r="G11" s="1291"/>
      <c r="H11" s="1291"/>
      <c r="I11" s="1292"/>
    </row>
    <row r="12" spans="2:9" x14ac:dyDescent="0.25">
      <c r="B12" s="4" t="s">
        <v>9</v>
      </c>
      <c r="C12" s="3"/>
      <c r="D12" s="3"/>
      <c r="E12" s="3"/>
      <c r="F12" s="3"/>
      <c r="G12" s="11"/>
      <c r="H12" s="527"/>
      <c r="I12" s="12"/>
    </row>
    <row r="13" spans="2:9" x14ac:dyDescent="0.25">
      <c r="B13" s="4" t="s">
        <v>10</v>
      </c>
      <c r="C13" s="3"/>
      <c r="D13" s="3"/>
      <c r="E13" s="3"/>
      <c r="F13" s="3"/>
      <c r="G13" s="11"/>
      <c r="H13" s="527"/>
      <c r="I13" s="12"/>
    </row>
    <row r="14" spans="2:9" ht="15.75" thickBot="1" x14ac:dyDescent="0.3">
      <c r="B14" s="15" t="s">
        <v>505</v>
      </c>
      <c r="C14" s="3"/>
      <c r="D14" s="3"/>
      <c r="E14" s="3"/>
      <c r="F14" s="3"/>
      <c r="G14" s="11"/>
      <c r="H14" s="527"/>
      <c r="I14" s="12"/>
    </row>
    <row r="15" spans="2:9" x14ac:dyDescent="0.25">
      <c r="B15" s="801" t="s">
        <v>11</v>
      </c>
      <c r="C15" s="802"/>
      <c r="D15" s="1358" t="s">
        <v>12</v>
      </c>
      <c r="E15" s="1358"/>
      <c r="F15" s="803"/>
      <c r="G15" s="1359" t="s">
        <v>506</v>
      </c>
      <c r="H15" s="1358"/>
      <c r="I15" s="1360"/>
    </row>
    <row r="16" spans="2:9" x14ac:dyDescent="0.25">
      <c r="B16" s="1279" t="s">
        <v>43</v>
      </c>
      <c r="C16" s="1260" t="s">
        <v>13</v>
      </c>
      <c r="D16" s="1260" t="s">
        <v>394</v>
      </c>
      <c r="E16" s="1260" t="s">
        <v>73</v>
      </c>
      <c r="F16" s="1260" t="s">
        <v>44</v>
      </c>
      <c r="G16" s="1260" t="s">
        <v>14</v>
      </c>
      <c r="H16" s="1263" t="s">
        <v>16</v>
      </c>
      <c r="I16" s="1266" t="s">
        <v>17</v>
      </c>
    </row>
    <row r="17" spans="2:10" x14ac:dyDescent="0.25">
      <c r="B17" s="1280"/>
      <c r="C17" s="1261"/>
      <c r="D17" s="1261"/>
      <c r="E17" s="1261"/>
      <c r="F17" s="1261"/>
      <c r="G17" s="1261"/>
      <c r="H17" s="1264"/>
      <c r="I17" s="1267"/>
    </row>
    <row r="18" spans="2:10" x14ac:dyDescent="0.25">
      <c r="B18" s="1281"/>
      <c r="C18" s="1262"/>
      <c r="D18" s="1262"/>
      <c r="E18" s="1262"/>
      <c r="F18" s="1262"/>
      <c r="G18" s="1262"/>
      <c r="H18" s="1265"/>
      <c r="I18" s="1267"/>
    </row>
    <row r="19" spans="2:10" x14ac:dyDescent="0.25">
      <c r="B19" s="818" t="s">
        <v>507</v>
      </c>
      <c r="C19" s="819" t="s">
        <v>508</v>
      </c>
      <c r="D19" s="819">
        <v>10</v>
      </c>
      <c r="E19" s="819">
        <v>130</v>
      </c>
      <c r="F19" s="819">
        <f>E19*D19</f>
        <v>1300</v>
      </c>
      <c r="G19" s="783">
        <v>3.92</v>
      </c>
      <c r="H19" s="783">
        <f>E19*G19</f>
        <v>509.59999999999997</v>
      </c>
      <c r="I19" s="820" t="s">
        <v>509</v>
      </c>
    </row>
    <row r="20" spans="2:10" x14ac:dyDescent="0.25">
      <c r="B20" s="818" t="s">
        <v>510</v>
      </c>
      <c r="C20" s="819" t="s">
        <v>511</v>
      </c>
      <c r="D20" s="819">
        <v>10</v>
      </c>
      <c r="E20" s="819">
        <v>120</v>
      </c>
      <c r="F20" s="819">
        <f t="shared" ref="F20:F21" si="0">E20*D20</f>
        <v>1200</v>
      </c>
      <c r="G20" s="783">
        <v>7.46</v>
      </c>
      <c r="H20" s="783">
        <f>E20*G20</f>
        <v>895.2</v>
      </c>
      <c r="I20" s="820" t="s">
        <v>512</v>
      </c>
    </row>
    <row r="21" spans="2:10" x14ac:dyDescent="0.25">
      <c r="B21" s="821" t="s">
        <v>513</v>
      </c>
      <c r="C21" s="822" t="s">
        <v>514</v>
      </c>
      <c r="D21" s="822">
        <v>60</v>
      </c>
      <c r="E21" s="822">
        <v>1500</v>
      </c>
      <c r="F21" s="822">
        <f t="shared" si="0"/>
        <v>90000</v>
      </c>
      <c r="G21" s="823">
        <v>2.4</v>
      </c>
      <c r="H21" s="823">
        <f>E21*G21</f>
        <v>3600</v>
      </c>
      <c r="I21" s="824"/>
    </row>
    <row r="22" spans="2:10" ht="29.25" x14ac:dyDescent="0.25">
      <c r="B22" s="538"/>
      <c r="C22" s="1361" t="s">
        <v>515</v>
      </c>
      <c r="D22" s="545"/>
      <c r="E22" s="545"/>
      <c r="F22" s="804"/>
      <c r="G22" s="805"/>
      <c r="H22" s="543"/>
      <c r="I22" s="806" t="s">
        <v>516</v>
      </c>
      <c r="J22" s="26"/>
    </row>
    <row r="23" spans="2:10" x14ac:dyDescent="0.25">
      <c r="B23" s="538"/>
      <c r="C23" s="1362"/>
      <c r="D23" s="545"/>
      <c r="E23" s="545"/>
      <c r="F23" s="804"/>
      <c r="G23" s="807"/>
      <c r="H23" s="543"/>
      <c r="I23" s="540"/>
    </row>
    <row r="24" spans="2:10" x14ac:dyDescent="0.25">
      <c r="B24" s="538"/>
      <c r="C24" s="1363"/>
      <c r="D24" s="545"/>
      <c r="E24" s="545"/>
      <c r="F24" s="545"/>
      <c r="G24" s="807"/>
      <c r="H24" s="808"/>
      <c r="I24" s="540"/>
    </row>
    <row r="25" spans="2:10" ht="15.75" thickBot="1" x14ac:dyDescent="0.3">
      <c r="B25" s="809"/>
      <c r="C25" s="645"/>
      <c r="D25" s="810"/>
      <c r="E25" s="810"/>
      <c r="F25" s="646">
        <f>SUM(F18:F21)</f>
        <v>92500</v>
      </c>
      <c r="G25" s="811"/>
      <c r="H25" s="812"/>
      <c r="I25" s="540"/>
    </row>
    <row r="26" spans="2:10" ht="15.75" thickTop="1" x14ac:dyDescent="0.25">
      <c r="B26" s="1364" t="s">
        <v>517</v>
      </c>
      <c r="C26" s="1365"/>
      <c r="D26" s="813"/>
      <c r="E26" s="813"/>
      <c r="F26" s="1366" t="s">
        <v>18</v>
      </c>
      <c r="G26" s="1367"/>
      <c r="H26" s="1368">
        <f>SUM(H19:H21)</f>
        <v>5004.8</v>
      </c>
      <c r="I26" s="540"/>
    </row>
    <row r="27" spans="2:10" ht="15.75" thickBot="1" x14ac:dyDescent="0.3">
      <c r="B27" s="1271"/>
      <c r="C27" s="1272"/>
      <c r="D27" s="555"/>
      <c r="E27" s="555"/>
      <c r="F27" s="1275"/>
      <c r="G27" s="1276"/>
      <c r="H27" s="1278"/>
      <c r="I27" s="556"/>
    </row>
    <row r="28" spans="2:10" ht="15.75" thickBot="1" x14ac:dyDescent="0.3">
      <c r="B28" s="7"/>
      <c r="C28" s="557"/>
      <c r="D28" s="558" t="s">
        <v>88</v>
      </c>
      <c r="E28" s="8"/>
      <c r="F28" s="557"/>
      <c r="G28" s="814"/>
      <c r="H28" s="560"/>
      <c r="I28" s="458"/>
    </row>
    <row r="29" spans="2:10" x14ac:dyDescent="0.25">
      <c r="B29" s="561" t="s">
        <v>19</v>
      </c>
      <c r="C29" s="562"/>
      <c r="D29" s="562"/>
      <c r="E29" s="563" t="s">
        <v>518</v>
      </c>
      <c r="F29" s="562"/>
      <c r="G29" s="815"/>
      <c r="H29" s="565"/>
      <c r="I29" s="535"/>
    </row>
    <row r="30" spans="2:10" x14ac:dyDescent="0.25">
      <c r="B30" s="566" t="s">
        <v>21</v>
      </c>
      <c r="C30" s="567"/>
      <c r="D30" s="567"/>
      <c r="E30" s="567"/>
      <c r="F30" s="567"/>
      <c r="G30" s="816"/>
      <c r="H30" s="569"/>
      <c r="I30" s="535"/>
    </row>
    <row r="31" spans="2:10" x14ac:dyDescent="0.25">
      <c r="B31" s="566" t="s">
        <v>519</v>
      </c>
      <c r="C31" s="567"/>
      <c r="D31" s="567"/>
      <c r="E31" s="577"/>
      <c r="F31" s="567"/>
      <c r="G31" s="816"/>
      <c r="H31" s="569" t="s">
        <v>438</v>
      </c>
      <c r="I31" s="535"/>
    </row>
    <row r="32" spans="2:10" x14ac:dyDescent="0.25">
      <c r="B32" s="566"/>
      <c r="C32" s="567"/>
      <c r="D32" s="567"/>
      <c r="E32" s="567"/>
      <c r="F32" s="567"/>
      <c r="G32" s="816"/>
      <c r="H32" s="569"/>
      <c r="I32" s="535"/>
    </row>
    <row r="33" spans="2:9" x14ac:dyDescent="0.25">
      <c r="B33" s="566" t="s">
        <v>94</v>
      </c>
      <c r="C33" s="567"/>
      <c r="D33" s="567"/>
      <c r="E33" s="577" t="s">
        <v>520</v>
      </c>
      <c r="F33" s="581"/>
      <c r="G33" s="817"/>
      <c r="H33" s="583"/>
      <c r="I33" s="584"/>
    </row>
    <row r="34" spans="2:9" x14ac:dyDescent="0.25">
      <c r="B34" s="16" t="s">
        <v>21</v>
      </c>
      <c r="C34" s="5"/>
      <c r="D34" s="17"/>
      <c r="E34" s="5"/>
      <c r="F34" s="5"/>
      <c r="G34" s="18"/>
      <c r="H34" s="585"/>
      <c r="I34" s="20"/>
    </row>
    <row r="35" spans="2:9" x14ac:dyDescent="0.25">
      <c r="B35" s="566" t="s">
        <v>148</v>
      </c>
      <c r="C35" s="567"/>
      <c r="D35" s="567"/>
      <c r="E35" s="577" t="s">
        <v>521</v>
      </c>
      <c r="F35" s="567"/>
      <c r="G35" s="816"/>
      <c r="H35" s="586"/>
      <c r="I35" s="587"/>
    </row>
    <row r="36" spans="2:9" x14ac:dyDescent="0.25">
      <c r="B36" s="566" t="s">
        <v>21</v>
      </c>
      <c r="C36" s="567"/>
      <c r="D36" s="567"/>
      <c r="E36" s="577"/>
      <c r="F36" s="567"/>
      <c r="G36" s="816"/>
      <c r="H36" s="586"/>
      <c r="I36" s="587"/>
    </row>
    <row r="37" spans="2:9" x14ac:dyDescent="0.25">
      <c r="B37" s="566" t="s">
        <v>46</v>
      </c>
      <c r="C37" s="567"/>
      <c r="D37" s="567"/>
      <c r="E37" s="588" t="s">
        <v>522</v>
      </c>
      <c r="F37" s="588"/>
      <c r="G37" s="816"/>
      <c r="H37" s="586"/>
      <c r="I37" s="587"/>
    </row>
    <row r="38" spans="2:9" x14ac:dyDescent="0.25">
      <c r="B38" s="566" t="s">
        <v>21</v>
      </c>
      <c r="C38" s="567"/>
      <c r="D38" s="567"/>
      <c r="E38" s="577"/>
      <c r="F38" s="567"/>
      <c r="G38" s="816"/>
      <c r="H38" s="586"/>
      <c r="I38" s="587"/>
    </row>
    <row r="39" spans="2:9" x14ac:dyDescent="0.25">
      <c r="B39" s="566" t="s">
        <v>416</v>
      </c>
      <c r="C39" s="567"/>
      <c r="D39" s="567"/>
      <c r="E39" s="588" t="s">
        <v>523</v>
      </c>
      <c r="F39" s="588"/>
      <c r="G39" s="816"/>
      <c r="H39" s="586"/>
      <c r="I39" s="587"/>
    </row>
    <row r="40" spans="2:9" x14ac:dyDescent="0.25">
      <c r="B40" s="566"/>
      <c r="C40" s="567"/>
      <c r="D40" s="567"/>
      <c r="E40" s="588"/>
      <c r="F40" s="588"/>
      <c r="G40" s="816"/>
      <c r="H40" s="586"/>
      <c r="I40" s="587"/>
    </row>
    <row r="41" spans="2:9" x14ac:dyDescent="0.25">
      <c r="B41" s="566" t="s">
        <v>47</v>
      </c>
      <c r="C41" s="567"/>
      <c r="D41" s="567"/>
      <c r="E41" s="588" t="s">
        <v>152</v>
      </c>
      <c r="F41" s="588"/>
      <c r="G41" s="816"/>
      <c r="H41" s="586"/>
      <c r="I41" s="587"/>
    </row>
    <row r="42" spans="2:9" x14ac:dyDescent="0.25">
      <c r="B42" s="566" t="s">
        <v>21</v>
      </c>
      <c r="C42" s="567"/>
      <c r="D42" s="567"/>
      <c r="E42" s="590"/>
      <c r="F42" s="590"/>
      <c r="G42" s="816"/>
      <c r="H42" s="586"/>
      <c r="I42" s="587"/>
    </row>
    <row r="43" spans="2:9" x14ac:dyDescent="0.25">
      <c r="B43" s="566" t="s">
        <v>423</v>
      </c>
      <c r="C43" s="567"/>
      <c r="D43" s="567"/>
      <c r="E43" s="591" t="s">
        <v>524</v>
      </c>
      <c r="F43" s="588"/>
      <c r="G43" s="816"/>
      <c r="H43" s="586"/>
      <c r="I43" s="587"/>
    </row>
    <row r="44" spans="2:9" x14ac:dyDescent="0.25">
      <c r="B44" s="566"/>
      <c r="C44" s="567"/>
      <c r="D44" s="567"/>
      <c r="E44" s="588"/>
      <c r="F44" s="588"/>
      <c r="G44" s="816"/>
      <c r="H44" s="586"/>
      <c r="I44" s="587"/>
    </row>
    <row r="45" spans="2:9" x14ac:dyDescent="0.25">
      <c r="B45" s="16"/>
      <c r="C45" s="5"/>
      <c r="D45" s="5"/>
      <c r="E45" s="1255" t="s">
        <v>525</v>
      </c>
      <c r="F45" s="1255"/>
      <c r="G45" s="1255"/>
      <c r="H45" s="1255"/>
      <c r="I45" s="1256"/>
    </row>
    <row r="46" spans="2:9" x14ac:dyDescent="0.25">
      <c r="B46" s="16"/>
      <c r="C46" s="17"/>
      <c r="D46" s="5"/>
      <c r="E46" s="5"/>
      <c r="F46" s="987"/>
      <c r="G46" s="987"/>
      <c r="H46" s="987"/>
      <c r="I46" s="22"/>
    </row>
    <row r="47" spans="2:9" x14ac:dyDescent="0.25">
      <c r="B47" s="16"/>
      <c r="C47" s="17"/>
      <c r="D47" s="5"/>
      <c r="E47" s="5"/>
      <c r="F47" s="987"/>
      <c r="G47" s="987"/>
      <c r="H47" s="987"/>
      <c r="I47" s="22"/>
    </row>
    <row r="48" spans="2:9" ht="36.75" customHeight="1" x14ac:dyDescent="0.25">
      <c r="B48" s="16"/>
      <c r="C48" s="17"/>
      <c r="D48" s="5"/>
      <c r="E48" s="5"/>
      <c r="F48" s="1257"/>
      <c r="G48" s="1257"/>
      <c r="H48" s="1257"/>
      <c r="I48" s="19"/>
    </row>
    <row r="49" spans="2:9" ht="15.75" thickBot="1" x14ac:dyDescent="0.3">
      <c r="B49" s="592"/>
      <c r="C49" s="25"/>
      <c r="D49" s="24"/>
      <c r="E49" s="24"/>
      <c r="F49" s="1258" t="s">
        <v>50</v>
      </c>
      <c r="G49" s="1258"/>
      <c r="H49" s="1258"/>
      <c r="I49" s="1259"/>
    </row>
  </sheetData>
  <mergeCells count="35">
    <mergeCell ref="E45:I45"/>
    <mergeCell ref="F46:H46"/>
    <mergeCell ref="F47:H47"/>
    <mergeCell ref="F48:H48"/>
    <mergeCell ref="F49:I49"/>
    <mergeCell ref="H16:H18"/>
    <mergeCell ref="I16:I18"/>
    <mergeCell ref="C22:C24"/>
    <mergeCell ref="B26:C27"/>
    <mergeCell ref="F26:G27"/>
    <mergeCell ref="H26:H27"/>
    <mergeCell ref="B16:B18"/>
    <mergeCell ref="C16:C18"/>
    <mergeCell ref="D16:D18"/>
    <mergeCell ref="E16:E18"/>
    <mergeCell ref="F16:F18"/>
    <mergeCell ref="G16:G18"/>
    <mergeCell ref="B9:D9"/>
    <mergeCell ref="B10:D10"/>
    <mergeCell ref="E10:I10"/>
    <mergeCell ref="B11:I11"/>
    <mergeCell ref="D15:E15"/>
    <mergeCell ref="G15:I15"/>
    <mergeCell ref="B6:D6"/>
    <mergeCell ref="E6:I6"/>
    <mergeCell ref="B7:D7"/>
    <mergeCell ref="E7:I7"/>
    <mergeCell ref="B8:D8"/>
    <mergeCell ref="E8:I8"/>
    <mergeCell ref="B5:D5"/>
    <mergeCell ref="B2:I2"/>
    <mergeCell ref="B3:D3"/>
    <mergeCell ref="E3:I3"/>
    <mergeCell ref="B4:D4"/>
    <mergeCell ref="E4:I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505F-E09E-430F-AF11-22FF965DAE75}">
  <dimension ref="A1:O66"/>
  <sheetViews>
    <sheetView tabSelected="1" zoomScale="70" zoomScaleNormal="70" workbookViewId="0">
      <selection activeCell="K18" sqref="K18"/>
    </sheetView>
  </sheetViews>
  <sheetFormatPr defaultColWidth="9.140625" defaultRowHeight="15" x14ac:dyDescent="0.25"/>
  <cols>
    <col min="1" max="1" width="13.140625" style="190" customWidth="1"/>
    <col min="2" max="2" width="40.5703125" style="825" customWidth="1"/>
    <col min="3" max="3" width="12.140625" style="825" customWidth="1"/>
    <col min="4" max="4" width="9.28515625" style="825" customWidth="1"/>
    <col min="5" max="5" width="8.5703125" style="825" customWidth="1"/>
    <col min="6" max="6" width="17.28515625" style="825" customWidth="1"/>
    <col min="7" max="7" width="13.28515625" style="178" customWidth="1"/>
    <col min="8" max="8" width="27.85546875" style="825" customWidth="1"/>
    <col min="9" max="16384" width="9.140625" style="825"/>
  </cols>
  <sheetData>
    <row r="1" spans="1:8" ht="15.75" x14ac:dyDescent="0.25">
      <c r="A1" s="1383" t="s">
        <v>526</v>
      </c>
      <c r="B1" s="1384"/>
      <c r="C1" s="1384"/>
      <c r="D1" s="1384"/>
      <c r="E1" s="1384"/>
      <c r="F1" s="1384"/>
      <c r="G1" s="1384"/>
      <c r="H1" s="1385"/>
    </row>
    <row r="2" spans="1:8" x14ac:dyDescent="0.25">
      <c r="A2" s="826"/>
      <c r="B2" s="1400" t="s">
        <v>527</v>
      </c>
      <c r="C2" s="1401"/>
      <c r="D2" s="827" t="s">
        <v>1</v>
      </c>
      <c r="E2" s="828"/>
      <c r="F2" s="829"/>
      <c r="G2" s="830" t="s">
        <v>38</v>
      </c>
      <c r="H2" s="831"/>
    </row>
    <row r="3" spans="1:8" x14ac:dyDescent="0.25">
      <c r="A3" s="832"/>
      <c r="B3" s="833" t="s">
        <v>528</v>
      </c>
      <c r="C3" s="834"/>
      <c r="D3" s="835"/>
      <c r="E3" s="836"/>
      <c r="F3" s="833"/>
      <c r="G3" s="837" t="s">
        <v>529</v>
      </c>
      <c r="H3" s="838"/>
    </row>
    <row r="4" spans="1:8" x14ac:dyDescent="0.25">
      <c r="A4" s="832"/>
      <c r="B4" s="833" t="s">
        <v>530</v>
      </c>
      <c r="C4" s="834"/>
      <c r="D4" s="839"/>
      <c r="E4" s="840"/>
      <c r="F4" s="833"/>
      <c r="G4" s="841" t="s">
        <v>531</v>
      </c>
      <c r="H4" s="838"/>
    </row>
    <row r="5" spans="1:8" x14ac:dyDescent="0.25">
      <c r="A5" s="832"/>
      <c r="B5" s="1402" t="s">
        <v>532</v>
      </c>
      <c r="C5" s="1403"/>
      <c r="D5" s="839"/>
      <c r="E5" s="840"/>
      <c r="F5" s="833"/>
      <c r="G5" s="841" t="s">
        <v>533</v>
      </c>
      <c r="H5" s="838"/>
    </row>
    <row r="6" spans="1:8" x14ac:dyDescent="0.25">
      <c r="A6" s="832"/>
      <c r="B6" s="1398" t="s">
        <v>534</v>
      </c>
      <c r="C6" s="1399"/>
      <c r="D6" s="839"/>
      <c r="E6" s="840"/>
      <c r="F6" s="833"/>
      <c r="G6" s="841" t="s">
        <v>535</v>
      </c>
      <c r="H6" s="838"/>
    </row>
    <row r="7" spans="1:8" x14ac:dyDescent="0.25">
      <c r="A7" s="832"/>
      <c r="B7" s="1398" t="s">
        <v>536</v>
      </c>
      <c r="C7" s="1399"/>
      <c r="D7" s="839"/>
      <c r="E7" s="840"/>
      <c r="F7" s="833"/>
      <c r="G7" s="841" t="s">
        <v>537</v>
      </c>
      <c r="H7" s="838"/>
    </row>
    <row r="8" spans="1:8" x14ac:dyDescent="0.25">
      <c r="A8" s="832"/>
      <c r="B8" s="1398" t="s">
        <v>538</v>
      </c>
      <c r="C8" s="1399"/>
      <c r="D8" s="839"/>
      <c r="E8" s="840"/>
      <c r="F8" s="833"/>
      <c r="G8" s="842" t="s">
        <v>539</v>
      </c>
      <c r="H8" s="838"/>
    </row>
    <row r="9" spans="1:8" ht="15.75" thickBot="1" x14ac:dyDescent="0.3">
      <c r="A9" s="843"/>
      <c r="B9" s="1378" t="s">
        <v>540</v>
      </c>
      <c r="C9" s="1379"/>
      <c r="D9" s="844"/>
      <c r="E9" s="1380"/>
      <c r="F9" s="1381"/>
      <c r="G9" s="1381"/>
      <c r="H9" s="1382"/>
    </row>
    <row r="10" spans="1:8" ht="16.5" thickBot="1" x14ac:dyDescent="0.3">
      <c r="A10" s="1383" t="s">
        <v>541</v>
      </c>
      <c r="B10" s="1384"/>
      <c r="C10" s="1384"/>
      <c r="D10" s="1384"/>
      <c r="E10" s="1384"/>
      <c r="F10" s="1384"/>
      <c r="G10" s="1384"/>
      <c r="H10" s="1385"/>
    </row>
    <row r="11" spans="1:8" x14ac:dyDescent="0.25">
      <c r="A11" s="845" t="s">
        <v>280</v>
      </c>
      <c r="B11" s="846"/>
      <c r="C11" s="846"/>
      <c r="D11" s="846"/>
      <c r="E11" s="846"/>
      <c r="F11" s="847"/>
      <c r="G11" s="848"/>
      <c r="H11" s="849"/>
    </row>
    <row r="12" spans="1:8" x14ac:dyDescent="0.25">
      <c r="A12" s="850" t="s">
        <v>542</v>
      </c>
      <c r="B12" s="851"/>
      <c r="C12" s="851"/>
      <c r="D12" s="851"/>
      <c r="E12" s="851"/>
      <c r="F12" s="852"/>
      <c r="G12" s="459"/>
      <c r="H12" s="853"/>
    </row>
    <row r="13" spans="1:8" x14ac:dyDescent="0.25">
      <c r="A13" s="850" t="s">
        <v>543</v>
      </c>
      <c r="B13" s="851"/>
      <c r="C13" s="851"/>
      <c r="D13" s="851"/>
      <c r="E13" s="851"/>
      <c r="F13" s="854"/>
      <c r="G13" s="459"/>
      <c r="H13" s="853"/>
    </row>
    <row r="14" spans="1:8" ht="15.75" x14ac:dyDescent="0.25">
      <c r="A14" s="1386" t="s">
        <v>281</v>
      </c>
      <c r="B14" s="1387"/>
      <c r="C14" s="1387"/>
      <c r="D14" s="1387"/>
      <c r="E14" s="1387"/>
      <c r="F14" s="1387"/>
      <c r="G14" s="1387"/>
      <c r="H14" s="1388"/>
    </row>
    <row r="15" spans="1:8" ht="16.5" thickBot="1" x14ac:dyDescent="0.3">
      <c r="A15" s="1389" t="s">
        <v>544</v>
      </c>
      <c r="B15" s="1390"/>
      <c r="C15" s="855"/>
      <c r="D15" s="856"/>
      <c r="E15" s="857"/>
      <c r="F15" s="857"/>
      <c r="G15" s="858" t="s">
        <v>70</v>
      </c>
      <c r="H15" s="859"/>
    </row>
    <row r="16" spans="1:8" x14ac:dyDescent="0.25">
      <c r="A16" s="1391" t="s">
        <v>545</v>
      </c>
      <c r="B16" s="1393" t="s">
        <v>546</v>
      </c>
      <c r="C16" s="1395" t="s">
        <v>547</v>
      </c>
      <c r="D16" s="1395" t="s">
        <v>548</v>
      </c>
      <c r="E16" s="1395" t="s">
        <v>45</v>
      </c>
      <c r="F16" s="1369" t="s">
        <v>549</v>
      </c>
      <c r="G16" s="1371" t="s">
        <v>550</v>
      </c>
      <c r="H16" s="1373" t="s">
        <v>127</v>
      </c>
    </row>
    <row r="17" spans="1:15" ht="23.25" customHeight="1" thickBot="1" x14ac:dyDescent="0.3">
      <c r="A17" s="1392"/>
      <c r="B17" s="1394"/>
      <c r="C17" s="1396"/>
      <c r="D17" s="1396"/>
      <c r="E17" s="1397"/>
      <c r="F17" s="1370"/>
      <c r="G17" s="1372"/>
      <c r="H17" s="1374"/>
    </row>
    <row r="18" spans="1:15" ht="23.25" customHeight="1" x14ac:dyDescent="0.25">
      <c r="A18" s="860"/>
      <c r="B18" s="861" t="s">
        <v>551</v>
      </c>
      <c r="C18" s="862"/>
      <c r="D18" s="862"/>
      <c r="E18" s="863"/>
      <c r="F18" s="864"/>
      <c r="G18" s="865"/>
      <c r="H18" s="866"/>
    </row>
    <row r="19" spans="1:15" ht="23.25" customHeight="1" x14ac:dyDescent="0.25">
      <c r="A19" s="940" t="s">
        <v>552</v>
      </c>
      <c r="B19" s="941" t="s">
        <v>553</v>
      </c>
      <c r="C19" s="941">
        <v>20</v>
      </c>
      <c r="D19" s="941">
        <v>150</v>
      </c>
      <c r="E19" s="941">
        <f>C19*D19</f>
        <v>3000</v>
      </c>
      <c r="F19" s="941">
        <v>0.14860000000000001</v>
      </c>
      <c r="G19" s="942">
        <f>E19*F19</f>
        <v>445.8</v>
      </c>
      <c r="H19" s="943" t="s">
        <v>554</v>
      </c>
      <c r="I19" s="178"/>
      <c r="J19" s="178"/>
      <c r="K19" s="178"/>
      <c r="L19" s="178"/>
      <c r="M19" s="178"/>
    </row>
    <row r="20" spans="1:15" ht="23.25" customHeight="1" x14ac:dyDescent="0.25">
      <c r="A20" s="871"/>
      <c r="B20" s="872" t="s">
        <v>555</v>
      </c>
      <c r="C20" s="868"/>
      <c r="D20" s="868"/>
      <c r="E20" s="868"/>
      <c r="F20" s="868"/>
      <c r="G20" s="869"/>
      <c r="H20" s="873"/>
      <c r="I20" s="178"/>
      <c r="J20" s="178"/>
      <c r="K20" s="178"/>
      <c r="L20" s="178"/>
      <c r="M20" s="178"/>
    </row>
    <row r="21" spans="1:15" ht="23.25" customHeight="1" x14ac:dyDescent="0.25">
      <c r="A21" s="944" t="s">
        <v>556</v>
      </c>
      <c r="B21" s="945" t="s">
        <v>557</v>
      </c>
      <c r="C21" s="946">
        <v>100</v>
      </c>
      <c r="D21" s="947">
        <v>400</v>
      </c>
      <c r="E21" s="947">
        <f>+D21*C21</f>
        <v>40000</v>
      </c>
      <c r="F21" s="948">
        <v>2.5999999999999999E-2</v>
      </c>
      <c r="G21" s="346">
        <f t="shared" ref="G21:G22" si="0">E21*F21</f>
        <v>1040</v>
      </c>
      <c r="H21" s="949" t="s">
        <v>558</v>
      </c>
      <c r="I21" s="877"/>
      <c r="J21" s="877"/>
      <c r="K21" s="877"/>
      <c r="L21" s="878"/>
      <c r="M21" s="878"/>
      <c r="N21" s="178"/>
      <c r="O21" s="178"/>
    </row>
    <row r="22" spans="1:15" s="178" customFormat="1" ht="28.9" customHeight="1" x14ac:dyDescent="0.25">
      <c r="A22" s="950" t="s">
        <v>559</v>
      </c>
      <c r="B22" s="951" t="s">
        <v>560</v>
      </c>
      <c r="C22" s="952">
        <v>500</v>
      </c>
      <c r="D22" s="953">
        <v>150</v>
      </c>
      <c r="E22" s="345">
        <f t="shared" ref="E22" si="1">C22*D22</f>
        <v>75000</v>
      </c>
      <c r="F22" s="954">
        <v>2.5999999999999999E-2</v>
      </c>
      <c r="G22" s="346">
        <f t="shared" si="0"/>
        <v>1950</v>
      </c>
      <c r="H22" s="955" t="s">
        <v>561</v>
      </c>
      <c r="I22" s="881"/>
      <c r="J22" s="882"/>
      <c r="K22" s="883"/>
    </row>
    <row r="23" spans="1:15" ht="41.45" customHeight="1" x14ac:dyDescent="0.25">
      <c r="A23" s="956" t="s">
        <v>562</v>
      </c>
      <c r="B23" s="345" t="s">
        <v>563</v>
      </c>
      <c r="C23" s="345">
        <v>100</v>
      </c>
      <c r="D23" s="345">
        <v>200</v>
      </c>
      <c r="E23" s="345">
        <f t="shared" ref="E23:E26" si="2">+D23*C23</f>
        <v>20000</v>
      </c>
      <c r="F23" s="345">
        <v>5.9700000000000003E-2</v>
      </c>
      <c r="G23" s="346">
        <f t="shared" ref="G23" si="3">F23*E23</f>
        <v>1194</v>
      </c>
      <c r="H23" s="957"/>
      <c r="I23" s="178"/>
      <c r="J23" s="178"/>
      <c r="K23" s="178"/>
      <c r="L23" s="178"/>
      <c r="M23" s="178"/>
    </row>
    <row r="24" spans="1:15" ht="41.45" customHeight="1" x14ac:dyDescent="0.25">
      <c r="A24" s="958" t="s">
        <v>564</v>
      </c>
      <c r="B24" s="951" t="s">
        <v>565</v>
      </c>
      <c r="C24" s="345">
        <v>300</v>
      </c>
      <c r="D24" s="345">
        <v>100</v>
      </c>
      <c r="E24" s="345">
        <f t="shared" si="2"/>
        <v>30000</v>
      </c>
      <c r="F24" s="959">
        <v>5.4300000000000001E-2</v>
      </c>
      <c r="G24" s="346">
        <f>E24*F24</f>
        <v>1629</v>
      </c>
      <c r="H24" s="960" t="s">
        <v>566</v>
      </c>
      <c r="I24" s="178"/>
      <c r="J24" s="178"/>
      <c r="K24" s="178"/>
      <c r="L24" s="178"/>
      <c r="M24" s="178"/>
    </row>
    <row r="25" spans="1:15" ht="23.25" customHeight="1" x14ac:dyDescent="0.25">
      <c r="A25" s="871"/>
      <c r="B25" s="885" t="s">
        <v>567</v>
      </c>
      <c r="C25" s="868"/>
      <c r="D25" s="868"/>
      <c r="E25" s="868"/>
      <c r="F25" s="868"/>
      <c r="G25" s="869"/>
      <c r="H25" s="870"/>
      <c r="I25" s="178"/>
      <c r="J25" s="178"/>
      <c r="K25" s="178"/>
      <c r="L25" s="178"/>
      <c r="M25" s="178"/>
    </row>
    <row r="26" spans="1:15" ht="87.6" customHeight="1" x14ac:dyDescent="0.25">
      <c r="A26" s="944" t="s">
        <v>568</v>
      </c>
      <c r="B26" s="946" t="s">
        <v>557</v>
      </c>
      <c r="C26" s="946">
        <v>100</v>
      </c>
      <c r="D26" s="952">
        <v>1250</v>
      </c>
      <c r="E26" s="345">
        <f t="shared" si="2"/>
        <v>125000</v>
      </c>
      <c r="F26" s="345">
        <v>2.5000000000000001E-2</v>
      </c>
      <c r="G26" s="346">
        <f t="shared" ref="G26:G32" si="4">E26*F26</f>
        <v>3125</v>
      </c>
      <c r="H26" s="961" t="s">
        <v>569</v>
      </c>
      <c r="I26" s="178"/>
      <c r="J26" s="178"/>
      <c r="K26" s="178"/>
      <c r="L26" s="178"/>
      <c r="M26" s="178"/>
    </row>
    <row r="27" spans="1:15" ht="45.6" customHeight="1" thickBot="1" x14ac:dyDescent="0.3">
      <c r="A27" s="956" t="s">
        <v>570</v>
      </c>
      <c r="B27" s="344" t="s">
        <v>560</v>
      </c>
      <c r="C27" s="345">
        <v>500</v>
      </c>
      <c r="D27" s="345">
        <v>400</v>
      </c>
      <c r="E27" s="345">
        <f t="shared" ref="E27:E32" si="5">C27*D27</f>
        <v>200000</v>
      </c>
      <c r="F27" s="345">
        <v>2.3300000000000001E-2</v>
      </c>
      <c r="G27" s="346">
        <f t="shared" si="4"/>
        <v>4660</v>
      </c>
      <c r="H27" s="962" t="s">
        <v>561</v>
      </c>
      <c r="I27" s="178"/>
      <c r="J27" s="178"/>
      <c r="K27" s="178"/>
      <c r="L27" s="178"/>
      <c r="M27" s="178"/>
    </row>
    <row r="28" spans="1:15" ht="45.6" customHeight="1" thickBot="1" x14ac:dyDescent="0.3">
      <c r="A28" s="950" t="s">
        <v>571</v>
      </c>
      <c r="B28" s="963" t="s">
        <v>572</v>
      </c>
      <c r="C28" s="964">
        <v>100</v>
      </c>
      <c r="D28" s="952">
        <v>200</v>
      </c>
      <c r="E28" s="345">
        <f t="shared" si="5"/>
        <v>20000</v>
      </c>
      <c r="F28" s="345">
        <v>2.8199999999999999E-2</v>
      </c>
      <c r="G28" s="346">
        <f t="shared" si="4"/>
        <v>564</v>
      </c>
      <c r="H28" s="965" t="s">
        <v>573</v>
      </c>
      <c r="I28" s="178"/>
      <c r="J28" s="178"/>
      <c r="K28" s="178"/>
      <c r="L28" s="178"/>
      <c r="M28" s="178"/>
    </row>
    <row r="29" spans="1:15" ht="45.6" customHeight="1" x14ac:dyDescent="0.25">
      <c r="A29" s="966" t="s">
        <v>574</v>
      </c>
      <c r="B29" s="967" t="s">
        <v>575</v>
      </c>
      <c r="C29" s="967">
        <v>100</v>
      </c>
      <c r="D29" s="952">
        <v>250</v>
      </c>
      <c r="E29" s="345">
        <f t="shared" si="5"/>
        <v>25000</v>
      </c>
      <c r="F29" s="345">
        <v>3.8199999999999998E-2</v>
      </c>
      <c r="G29" s="346">
        <f t="shared" si="4"/>
        <v>955</v>
      </c>
      <c r="H29" s="955" t="s">
        <v>569</v>
      </c>
      <c r="I29" s="178"/>
      <c r="J29" s="178"/>
      <c r="K29" s="178"/>
      <c r="L29" s="178"/>
      <c r="M29" s="178"/>
    </row>
    <row r="30" spans="1:15" ht="45.6" customHeight="1" x14ac:dyDescent="0.25">
      <c r="A30" s="966" t="s">
        <v>576</v>
      </c>
      <c r="B30" s="967" t="s">
        <v>577</v>
      </c>
      <c r="C30" s="967">
        <v>300</v>
      </c>
      <c r="D30" s="952">
        <v>100</v>
      </c>
      <c r="E30" s="345">
        <f t="shared" si="5"/>
        <v>30000</v>
      </c>
      <c r="F30" s="345">
        <v>3.7100000000000001E-2</v>
      </c>
      <c r="G30" s="346">
        <f t="shared" si="4"/>
        <v>1113</v>
      </c>
      <c r="H30" s="955" t="s">
        <v>578</v>
      </c>
      <c r="I30" s="178"/>
      <c r="J30" s="178"/>
      <c r="K30" s="178"/>
      <c r="L30" s="178"/>
      <c r="M30" s="178"/>
    </row>
    <row r="31" spans="1:15" ht="45.6" customHeight="1" x14ac:dyDescent="0.25">
      <c r="A31" s="966" t="s">
        <v>579</v>
      </c>
      <c r="B31" s="967" t="s">
        <v>565</v>
      </c>
      <c r="C31" s="967">
        <v>300</v>
      </c>
      <c r="D31" s="947">
        <v>400</v>
      </c>
      <c r="E31" s="345">
        <f t="shared" si="5"/>
        <v>120000</v>
      </c>
      <c r="F31" s="968">
        <v>0.05</v>
      </c>
      <c r="G31" s="969">
        <f t="shared" si="4"/>
        <v>6000</v>
      </c>
      <c r="H31" s="970"/>
      <c r="I31" s="886"/>
      <c r="J31" s="887"/>
      <c r="K31" s="888"/>
      <c r="L31" s="889"/>
      <c r="M31" s="178"/>
    </row>
    <row r="32" spans="1:15" ht="45.6" customHeight="1" x14ac:dyDescent="0.25">
      <c r="A32" s="971" t="s">
        <v>580</v>
      </c>
      <c r="B32" s="972" t="s">
        <v>581</v>
      </c>
      <c r="C32" s="946">
        <v>100</v>
      </c>
      <c r="D32" s="973">
        <v>200</v>
      </c>
      <c r="E32" s="345">
        <f t="shared" si="5"/>
        <v>20000</v>
      </c>
      <c r="F32" s="968">
        <v>0.05</v>
      </c>
      <c r="G32" s="969">
        <f t="shared" si="4"/>
        <v>1000</v>
      </c>
      <c r="H32" s="974"/>
      <c r="I32" s="890"/>
      <c r="J32" s="878"/>
      <c r="K32" s="878"/>
      <c r="L32" s="883"/>
      <c r="M32" s="178"/>
    </row>
    <row r="33" spans="1:13" s="178" customFormat="1" ht="41.45" customHeight="1" x14ac:dyDescent="0.25">
      <c r="A33" s="891"/>
      <c r="B33" s="868" t="s">
        <v>582</v>
      </c>
      <c r="C33" s="868"/>
      <c r="D33" s="868"/>
      <c r="E33" s="868"/>
      <c r="F33" s="868"/>
      <c r="G33" s="869"/>
      <c r="H33" s="892"/>
    </row>
    <row r="34" spans="1:13" s="178" customFormat="1" ht="41.45" customHeight="1" x14ac:dyDescent="0.25">
      <c r="A34" s="879"/>
      <c r="B34" s="872"/>
      <c r="C34" s="868"/>
      <c r="D34" s="868"/>
      <c r="E34" s="868"/>
      <c r="F34" s="880"/>
      <c r="G34" s="869"/>
      <c r="H34" s="892"/>
    </row>
    <row r="35" spans="1:13" s="178" customFormat="1" ht="41.45" customHeight="1" x14ac:dyDescent="0.25">
      <c r="A35" s="950" t="s">
        <v>583</v>
      </c>
      <c r="B35" s="946" t="s">
        <v>584</v>
      </c>
      <c r="C35" s="946">
        <v>25</v>
      </c>
      <c r="D35" s="345">
        <v>150</v>
      </c>
      <c r="E35" s="345">
        <f>C35*D35</f>
        <v>3750</v>
      </c>
      <c r="F35" s="954">
        <v>2.81E-2</v>
      </c>
      <c r="G35" s="346">
        <f>E35*F35</f>
        <v>105.375</v>
      </c>
      <c r="H35" s="975"/>
    </row>
    <row r="36" spans="1:13" s="178" customFormat="1" ht="41.45" customHeight="1" x14ac:dyDescent="0.25">
      <c r="A36" s="944" t="s">
        <v>585</v>
      </c>
      <c r="B36" s="946" t="s">
        <v>586</v>
      </c>
      <c r="C36" s="946">
        <v>25</v>
      </c>
      <c r="D36" s="345">
        <v>300</v>
      </c>
      <c r="E36" s="345">
        <f t="shared" ref="E36:E37" si="6">C36*D36</f>
        <v>7500</v>
      </c>
      <c r="F36" s="954">
        <v>4.3299999999999998E-2</v>
      </c>
      <c r="G36" s="346">
        <f t="shared" ref="G36:G43" si="7">E36*F36</f>
        <v>324.75</v>
      </c>
      <c r="H36" s="975"/>
    </row>
    <row r="37" spans="1:13" ht="19.899999999999999" customHeight="1" x14ac:dyDescent="0.25">
      <c r="A37" s="944" t="s">
        <v>587</v>
      </c>
      <c r="B37" s="946" t="s">
        <v>588</v>
      </c>
      <c r="C37" s="946">
        <v>25</v>
      </c>
      <c r="D37" s="946">
        <v>150</v>
      </c>
      <c r="E37" s="345">
        <f t="shared" si="6"/>
        <v>3750</v>
      </c>
      <c r="F37" s="946">
        <v>9.1700000000000004E-2</v>
      </c>
      <c r="G37" s="346">
        <f t="shared" si="7"/>
        <v>343.875</v>
      </c>
      <c r="H37" s="976"/>
      <c r="I37" s="178"/>
      <c r="J37" s="178"/>
      <c r="K37" s="178"/>
      <c r="L37" s="178"/>
      <c r="M37" s="178"/>
    </row>
    <row r="38" spans="1:13" ht="19.899999999999999" customHeight="1" x14ac:dyDescent="0.25">
      <c r="A38" s="874"/>
      <c r="B38" s="875"/>
      <c r="C38" s="875"/>
      <c r="D38" s="875"/>
      <c r="E38" s="868"/>
      <c r="F38" s="875"/>
      <c r="G38" s="869"/>
      <c r="H38" s="893"/>
      <c r="I38" s="178"/>
      <c r="J38" s="178"/>
      <c r="K38" s="178"/>
      <c r="L38" s="178"/>
      <c r="M38" s="178"/>
    </row>
    <row r="39" spans="1:13" ht="14.45" customHeight="1" x14ac:dyDescent="0.25">
      <c r="A39" s="867"/>
      <c r="B39" s="875" t="s">
        <v>589</v>
      </c>
      <c r="C39" s="875"/>
      <c r="D39" s="875"/>
      <c r="E39" s="875"/>
      <c r="F39" s="875"/>
      <c r="G39" s="869"/>
      <c r="H39" s="894"/>
      <c r="I39" s="178"/>
      <c r="J39" s="178"/>
      <c r="K39" s="178"/>
      <c r="L39" s="178"/>
      <c r="M39" s="178"/>
    </row>
    <row r="40" spans="1:13" ht="14.45" customHeight="1" x14ac:dyDescent="0.25">
      <c r="A40" s="977" t="s">
        <v>590</v>
      </c>
      <c r="B40" s="978" t="s">
        <v>591</v>
      </c>
      <c r="C40" s="979">
        <v>50</v>
      </c>
      <c r="D40" s="979">
        <v>1000</v>
      </c>
      <c r="E40" s="980">
        <f t="shared" ref="E40:E43" si="8">+D40*C40</f>
        <v>50000</v>
      </c>
      <c r="F40" s="979">
        <v>2.751E-2</v>
      </c>
      <c r="G40" s="981">
        <f t="shared" si="7"/>
        <v>1375.5</v>
      </c>
      <c r="H40" s="982"/>
      <c r="I40" s="178"/>
      <c r="J40" s="178"/>
      <c r="K40" s="178"/>
      <c r="L40" s="178"/>
      <c r="M40" s="178"/>
    </row>
    <row r="41" spans="1:13" ht="14.45" customHeight="1" x14ac:dyDescent="0.25">
      <c r="A41" s="983" t="s">
        <v>592</v>
      </c>
      <c r="B41" s="984" t="s">
        <v>593</v>
      </c>
      <c r="C41" s="980">
        <v>25</v>
      </c>
      <c r="D41" s="980">
        <v>6000</v>
      </c>
      <c r="E41" s="980">
        <f t="shared" si="8"/>
        <v>150000</v>
      </c>
      <c r="F41" s="980">
        <v>5.5100000000000003E-2</v>
      </c>
      <c r="G41" s="981">
        <f t="shared" si="7"/>
        <v>8265</v>
      </c>
      <c r="H41" s="985" t="s">
        <v>594</v>
      </c>
      <c r="I41" s="178"/>
      <c r="J41" s="178"/>
      <c r="K41" s="178"/>
      <c r="L41" s="178"/>
      <c r="M41" s="178"/>
    </row>
    <row r="42" spans="1:13" ht="14.45" customHeight="1" x14ac:dyDescent="0.25">
      <c r="A42" s="884"/>
      <c r="B42" s="895"/>
      <c r="C42" s="875"/>
      <c r="D42" s="875"/>
      <c r="E42" s="868" t="s">
        <v>20</v>
      </c>
      <c r="F42" s="875"/>
      <c r="G42" s="869"/>
      <c r="H42" s="896"/>
      <c r="I42" s="178"/>
      <c r="J42" s="178"/>
      <c r="K42" s="178"/>
      <c r="L42" s="178"/>
      <c r="M42" s="178"/>
    </row>
    <row r="43" spans="1:13" ht="14.45" customHeight="1" x14ac:dyDescent="0.25">
      <c r="A43" s="944" t="s">
        <v>595</v>
      </c>
      <c r="B43" s="986" t="s">
        <v>596</v>
      </c>
      <c r="C43" s="946">
        <v>1</v>
      </c>
      <c r="D43" s="946">
        <v>100</v>
      </c>
      <c r="E43" s="345">
        <f t="shared" si="8"/>
        <v>100</v>
      </c>
      <c r="F43" s="946">
        <v>2.7151000000000001</v>
      </c>
      <c r="G43" s="346">
        <f t="shared" si="7"/>
        <v>271.51</v>
      </c>
      <c r="H43" s="975"/>
      <c r="I43" s="178"/>
      <c r="J43" s="178"/>
      <c r="K43" s="178"/>
      <c r="L43" s="178"/>
      <c r="M43" s="178"/>
    </row>
    <row r="44" spans="1:13" x14ac:dyDescent="0.25">
      <c r="A44" s="879"/>
      <c r="B44" s="897"/>
      <c r="C44" s="876"/>
      <c r="D44" s="875"/>
      <c r="E44" s="875"/>
      <c r="F44" s="875"/>
      <c r="G44" s="875"/>
      <c r="H44" s="898"/>
      <c r="I44" s="178"/>
      <c r="J44" s="178"/>
      <c r="K44" s="178"/>
      <c r="L44" s="178"/>
      <c r="M44" s="178"/>
    </row>
    <row r="45" spans="1:13" ht="15.75" thickBot="1" x14ac:dyDescent="0.3">
      <c r="A45" s="899"/>
      <c r="B45" s="900" t="s">
        <v>597</v>
      </c>
      <c r="C45" s="900"/>
      <c r="D45" s="900"/>
      <c r="E45" s="900"/>
      <c r="F45" s="900"/>
      <c r="G45" s="901">
        <f>SUM(G19:G44)</f>
        <v>34361.810000000005</v>
      </c>
      <c r="H45" s="902"/>
      <c r="I45" s="178"/>
      <c r="J45" s="178"/>
      <c r="K45" s="178"/>
      <c r="L45" s="178"/>
      <c r="M45" s="178"/>
    </row>
    <row r="46" spans="1:13" x14ac:dyDescent="0.25">
      <c r="A46" s="1375" t="s">
        <v>283</v>
      </c>
      <c r="B46" s="1376"/>
      <c r="C46" s="1376"/>
      <c r="D46" s="1376"/>
      <c r="E46" s="1376"/>
      <c r="F46" s="1376"/>
      <c r="G46" s="1376"/>
      <c r="H46" s="1377"/>
    </row>
    <row r="47" spans="1:13" x14ac:dyDescent="0.25">
      <c r="A47" s="903">
        <v>1</v>
      </c>
      <c r="B47" s="904" t="s">
        <v>598</v>
      </c>
      <c r="C47" s="905"/>
      <c r="D47" s="906" t="s">
        <v>93</v>
      </c>
      <c r="E47" s="905"/>
      <c r="F47" s="907" t="s">
        <v>20</v>
      </c>
      <c r="G47" s="908"/>
      <c r="H47" s="909"/>
    </row>
    <row r="48" spans="1:13" x14ac:dyDescent="0.25">
      <c r="A48" s="910">
        <v>2</v>
      </c>
      <c r="B48" s="904" t="s">
        <v>100</v>
      </c>
      <c r="C48" s="911"/>
      <c r="D48" s="911"/>
      <c r="E48" s="912"/>
      <c r="F48" s="907"/>
      <c r="G48" s="908"/>
      <c r="H48" s="909"/>
    </row>
    <row r="49" spans="1:8" x14ac:dyDescent="0.25">
      <c r="A49" s="910" t="s">
        <v>599</v>
      </c>
      <c r="B49" s="913"/>
      <c r="C49" s="914" t="s">
        <v>23</v>
      </c>
      <c r="D49" s="911" t="s">
        <v>24</v>
      </c>
      <c r="E49" s="911"/>
      <c r="F49" s="915"/>
      <c r="H49" s="909"/>
    </row>
    <row r="50" spans="1:8" x14ac:dyDescent="0.25">
      <c r="A50" s="910" t="s">
        <v>21</v>
      </c>
      <c r="B50" s="913"/>
      <c r="C50" s="914" t="s">
        <v>25</v>
      </c>
      <c r="D50" s="911" t="s">
        <v>26</v>
      </c>
      <c r="E50" s="911"/>
      <c r="F50" s="915"/>
      <c r="H50" s="909"/>
    </row>
    <row r="51" spans="1:8" x14ac:dyDescent="0.25">
      <c r="A51" s="910"/>
      <c r="B51" s="913"/>
      <c r="C51" s="914" t="s">
        <v>27</v>
      </c>
      <c r="D51" s="911" t="s">
        <v>28</v>
      </c>
      <c r="E51" s="911"/>
      <c r="F51" s="915"/>
      <c r="H51" s="909"/>
    </row>
    <row r="52" spans="1:8" x14ac:dyDescent="0.25">
      <c r="A52" s="910"/>
      <c r="B52" s="913"/>
      <c r="C52" s="914" t="s">
        <v>29</v>
      </c>
      <c r="D52" s="911" t="s">
        <v>30</v>
      </c>
      <c r="E52" s="911"/>
      <c r="F52" s="915"/>
      <c r="H52" s="909"/>
    </row>
    <row r="53" spans="1:8" x14ac:dyDescent="0.25">
      <c r="A53" s="910"/>
      <c r="B53" s="913"/>
      <c r="C53" s="914" t="s">
        <v>31</v>
      </c>
      <c r="D53" s="911" t="s">
        <v>101</v>
      </c>
      <c r="E53" s="911"/>
      <c r="F53" s="915"/>
      <c r="H53" s="909"/>
    </row>
    <row r="54" spans="1:8" x14ac:dyDescent="0.25">
      <c r="A54" s="910"/>
      <c r="B54" s="913"/>
      <c r="C54" s="914" t="s">
        <v>32</v>
      </c>
      <c r="D54" s="911" t="s">
        <v>102</v>
      </c>
      <c r="E54" s="911"/>
      <c r="F54" s="915"/>
      <c r="H54" s="909"/>
    </row>
    <row r="55" spans="1:8" ht="15.75" x14ac:dyDescent="0.3">
      <c r="A55" s="916"/>
      <c r="B55" s="917"/>
      <c r="C55" s="918" t="s">
        <v>34</v>
      </c>
      <c r="D55" s="919" t="s">
        <v>35</v>
      </c>
      <c r="E55" s="919"/>
      <c r="F55" s="854"/>
      <c r="G55" s="459"/>
      <c r="H55" s="853"/>
    </row>
    <row r="56" spans="1:8" ht="15.75" x14ac:dyDescent="0.3">
      <c r="A56" s="916"/>
      <c r="B56" s="917"/>
      <c r="C56" s="918"/>
      <c r="D56" s="919"/>
      <c r="E56" s="919"/>
      <c r="F56" s="854"/>
      <c r="G56" s="459"/>
      <c r="H56" s="853"/>
    </row>
    <row r="57" spans="1:8" ht="24" customHeight="1" x14ac:dyDescent="0.25">
      <c r="A57" s="920">
        <v>3</v>
      </c>
      <c r="B57" s="921" t="s">
        <v>600</v>
      </c>
      <c r="C57" s="922"/>
      <c r="D57" s="919" t="s">
        <v>601</v>
      </c>
      <c r="E57" s="851"/>
      <c r="F57" s="854"/>
      <c r="G57" s="459"/>
      <c r="H57" s="853"/>
    </row>
    <row r="58" spans="1:8" ht="33" customHeight="1" x14ac:dyDescent="0.25">
      <c r="A58" s="920">
        <v>4</v>
      </c>
      <c r="B58" s="921" t="s">
        <v>47</v>
      </c>
      <c r="C58" s="922"/>
      <c r="D58" s="919" t="s">
        <v>602</v>
      </c>
      <c r="E58" s="851"/>
      <c r="F58" s="854"/>
      <c r="G58" s="459"/>
      <c r="H58" s="853"/>
    </row>
    <row r="59" spans="1:8" ht="28.9" customHeight="1" x14ac:dyDescent="0.25">
      <c r="A59" s="920">
        <v>5</v>
      </c>
      <c r="B59" s="921" t="s">
        <v>277</v>
      </c>
      <c r="C59" s="922"/>
      <c r="D59" s="919" t="s">
        <v>603</v>
      </c>
      <c r="E59" s="851"/>
      <c r="F59" s="854"/>
      <c r="G59" s="459"/>
      <c r="H59" s="853"/>
    </row>
    <row r="60" spans="1:8" ht="30" customHeight="1" thickBot="1" x14ac:dyDescent="0.3">
      <c r="A60" s="923">
        <v>6</v>
      </c>
      <c r="B60" s="924" t="s">
        <v>49</v>
      </c>
      <c r="C60" s="925"/>
      <c r="D60" s="926">
        <v>46266</v>
      </c>
      <c r="E60" s="925"/>
      <c r="F60" s="927"/>
      <c r="G60" s="174"/>
      <c r="H60" s="928"/>
    </row>
    <row r="61" spans="1:8" x14ac:dyDescent="0.25">
      <c r="A61" s="920"/>
      <c r="B61" s="929"/>
      <c r="C61" s="851"/>
      <c r="D61" s="930"/>
      <c r="E61" s="930"/>
      <c r="F61" s="931"/>
      <c r="G61" s="459"/>
      <c r="H61" s="932" t="s">
        <v>604</v>
      </c>
    </row>
    <row r="62" spans="1:8" x14ac:dyDescent="0.25">
      <c r="A62" s="920"/>
      <c r="B62" s="929"/>
      <c r="C62" s="851"/>
      <c r="D62" s="930"/>
      <c r="E62" s="930"/>
      <c r="F62" s="931"/>
      <c r="G62" s="459"/>
      <c r="H62" s="932"/>
    </row>
    <row r="63" spans="1:8" x14ac:dyDescent="0.25">
      <c r="A63" s="920"/>
      <c r="B63" s="929"/>
      <c r="C63" s="851"/>
      <c r="D63" s="930"/>
      <c r="E63" s="930"/>
      <c r="F63" s="931"/>
      <c r="G63" s="459"/>
      <c r="H63" s="932"/>
    </row>
    <row r="64" spans="1:8" x14ac:dyDescent="0.25">
      <c r="A64" s="850"/>
      <c r="B64" s="929"/>
      <c r="C64" s="851"/>
      <c r="D64" s="933"/>
      <c r="E64" s="851"/>
      <c r="F64" s="854"/>
      <c r="G64" s="459"/>
      <c r="H64" s="853"/>
    </row>
    <row r="65" spans="1:8" x14ac:dyDescent="0.25">
      <c r="A65" s="916"/>
      <c r="B65" s="934"/>
      <c r="C65" s="851"/>
      <c r="D65" s="930"/>
      <c r="E65" s="851"/>
      <c r="F65" s="854"/>
      <c r="H65" s="935"/>
    </row>
    <row r="66" spans="1:8" ht="15.75" thickBot="1" x14ac:dyDescent="0.3">
      <c r="A66" s="936"/>
      <c r="B66" s="937"/>
      <c r="C66" s="925"/>
      <c r="D66" s="938"/>
      <c r="E66" s="925"/>
      <c r="F66" s="927"/>
      <c r="G66" s="460"/>
      <c r="H66" s="939" t="s">
        <v>284</v>
      </c>
    </row>
  </sheetData>
  <mergeCells count="20">
    <mergeCell ref="B8:C8"/>
    <mergeCell ref="A1:H1"/>
    <mergeCell ref="B2:C2"/>
    <mergeCell ref="B5:C5"/>
    <mergeCell ref="B6:C6"/>
    <mergeCell ref="B7:C7"/>
    <mergeCell ref="F16:F17"/>
    <mergeCell ref="G16:G17"/>
    <mergeCell ref="H16:H17"/>
    <mergeCell ref="A46:H46"/>
    <mergeCell ref="B9:C9"/>
    <mergeCell ref="E9:H9"/>
    <mergeCell ref="A10:H10"/>
    <mergeCell ref="A14:H14"/>
    <mergeCell ref="A15:B15"/>
    <mergeCell ref="A16:A17"/>
    <mergeCell ref="B16:B17"/>
    <mergeCell ref="C16:C17"/>
    <mergeCell ref="D16:D17"/>
    <mergeCell ref="E16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VOLGA PI 055</vt:lpstr>
      <vt:lpstr>LKM PI 066</vt:lpstr>
      <vt:lpstr>AGP PI 069</vt:lpstr>
      <vt:lpstr>LKM PI 070</vt:lpstr>
      <vt:lpstr>KORES AIR PI 067</vt:lpstr>
      <vt:lpstr>MYERS PI 073</vt:lpstr>
      <vt:lpstr>ORIENTADORES PI 074</vt:lpstr>
      <vt:lpstr>CELEBI PI 051</vt:lpstr>
      <vt:lpstr>PC PRODUCTS PI 077</vt:lpstr>
      <vt:lpstr>PUMALAS PI 080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kwikpatch limited</dc:creator>
  <cp:lastModifiedBy>kwikpatch</cp:lastModifiedBy>
  <dcterms:created xsi:type="dcterms:W3CDTF">2026-07-03T06:39:48Z</dcterms:created>
  <dcterms:modified xsi:type="dcterms:W3CDTF">2026-08-06T11:19:13Z</dcterms:modified>
</cp:coreProperties>
</file>