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EE16F043-B61E-4C64-92D9-A3477A2617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anses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7" l="1"/>
  <c r="V26" i="7" s="1"/>
  <c r="F39" i="7" l="1"/>
  <c r="G39" i="7"/>
  <c r="F19" i="7"/>
  <c r="H20" i="7" l="1"/>
  <c r="F4" i="7" l="1"/>
  <c r="E27" i="7"/>
  <c r="E39" i="7" l="1"/>
  <c r="E41" i="7"/>
  <c r="D39" i="7"/>
  <c r="Q28" i="7" l="1"/>
  <c r="Q25" i="7"/>
  <c r="Q24" i="7"/>
  <c r="P27" i="7"/>
  <c r="P26" i="7"/>
  <c r="M29" i="7"/>
  <c r="E28" i="7"/>
  <c r="E26" i="7"/>
  <c r="R14" i="7" l="1"/>
  <c r="Q14" i="7"/>
  <c r="P14" i="7"/>
  <c r="O14" i="7"/>
  <c r="N14" i="7"/>
  <c r="M14" i="7"/>
  <c r="L14" i="7"/>
  <c r="K14" i="7"/>
  <c r="I20" i="7" l="1"/>
  <c r="J20" i="7"/>
  <c r="K20" i="7"/>
  <c r="L20" i="7"/>
  <c r="M20" i="7"/>
  <c r="N20" i="7"/>
  <c r="O20" i="7"/>
  <c r="P20" i="7"/>
  <c r="Q20" i="7"/>
  <c r="R20" i="7"/>
  <c r="F30" i="7"/>
  <c r="M34" i="7"/>
  <c r="K33" i="7"/>
  <c r="E25" i="7" l="1"/>
  <c r="E24" i="7"/>
  <c r="K23" i="7"/>
  <c r="K22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D12" i="7"/>
  <c r="D11" i="7"/>
  <c r="D10" i="7"/>
  <c r="D9" i="7"/>
  <c r="D8" i="7"/>
  <c r="D7" i="7"/>
  <c r="D6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L6" i="7" l="1"/>
  <c r="M6" i="7"/>
  <c r="N6" i="7"/>
  <c r="O6" i="7"/>
  <c r="P6" i="7"/>
  <c r="Q6" i="7"/>
  <c r="R6" i="7"/>
  <c r="L7" i="7"/>
  <c r="M7" i="7"/>
  <c r="N7" i="7"/>
  <c r="O7" i="7"/>
  <c r="P7" i="7"/>
  <c r="Q7" i="7"/>
  <c r="R7" i="7"/>
  <c r="L8" i="7"/>
  <c r="M8" i="7"/>
  <c r="N8" i="7"/>
  <c r="O8" i="7"/>
  <c r="P8" i="7"/>
  <c r="Q8" i="7"/>
  <c r="R8" i="7"/>
  <c r="L12" i="7"/>
  <c r="M12" i="7"/>
  <c r="N12" i="7"/>
  <c r="O12" i="7"/>
  <c r="P12" i="7"/>
  <c r="Q12" i="7"/>
  <c r="R12" i="7"/>
  <c r="L15" i="7"/>
  <c r="M15" i="7"/>
  <c r="N15" i="7"/>
  <c r="O15" i="7"/>
  <c r="P15" i="7"/>
  <c r="Q15" i="7"/>
  <c r="R15" i="7"/>
  <c r="L44" i="7"/>
  <c r="M44" i="7"/>
  <c r="N44" i="7"/>
  <c r="O44" i="7"/>
  <c r="P44" i="7"/>
  <c r="Q44" i="7"/>
  <c r="R44" i="7"/>
  <c r="D3" i="7"/>
  <c r="K15" i="7"/>
  <c r="J15" i="7"/>
  <c r="I15" i="7"/>
  <c r="H15" i="7"/>
  <c r="G15" i="7"/>
  <c r="F15" i="7"/>
  <c r="J14" i="7"/>
  <c r="I14" i="7"/>
  <c r="H14" i="7"/>
  <c r="G14" i="7"/>
  <c r="F14" i="7"/>
  <c r="H13" i="7"/>
  <c r="K6" i="7"/>
  <c r="J6" i="7"/>
  <c r="I6" i="7"/>
  <c r="H6" i="7"/>
  <c r="G6" i="7"/>
  <c r="F6" i="7"/>
  <c r="E6" i="7"/>
  <c r="E12" i="7"/>
  <c r="F12" i="7"/>
  <c r="G12" i="7"/>
  <c r="H12" i="7"/>
  <c r="I12" i="7"/>
  <c r="J12" i="7"/>
  <c r="K12" i="7"/>
  <c r="P40" i="7" l="1"/>
  <c r="L40" i="7"/>
  <c r="O40" i="7"/>
  <c r="R40" i="7"/>
  <c r="N40" i="7"/>
  <c r="Q40" i="7"/>
  <c r="M40" i="7"/>
  <c r="K8" i="7" l="1"/>
  <c r="J8" i="7"/>
  <c r="I8" i="7"/>
  <c r="H8" i="7"/>
  <c r="G8" i="7"/>
  <c r="F8" i="7"/>
  <c r="E8" i="7"/>
  <c r="K7" i="7"/>
  <c r="J7" i="7"/>
  <c r="I7" i="7"/>
  <c r="H7" i="7"/>
  <c r="G7" i="7"/>
  <c r="F7" i="7"/>
  <c r="E7" i="7"/>
  <c r="D40" i="7" l="1"/>
  <c r="E40" i="7"/>
  <c r="F40" i="7"/>
  <c r="G40" i="7"/>
  <c r="H40" i="7"/>
  <c r="I40" i="7"/>
  <c r="J40" i="7"/>
  <c r="K40" i="7"/>
  <c r="D44" i="7"/>
  <c r="E44" i="7"/>
  <c r="F44" i="7"/>
  <c r="G44" i="7"/>
  <c r="H44" i="7"/>
  <c r="I44" i="7"/>
  <c r="J44" i="7"/>
  <c r="K44" i="7"/>
  <c r="D45" i="7" l="1"/>
  <c r="E3" i="7" l="1"/>
  <c r="E45" i="7" s="1"/>
  <c r="F3" i="7" s="1"/>
  <c r="F45" i="7" l="1"/>
  <c r="G3" i="7" s="1"/>
  <c r="G45" i="7" s="1"/>
  <c r="H3" i="7" s="1"/>
  <c r="H45" i="7" s="1"/>
  <c r="I3" i="7" s="1"/>
  <c r="I45" i="7" s="1"/>
  <c r="J3" i="7" s="1"/>
  <c r="J45" i="7" s="1"/>
  <c r="K3" i="7" s="1"/>
  <c r="K45" i="7" s="1"/>
  <c r="L3" i="7" s="1"/>
  <c r="L45" i="7" s="1"/>
  <c r="M3" i="7" s="1"/>
  <c r="M45" i="7" s="1"/>
  <c r="N3" i="7" s="1"/>
  <c r="N45" i="7" s="1"/>
  <c r="O3" i="7" s="1"/>
  <c r="O45" i="7" s="1"/>
  <c r="P3" i="7" s="1"/>
  <c r="P45" i="7" s="1"/>
  <c r="Q3" i="7" s="1"/>
  <c r="Q45" i="7" s="1"/>
  <c r="R3" i="7" s="1"/>
  <c r="R4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Lic Premiums amount not considered due to already calculated in last month expense</t>
        </r>
      </text>
    </comment>
    <comment ref="G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Car Insurance amount &amp; GTPL subscription not included as considered in separate line
</t>
        </r>
      </text>
    </comment>
    <comment ref="D13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6000 cashback received
</t>
        </r>
      </text>
    </comment>
    <comment ref="D1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8469187907 Recharge</t>
        </r>
      </text>
    </comment>
    <comment ref="D20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15-2-22
25-2-22</t>
        </r>
      </text>
    </comment>
    <comment ref="E2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07-03-2022
16-03-2022
</t>
        </r>
      </text>
    </comment>
    <comment ref="F2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01-04-2022
05-04-2022
08-04-2022
18-04-2022
27-04-2022</t>
        </r>
      </text>
    </comment>
    <comment ref="G2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06-05-2022
14-05-2022
</t>
        </r>
      </text>
    </comment>
    <comment ref="A2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21010034212800003029
THE NEW INDIA ASSURANCE CO. LTD.</t>
        </r>
      </text>
    </comment>
    <comment ref="A2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21010034212800003029
THE NEW INDIA ASSURANCE CO. LTD.</t>
        </r>
      </text>
    </comment>
    <comment ref="A2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C067168778
Tata AIA Life Insurance Company Limited</t>
        </r>
      </text>
    </comment>
    <comment ref="A3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2866 2041 1388 5600 000
HDFC ERGO General Insurance Company Limited</t>
        </r>
      </text>
    </comment>
    <comment ref="F35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Liberty Insurance
Transaction Id: CR202220044502
Payment Id: 2675440
Payment Status: SUCCESS
Transaction Amount: 11217.00
Customer Name: ANKIT HIMMATBHAI PATOLIYA
Customer Email: sandipmodi1984@gmail.com
Customer Phone: 9825956256</t>
        </r>
      </text>
    </comment>
    <comment ref="G36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Paid from Axis Joint acct</t>
        </r>
      </text>
    </comment>
    <comment ref="F37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16-Apr-2022</t>
        </r>
      </text>
    </comment>
    <comment ref="D39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Uber for marriage of Jinkal
2099 Fire truck set
Hiren Sir payment to Chintan
135 DivyaDhara payment to chintan
3286 Swati Food payment
</t>
        </r>
      </text>
    </comment>
    <comment ref="E3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500 Paytm Wallet
1000 Paytm Wallet
354 Mandate Reg charges
250 Car wash</t>
        </r>
      </text>
    </comment>
    <comment ref="F3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2500 Kishormama Doppler imaging
350 Uber to Pushpam maternity
3285 Bhavnagar medicine
198 Jiyaan cap &amp; Specs
1120 Papa Medicine Tenglyn M
800 Mama Nilesh Ghelani appointment
1200 Apollo pharmacy back support
3000 Activa class for ankita
943 Papa medicine for yatra
77.91 Papa medicine Psychotic drug
24+12+12 Buttermilk</t>
        </r>
      </text>
    </comment>
    <comment ref="G39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Devi dhosa
Milk bill
File folders from anjali stationnary
Sugarcane juice akshardham
Soup</t>
        </r>
      </text>
    </comment>
    <comment ref="E4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3386 Swati Payment refund</t>
        </r>
      </text>
    </comment>
    <comment ref="F42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Father</t>
        </r>
      </text>
    </comment>
    <comment ref="G42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Cheque from Joint Axis Account
</t>
        </r>
      </text>
    </comment>
    <comment ref="E4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Policy maturity bonus
</t>
        </r>
      </text>
    </comment>
    <comment ref="F43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1000 SAIL Dividund
</t>
        </r>
      </text>
    </comment>
    <comment ref="G43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Cash from Home</t>
        </r>
      </text>
    </comment>
    <comment ref="K43" authorId="0" shapeId="0" xr:uid="{00000000-0006-0000-0000-00001A000000}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RD1
To be used for 8941+31506+1460+2135</t>
        </r>
      </text>
    </comment>
  </commentList>
</comments>
</file>

<file path=xl/sharedStrings.xml><?xml version="1.0" encoding="utf-8"?>
<sst xmlns="http://schemas.openxmlformats.org/spreadsheetml/2006/main" count="50" uniqueCount="48">
  <si>
    <t>Amount</t>
  </si>
  <si>
    <t xml:space="preserve">Actual Saving </t>
  </si>
  <si>
    <t>Other income</t>
  </si>
  <si>
    <t>Total Expenses</t>
  </si>
  <si>
    <t>Total Income</t>
  </si>
  <si>
    <t>Expense / Income heads</t>
  </si>
  <si>
    <t>Date</t>
  </si>
  <si>
    <t>Miscellaneous (Service, etc)</t>
  </si>
  <si>
    <t>Electricity Bill</t>
  </si>
  <si>
    <t>OPENING BALANCE</t>
  </si>
  <si>
    <t>RD 1</t>
  </si>
  <si>
    <t>RD 2</t>
  </si>
  <si>
    <t>ATM Withdrawl</t>
  </si>
  <si>
    <t>Transfer to FRIENDS</t>
  </si>
  <si>
    <t>Income 1</t>
  </si>
  <si>
    <t>Income 2</t>
  </si>
  <si>
    <t>Axis Focus 25</t>
  </si>
  <si>
    <t>Mirae Asset Emerging blue chip</t>
  </si>
  <si>
    <t>Invesco India Focus 20 equity</t>
  </si>
  <si>
    <t>HDFC Mid Cap oppertunities</t>
  </si>
  <si>
    <t>Tata Digital India</t>
  </si>
  <si>
    <t>UTI small cap</t>
  </si>
  <si>
    <t>7 &amp; 11</t>
  </si>
  <si>
    <t>Car EMI</t>
  </si>
  <si>
    <t>TV EMI</t>
  </si>
  <si>
    <t>ICICI Amazon Pay</t>
  </si>
  <si>
    <t>ICICI Platinum</t>
  </si>
  <si>
    <t>Bill 7405503138</t>
  </si>
  <si>
    <t>Health Insurance Ankit</t>
  </si>
  <si>
    <t>Health Insurance Parents Prsnl</t>
  </si>
  <si>
    <t>LIC Ankit 834989112</t>
  </si>
  <si>
    <t>Term Plan Ankit</t>
  </si>
  <si>
    <t>Bajaj Discover Insurance</t>
  </si>
  <si>
    <t>Yamaha FZ Insurance</t>
  </si>
  <si>
    <t>HDFC ERGO Top up 20lac</t>
  </si>
  <si>
    <t>Diseal</t>
  </si>
  <si>
    <t>LIC MOM 833998866</t>
  </si>
  <si>
    <t>LIC MOM 834990023</t>
  </si>
  <si>
    <t>LIC PAPA 834989424</t>
  </si>
  <si>
    <t>LIC PAPA 8381669006</t>
  </si>
  <si>
    <t>Mom Recharge</t>
  </si>
  <si>
    <t>Recharge 8905503138</t>
  </si>
  <si>
    <t>Petrol</t>
  </si>
  <si>
    <t>CC</t>
  </si>
  <si>
    <t>Car Insurance Future Generali</t>
  </si>
  <si>
    <t>Recharge 9913528477</t>
  </si>
  <si>
    <t>GTPL Broadband</t>
  </si>
  <si>
    <t>Child School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</si>
</sst>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top"/>
    </xf>
    <xf numFmtId="4" fontId="1" fillId="3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top"/>
    </xf>
    <xf numFmtId="17" fontId="1" fillId="4" borderId="1" xfId="0" applyNumberFormat="1" applyFont="1" applyFill="1" applyBorder="1" applyAlignment="1">
      <alignment horizontal="center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4" fontId="3" fillId="5" borderId="1" xfId="0" applyNumberFormat="1" applyFont="1" applyFill="1" applyBorder="1" applyAlignment="1">
      <alignment horizontal="center" vertical="top"/>
    </xf>
    <xf numFmtId="0" fontId="5" fillId="0" borderId="1" xfId="0" applyFont="1" applyBorder="1"/>
    <xf numFmtId="0" fontId="5" fillId="0" borderId="1" xfId="0" applyFont="1" applyBorder="1" applyAlignment="1">
      <alignment horizontal="center" vertical="top"/>
    </xf>
    <xf numFmtId="3" fontId="5" fillId="0" borderId="1" xfId="0" applyNumberFormat="1" applyFont="1" applyBorder="1" applyAlignment="1">
      <alignment horizontal="center" vertical="top"/>
    </xf>
    <xf numFmtId="15" fontId="5" fillId="0" borderId="1" xfId="0" applyNumberFormat="1" applyFont="1" applyBorder="1" applyAlignment="1">
      <alignment horizontal="center" vertical="top"/>
    </xf>
    <xf numFmtId="0" fontId="6" fillId="4" borderId="1" xfId="0" applyFont="1" applyFill="1" applyBorder="1"/>
    <xf numFmtId="0" fontId="6" fillId="4" borderId="1" xfId="0" applyFont="1" applyFill="1" applyBorder="1" applyAlignment="1">
      <alignment horizontal="center" vertical="top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 vertical="top"/>
    </xf>
    <xf numFmtId="3" fontId="5" fillId="0" borderId="1" xfId="0" quotePrefix="1" applyNumberFormat="1" applyFont="1" applyBorder="1" applyAlignment="1">
      <alignment horizontal="center" vertical="top"/>
    </xf>
    <xf numFmtId="3" fontId="5" fillId="6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/>
    </xf>
    <xf numFmtId="0" fontId="5" fillId="6" borderId="1" xfId="0" quotePrefix="1" applyFont="1" applyFill="1" applyBorder="1" applyAlignment="1">
      <alignment horizontal="center" vertical="top"/>
    </xf>
    <xf numFmtId="15" fontId="0" fillId="0" borderId="0" xfId="0" applyNumberFormat="1"/>
    <xf numFmtId="0" fontId="6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45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5" sqref="Q5"/>
    </sheetView>
  </sheetViews>
  <sheetFormatPr defaultRowHeight="14.4" x14ac:dyDescent="0.3"/>
  <cols>
    <col min="1" max="1" width="29.33203125" customWidth="1"/>
    <col min="2" max="2" width="10.5546875" style="2" bestFit="1" customWidth="1"/>
    <col min="3" max="3" width="8.33203125" style="2" bestFit="1" customWidth="1"/>
    <col min="4" max="5" width="10" style="2" bestFit="1" customWidth="1"/>
    <col min="6" max="7" width="10.44140625" style="2" bestFit="1" customWidth="1"/>
    <col min="8" max="11" width="11.44140625" style="2" bestFit="1" customWidth="1"/>
    <col min="12" max="18" width="11.44140625" bestFit="1" customWidth="1"/>
    <col min="22" max="22" width="10.5546875" bestFit="1" customWidth="1"/>
  </cols>
  <sheetData>
    <row r="2" spans="1:18" x14ac:dyDescent="0.3">
      <c r="A2" s="6" t="s">
        <v>5</v>
      </c>
      <c r="B2" s="7" t="s">
        <v>6</v>
      </c>
      <c r="C2" s="7" t="s">
        <v>0</v>
      </c>
      <c r="D2" s="8">
        <v>44593</v>
      </c>
      <c r="E2" s="8">
        <v>44621</v>
      </c>
      <c r="F2" s="8">
        <v>44652</v>
      </c>
      <c r="G2" s="8">
        <v>44682</v>
      </c>
      <c r="H2" s="8">
        <v>44713</v>
      </c>
      <c r="I2" s="8">
        <v>44743</v>
      </c>
      <c r="J2" s="8">
        <v>44774</v>
      </c>
      <c r="K2" s="8">
        <v>44805</v>
      </c>
      <c r="L2" s="8">
        <v>44835</v>
      </c>
      <c r="M2" s="8">
        <v>44866</v>
      </c>
      <c r="N2" s="8">
        <v>44896</v>
      </c>
      <c r="O2" s="8">
        <v>44927</v>
      </c>
      <c r="P2" s="8">
        <v>44958</v>
      </c>
      <c r="Q2" s="8">
        <v>44986</v>
      </c>
      <c r="R2" s="8">
        <v>45017</v>
      </c>
    </row>
    <row r="3" spans="1:18" s="1" customFormat="1" x14ac:dyDescent="0.3">
      <c r="A3" s="3" t="s">
        <v>9</v>
      </c>
      <c r="B3" s="4"/>
      <c r="C3" s="4"/>
      <c r="D3" s="5">
        <f t="shared" ref="D3" si="0">C45</f>
        <v>4638</v>
      </c>
      <c r="E3" s="5">
        <f t="shared" ref="E3" si="1">D45</f>
        <v>-784.81999999999971</v>
      </c>
      <c r="F3" s="5">
        <f t="shared" ref="F3:K3" si="2">E45</f>
        <v>10296.37999999999</v>
      </c>
      <c r="G3" s="5">
        <f t="shared" si="2"/>
        <v>-18888.37000000001</v>
      </c>
      <c r="H3" s="5">
        <f t="shared" si="2"/>
        <v>1277.1100000000006</v>
      </c>
      <c r="I3" s="5">
        <f t="shared" si="2"/>
        <v>25286.29</v>
      </c>
      <c r="J3" s="5">
        <f t="shared" si="2"/>
        <v>55803.470000000008</v>
      </c>
      <c r="K3" s="5">
        <f t="shared" si="2"/>
        <v>86320.65</v>
      </c>
      <c r="L3" s="5">
        <f t="shared" ref="L3" si="3">K45</f>
        <v>74931.139999999985</v>
      </c>
      <c r="M3" s="5">
        <f t="shared" ref="M3" si="4">L45</f>
        <v>105448.31999999998</v>
      </c>
      <c r="N3" s="5">
        <f t="shared" ref="N3" si="5">M45</f>
        <v>118818.49999999997</v>
      </c>
      <c r="O3" s="5">
        <f t="shared" ref="O3" si="6">N45</f>
        <v>149335.67999999996</v>
      </c>
      <c r="P3" s="5">
        <f t="shared" ref="P3" si="7">O45</f>
        <v>179852.85999999996</v>
      </c>
      <c r="Q3" s="5">
        <f t="shared" ref="Q3" si="8">P45</f>
        <v>203828.03999999995</v>
      </c>
      <c r="R3" s="5">
        <f t="shared" ref="R3" si="9">Q45</f>
        <v>204699.21999999991</v>
      </c>
    </row>
    <row r="4" spans="1:18" x14ac:dyDescent="0.3">
      <c r="A4" s="13" t="s">
        <v>25</v>
      </c>
      <c r="B4" s="14"/>
      <c r="C4" s="15"/>
      <c r="D4" s="24">
        <v>7200</v>
      </c>
      <c r="E4" s="23">
        <v>7008</v>
      </c>
      <c r="F4" s="23">
        <f>35778-5029-15572.98-5495-1513</f>
        <v>8168.02</v>
      </c>
      <c r="G4" s="14">
        <v>14977.7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 x14ac:dyDescent="0.3">
      <c r="A5" s="13" t="s">
        <v>26</v>
      </c>
      <c r="B5" s="14"/>
      <c r="C5" s="15"/>
      <c r="D5" s="21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3">
      <c r="A6" s="13" t="s">
        <v>16</v>
      </c>
      <c r="B6" s="14">
        <v>10</v>
      </c>
      <c r="C6" s="22">
        <v>1500</v>
      </c>
      <c r="D6" s="22">
        <f t="shared" ref="D6:R20" si="10">$C6</f>
        <v>1500</v>
      </c>
      <c r="E6" s="22">
        <f t="shared" si="10"/>
        <v>1500</v>
      </c>
      <c r="F6" s="22">
        <f t="shared" si="10"/>
        <v>1500</v>
      </c>
      <c r="G6" s="22">
        <f t="shared" si="10"/>
        <v>1500</v>
      </c>
      <c r="H6" s="15">
        <f t="shared" si="10"/>
        <v>1500</v>
      </c>
      <c r="I6" s="15">
        <f t="shared" si="10"/>
        <v>1500</v>
      </c>
      <c r="J6" s="15">
        <f t="shared" si="10"/>
        <v>1500</v>
      </c>
      <c r="K6" s="15">
        <f t="shared" si="10"/>
        <v>1500</v>
      </c>
      <c r="L6" s="15">
        <f t="shared" si="10"/>
        <v>1500</v>
      </c>
      <c r="M6" s="15">
        <f t="shared" si="10"/>
        <v>1500</v>
      </c>
      <c r="N6" s="15">
        <f t="shared" si="10"/>
        <v>1500</v>
      </c>
      <c r="O6" s="15">
        <f t="shared" si="10"/>
        <v>1500</v>
      </c>
      <c r="P6" s="15">
        <f t="shared" si="10"/>
        <v>1500</v>
      </c>
      <c r="Q6" s="15">
        <f t="shared" si="10"/>
        <v>1500</v>
      </c>
      <c r="R6" s="15">
        <f t="shared" si="10"/>
        <v>1500</v>
      </c>
    </row>
    <row r="7" spans="1:18" x14ac:dyDescent="0.3">
      <c r="A7" s="13" t="s">
        <v>19</v>
      </c>
      <c r="B7" s="14">
        <v>10</v>
      </c>
      <c r="C7" s="22">
        <v>1500</v>
      </c>
      <c r="D7" s="22">
        <f t="shared" si="10"/>
        <v>1500</v>
      </c>
      <c r="E7" s="22">
        <f t="shared" si="10"/>
        <v>1500</v>
      </c>
      <c r="F7" s="22">
        <f t="shared" si="10"/>
        <v>1500</v>
      </c>
      <c r="G7" s="22">
        <f t="shared" si="10"/>
        <v>1500</v>
      </c>
      <c r="H7" s="15">
        <f t="shared" si="10"/>
        <v>1500</v>
      </c>
      <c r="I7" s="15">
        <f t="shared" si="10"/>
        <v>1500</v>
      </c>
      <c r="J7" s="15">
        <f t="shared" si="10"/>
        <v>1500</v>
      </c>
      <c r="K7" s="15">
        <f t="shared" si="10"/>
        <v>1500</v>
      </c>
      <c r="L7" s="15">
        <f t="shared" si="10"/>
        <v>1500</v>
      </c>
      <c r="M7" s="15">
        <f t="shared" si="10"/>
        <v>1500</v>
      </c>
      <c r="N7" s="15">
        <f t="shared" si="10"/>
        <v>1500</v>
      </c>
      <c r="O7" s="15">
        <f t="shared" si="10"/>
        <v>1500</v>
      </c>
      <c r="P7" s="15">
        <f t="shared" si="10"/>
        <v>1500</v>
      </c>
      <c r="Q7" s="15">
        <f t="shared" si="10"/>
        <v>1500</v>
      </c>
      <c r="R7" s="15">
        <f t="shared" si="10"/>
        <v>1500</v>
      </c>
    </row>
    <row r="8" spans="1:18" x14ac:dyDescent="0.3">
      <c r="A8" s="13" t="s">
        <v>18</v>
      </c>
      <c r="B8" s="14">
        <v>14</v>
      </c>
      <c r="C8" s="22">
        <v>5000</v>
      </c>
      <c r="D8" s="22">
        <f t="shared" si="10"/>
        <v>5000</v>
      </c>
      <c r="E8" s="22">
        <f t="shared" si="10"/>
        <v>5000</v>
      </c>
      <c r="F8" s="22">
        <f t="shared" si="10"/>
        <v>5000</v>
      </c>
      <c r="G8" s="22">
        <f t="shared" si="10"/>
        <v>5000</v>
      </c>
      <c r="H8" s="15">
        <f t="shared" si="10"/>
        <v>5000</v>
      </c>
      <c r="I8" s="15">
        <f t="shared" si="10"/>
        <v>5000</v>
      </c>
      <c r="J8" s="15">
        <f t="shared" si="10"/>
        <v>5000</v>
      </c>
      <c r="K8" s="15">
        <f t="shared" si="10"/>
        <v>5000</v>
      </c>
      <c r="L8" s="15">
        <f t="shared" si="10"/>
        <v>5000</v>
      </c>
      <c r="M8" s="15">
        <f t="shared" si="10"/>
        <v>5000</v>
      </c>
      <c r="N8" s="15">
        <f t="shared" si="10"/>
        <v>5000</v>
      </c>
      <c r="O8" s="15">
        <f t="shared" si="10"/>
        <v>5000</v>
      </c>
      <c r="P8" s="15">
        <f t="shared" si="10"/>
        <v>5000</v>
      </c>
      <c r="Q8" s="15">
        <f t="shared" si="10"/>
        <v>5000</v>
      </c>
      <c r="R8" s="15">
        <f t="shared" si="10"/>
        <v>5000</v>
      </c>
    </row>
    <row r="9" spans="1:18" x14ac:dyDescent="0.3">
      <c r="A9" s="13" t="s">
        <v>17</v>
      </c>
      <c r="B9" s="14">
        <v>7</v>
      </c>
      <c r="C9" s="22">
        <v>2500</v>
      </c>
      <c r="D9" s="22">
        <f t="shared" si="10"/>
        <v>2500</v>
      </c>
      <c r="E9" s="22">
        <f t="shared" si="10"/>
        <v>2500</v>
      </c>
      <c r="F9" s="22">
        <f t="shared" si="10"/>
        <v>2500</v>
      </c>
      <c r="G9" s="22">
        <f t="shared" si="10"/>
        <v>2500</v>
      </c>
      <c r="H9" s="15">
        <f t="shared" si="10"/>
        <v>2500</v>
      </c>
      <c r="I9" s="15">
        <f t="shared" si="10"/>
        <v>2500</v>
      </c>
      <c r="J9" s="15">
        <f t="shared" si="10"/>
        <v>2500</v>
      </c>
      <c r="K9" s="15">
        <f t="shared" si="10"/>
        <v>2500</v>
      </c>
      <c r="L9" s="15">
        <f t="shared" si="10"/>
        <v>2500</v>
      </c>
      <c r="M9" s="15">
        <f t="shared" si="10"/>
        <v>2500</v>
      </c>
      <c r="N9" s="15">
        <f t="shared" si="10"/>
        <v>2500</v>
      </c>
      <c r="O9" s="15">
        <f t="shared" si="10"/>
        <v>2500</v>
      </c>
      <c r="P9" s="15">
        <f t="shared" si="10"/>
        <v>2500</v>
      </c>
      <c r="Q9" s="15">
        <f t="shared" si="10"/>
        <v>2500</v>
      </c>
      <c r="R9" s="15">
        <f t="shared" si="10"/>
        <v>2500</v>
      </c>
    </row>
    <row r="10" spans="1:18" x14ac:dyDescent="0.3">
      <c r="A10" s="13" t="s">
        <v>20</v>
      </c>
      <c r="B10" s="14">
        <v>14</v>
      </c>
      <c r="C10" s="22">
        <v>1500</v>
      </c>
      <c r="D10" s="22">
        <f t="shared" si="10"/>
        <v>1500</v>
      </c>
      <c r="E10" s="22">
        <f t="shared" si="10"/>
        <v>1500</v>
      </c>
      <c r="F10" s="22">
        <f t="shared" si="10"/>
        <v>1500</v>
      </c>
      <c r="G10" s="22">
        <f t="shared" si="10"/>
        <v>1500</v>
      </c>
      <c r="H10" s="15">
        <f t="shared" si="10"/>
        <v>1500</v>
      </c>
      <c r="I10" s="15">
        <f t="shared" si="10"/>
        <v>1500</v>
      </c>
      <c r="J10" s="15">
        <f t="shared" si="10"/>
        <v>1500</v>
      </c>
      <c r="K10" s="15">
        <f t="shared" si="10"/>
        <v>1500</v>
      </c>
      <c r="L10" s="15">
        <f t="shared" si="10"/>
        <v>1500</v>
      </c>
      <c r="M10" s="15">
        <f t="shared" si="10"/>
        <v>1500</v>
      </c>
      <c r="N10" s="15">
        <f t="shared" si="10"/>
        <v>1500</v>
      </c>
      <c r="O10" s="15">
        <f t="shared" si="10"/>
        <v>1500</v>
      </c>
      <c r="P10" s="15">
        <f t="shared" si="10"/>
        <v>1500</v>
      </c>
      <c r="Q10" s="15">
        <f t="shared" si="10"/>
        <v>1500</v>
      </c>
      <c r="R10" s="15">
        <f t="shared" si="10"/>
        <v>1500</v>
      </c>
    </row>
    <row r="11" spans="1:18" x14ac:dyDescent="0.3">
      <c r="A11" s="13" t="s">
        <v>21</v>
      </c>
      <c r="B11" s="14" t="s">
        <v>22</v>
      </c>
      <c r="C11" s="22">
        <v>5000</v>
      </c>
      <c r="D11" s="22">
        <f t="shared" si="10"/>
        <v>5000</v>
      </c>
      <c r="E11" s="22">
        <f t="shared" si="10"/>
        <v>5000</v>
      </c>
      <c r="F11" s="22">
        <f t="shared" si="10"/>
        <v>5000</v>
      </c>
      <c r="G11" s="22">
        <f t="shared" si="10"/>
        <v>5000</v>
      </c>
      <c r="H11" s="15">
        <f t="shared" si="10"/>
        <v>5000</v>
      </c>
      <c r="I11" s="15">
        <f t="shared" si="10"/>
        <v>5000</v>
      </c>
      <c r="J11" s="15">
        <f t="shared" si="10"/>
        <v>5000</v>
      </c>
      <c r="K11" s="15">
        <f t="shared" si="10"/>
        <v>5000</v>
      </c>
      <c r="L11" s="15">
        <f t="shared" si="10"/>
        <v>5000</v>
      </c>
      <c r="M11" s="15">
        <f t="shared" si="10"/>
        <v>5000</v>
      </c>
      <c r="N11" s="15">
        <f t="shared" si="10"/>
        <v>5000</v>
      </c>
      <c r="O11" s="15">
        <f t="shared" si="10"/>
        <v>5000</v>
      </c>
      <c r="P11" s="15">
        <f t="shared" si="10"/>
        <v>5000</v>
      </c>
      <c r="Q11" s="15">
        <f t="shared" si="10"/>
        <v>5000</v>
      </c>
      <c r="R11" s="15">
        <f t="shared" si="10"/>
        <v>5000</v>
      </c>
    </row>
    <row r="12" spans="1:18" x14ac:dyDescent="0.3">
      <c r="A12" s="13" t="s">
        <v>23</v>
      </c>
      <c r="B12" s="14">
        <v>10</v>
      </c>
      <c r="C12" s="22">
        <v>10500</v>
      </c>
      <c r="D12" s="22">
        <f t="shared" si="10"/>
        <v>10500</v>
      </c>
      <c r="E12" s="22">
        <f t="shared" si="10"/>
        <v>10500</v>
      </c>
      <c r="F12" s="22">
        <f t="shared" si="10"/>
        <v>10500</v>
      </c>
      <c r="G12" s="22">
        <f t="shared" si="10"/>
        <v>10500</v>
      </c>
      <c r="H12" s="15">
        <f t="shared" si="10"/>
        <v>10500</v>
      </c>
      <c r="I12" s="15">
        <f t="shared" si="10"/>
        <v>10500</v>
      </c>
      <c r="J12" s="15">
        <f t="shared" si="10"/>
        <v>10500</v>
      </c>
      <c r="K12" s="15">
        <f t="shared" si="10"/>
        <v>10500</v>
      </c>
      <c r="L12" s="15">
        <f t="shared" si="10"/>
        <v>10500</v>
      </c>
      <c r="M12" s="15">
        <f t="shared" si="10"/>
        <v>10500</v>
      </c>
      <c r="N12" s="15">
        <f t="shared" si="10"/>
        <v>10500</v>
      </c>
      <c r="O12" s="15">
        <f t="shared" si="10"/>
        <v>10500</v>
      </c>
      <c r="P12" s="15">
        <f t="shared" si="10"/>
        <v>10500</v>
      </c>
      <c r="Q12" s="15">
        <f t="shared" si="10"/>
        <v>10500</v>
      </c>
      <c r="R12" s="15">
        <f t="shared" si="10"/>
        <v>10500</v>
      </c>
    </row>
    <row r="13" spans="1:18" x14ac:dyDescent="0.3">
      <c r="A13" s="13" t="s">
        <v>24</v>
      </c>
      <c r="B13" s="14">
        <v>15</v>
      </c>
      <c r="C13" s="22">
        <v>6508</v>
      </c>
      <c r="D13" s="22">
        <v>96</v>
      </c>
      <c r="E13" s="22">
        <v>6483</v>
      </c>
      <c r="F13" s="22">
        <v>6469</v>
      </c>
      <c r="G13" s="22">
        <v>6456</v>
      </c>
      <c r="H13" s="15">
        <f t="shared" si="10"/>
        <v>6508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x14ac:dyDescent="0.3">
      <c r="A14" s="13" t="s">
        <v>10</v>
      </c>
      <c r="B14" s="14"/>
      <c r="C14" s="15"/>
      <c r="D14" s="15">
        <v>0</v>
      </c>
      <c r="E14" s="15">
        <v>0</v>
      </c>
      <c r="F14" s="15">
        <f t="shared" si="10"/>
        <v>0</v>
      </c>
      <c r="G14" s="15">
        <f t="shared" si="10"/>
        <v>0</v>
      </c>
      <c r="H14" s="15">
        <f t="shared" si="10"/>
        <v>0</v>
      </c>
      <c r="I14" s="15">
        <f t="shared" si="10"/>
        <v>0</v>
      </c>
      <c r="J14" s="15">
        <f t="shared" si="10"/>
        <v>0</v>
      </c>
      <c r="K14" s="15">
        <f t="shared" si="10"/>
        <v>0</v>
      </c>
      <c r="L14" s="15">
        <f t="shared" si="10"/>
        <v>0</v>
      </c>
      <c r="M14" s="15">
        <f t="shared" si="10"/>
        <v>0</v>
      </c>
      <c r="N14" s="15">
        <f t="shared" si="10"/>
        <v>0</v>
      </c>
      <c r="O14" s="15">
        <f t="shared" si="10"/>
        <v>0</v>
      </c>
      <c r="P14" s="15">
        <f t="shared" si="10"/>
        <v>0</v>
      </c>
      <c r="Q14" s="15">
        <f t="shared" si="10"/>
        <v>0</v>
      </c>
      <c r="R14" s="15">
        <f t="shared" si="10"/>
        <v>0</v>
      </c>
    </row>
    <row r="15" spans="1:18" x14ac:dyDescent="0.3">
      <c r="A15" s="13" t="s">
        <v>11</v>
      </c>
      <c r="B15" s="14"/>
      <c r="C15" s="15"/>
      <c r="D15" s="15">
        <v>0</v>
      </c>
      <c r="E15" s="15">
        <v>0</v>
      </c>
      <c r="F15" s="15">
        <f t="shared" si="10"/>
        <v>0</v>
      </c>
      <c r="G15" s="15">
        <f t="shared" si="10"/>
        <v>0</v>
      </c>
      <c r="H15" s="15">
        <f t="shared" si="10"/>
        <v>0</v>
      </c>
      <c r="I15" s="15">
        <f t="shared" si="10"/>
        <v>0</v>
      </c>
      <c r="J15" s="15">
        <f t="shared" si="10"/>
        <v>0</v>
      </c>
      <c r="K15" s="15">
        <f t="shared" si="10"/>
        <v>0</v>
      </c>
      <c r="L15" s="15">
        <f t="shared" si="10"/>
        <v>0</v>
      </c>
      <c r="M15" s="15">
        <f t="shared" si="10"/>
        <v>0</v>
      </c>
      <c r="N15" s="15">
        <f t="shared" si="10"/>
        <v>0</v>
      </c>
      <c r="O15" s="15">
        <f t="shared" si="10"/>
        <v>0</v>
      </c>
      <c r="P15" s="15">
        <f t="shared" si="10"/>
        <v>0</v>
      </c>
      <c r="Q15" s="15">
        <f t="shared" si="10"/>
        <v>0</v>
      </c>
      <c r="R15" s="15">
        <f t="shared" si="10"/>
        <v>0</v>
      </c>
    </row>
    <row r="16" spans="1:18" x14ac:dyDescent="0.3">
      <c r="A16" s="13" t="s">
        <v>27</v>
      </c>
      <c r="B16" s="14">
        <v>11</v>
      </c>
      <c r="C16" s="22">
        <v>352.82</v>
      </c>
      <c r="D16" s="22">
        <f t="shared" si="10"/>
        <v>352.82</v>
      </c>
      <c r="E16" s="22">
        <f t="shared" si="10"/>
        <v>352.82</v>
      </c>
      <c r="F16" s="22">
        <f t="shared" si="10"/>
        <v>352.82</v>
      </c>
      <c r="G16" s="22">
        <f t="shared" si="10"/>
        <v>352.82</v>
      </c>
      <c r="H16" s="15">
        <f t="shared" si="10"/>
        <v>352.82</v>
      </c>
      <c r="I16" s="15">
        <f t="shared" si="10"/>
        <v>352.82</v>
      </c>
      <c r="J16" s="15">
        <f t="shared" si="10"/>
        <v>352.82</v>
      </c>
      <c r="K16" s="15">
        <f t="shared" si="10"/>
        <v>352.82</v>
      </c>
      <c r="L16" s="15">
        <f t="shared" si="10"/>
        <v>352.82</v>
      </c>
      <c r="M16" s="15">
        <f t="shared" si="10"/>
        <v>352.82</v>
      </c>
      <c r="N16" s="15">
        <f t="shared" si="10"/>
        <v>352.82</v>
      </c>
      <c r="O16" s="15">
        <f t="shared" si="10"/>
        <v>352.82</v>
      </c>
      <c r="P16" s="15">
        <f t="shared" si="10"/>
        <v>352.82</v>
      </c>
      <c r="Q16" s="15">
        <f t="shared" si="10"/>
        <v>352.82</v>
      </c>
      <c r="R16" s="15">
        <f t="shared" si="10"/>
        <v>352.82</v>
      </c>
    </row>
    <row r="17" spans="1:22" x14ac:dyDescent="0.3">
      <c r="A17" s="13" t="s">
        <v>45</v>
      </c>
      <c r="B17" s="14"/>
      <c r="C17" s="15"/>
      <c r="D17" s="15"/>
      <c r="E17" s="15"/>
      <c r="F17" s="22">
        <v>455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22" x14ac:dyDescent="0.3">
      <c r="A18" s="13" t="s">
        <v>41</v>
      </c>
      <c r="B18" s="14"/>
      <c r="C18" s="15"/>
      <c r="D18" s="22">
        <v>459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spans="1:22" x14ac:dyDescent="0.3">
      <c r="A19" s="13" t="s">
        <v>40</v>
      </c>
      <c r="B19" s="16"/>
      <c r="C19" s="15"/>
      <c r="D19" s="22">
        <v>179</v>
      </c>
      <c r="E19" s="22">
        <v>179</v>
      </c>
      <c r="F19" s="22">
        <f>179+479</f>
        <v>658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22" x14ac:dyDescent="0.3">
      <c r="A20" s="13" t="s">
        <v>35</v>
      </c>
      <c r="B20" s="16"/>
      <c r="C20" s="15"/>
      <c r="D20" s="22">
        <v>2000</v>
      </c>
      <c r="E20" s="22" t="s">
        <v>43</v>
      </c>
      <c r="F20" s="22" t="s">
        <v>43</v>
      </c>
      <c r="G20" s="22" t="s">
        <v>43</v>
      </c>
      <c r="H20" s="15">
        <f t="shared" si="10"/>
        <v>0</v>
      </c>
      <c r="I20" s="15">
        <f t="shared" si="10"/>
        <v>0</v>
      </c>
      <c r="J20" s="15">
        <f t="shared" si="10"/>
        <v>0</v>
      </c>
      <c r="K20" s="15">
        <f t="shared" si="10"/>
        <v>0</v>
      </c>
      <c r="L20" s="15">
        <f t="shared" si="10"/>
        <v>0</v>
      </c>
      <c r="M20" s="15">
        <f t="shared" si="10"/>
        <v>0</v>
      </c>
      <c r="N20" s="15">
        <f t="shared" si="10"/>
        <v>0</v>
      </c>
      <c r="O20" s="15">
        <f t="shared" si="10"/>
        <v>0</v>
      </c>
      <c r="P20" s="15">
        <f t="shared" si="10"/>
        <v>0</v>
      </c>
      <c r="Q20" s="15">
        <f t="shared" si="10"/>
        <v>0</v>
      </c>
      <c r="R20" s="15">
        <f t="shared" si="10"/>
        <v>0</v>
      </c>
    </row>
    <row r="21" spans="1:22" x14ac:dyDescent="0.3">
      <c r="A21" s="13" t="s">
        <v>42</v>
      </c>
      <c r="B21" s="16"/>
      <c r="C21" s="15"/>
      <c r="D21" s="15"/>
      <c r="E21" s="22">
        <v>300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1:22" x14ac:dyDescent="0.3">
      <c r="A22" s="26" t="s">
        <v>28</v>
      </c>
      <c r="B22" s="16">
        <v>44828</v>
      </c>
      <c r="C22" s="15">
        <v>8941</v>
      </c>
      <c r="D22" s="15"/>
      <c r="E22" s="15"/>
      <c r="F22" s="15"/>
      <c r="G22" s="15"/>
      <c r="H22" s="15"/>
      <c r="I22" s="15"/>
      <c r="J22" s="15"/>
      <c r="K22" s="15">
        <f>C22</f>
        <v>8941</v>
      </c>
      <c r="L22" s="15"/>
      <c r="M22" s="15"/>
      <c r="N22" s="15"/>
      <c r="O22" s="15"/>
      <c r="P22" s="15"/>
      <c r="Q22" s="15"/>
      <c r="R22" s="15"/>
    </row>
    <row r="23" spans="1:22" x14ac:dyDescent="0.3">
      <c r="A23" s="26" t="s">
        <v>29</v>
      </c>
      <c r="B23" s="16">
        <v>44820</v>
      </c>
      <c r="C23" s="15">
        <v>31506</v>
      </c>
      <c r="D23" s="15"/>
      <c r="E23" s="15"/>
      <c r="F23" s="15"/>
      <c r="G23" s="15"/>
      <c r="H23" s="15"/>
      <c r="I23" s="15"/>
      <c r="J23" s="15"/>
      <c r="K23" s="15">
        <f>C23</f>
        <v>31506</v>
      </c>
      <c r="L23" s="15"/>
      <c r="M23" s="15"/>
      <c r="N23" s="15"/>
      <c r="O23" s="15"/>
      <c r="P23" s="15"/>
      <c r="Q23" s="15"/>
      <c r="R23" s="15"/>
      <c r="V23" s="25">
        <v>22791</v>
      </c>
    </row>
    <row r="24" spans="1:22" x14ac:dyDescent="0.3">
      <c r="A24" s="26" t="s">
        <v>31</v>
      </c>
      <c r="B24" s="16">
        <v>44642</v>
      </c>
      <c r="C24" s="15">
        <v>20662</v>
      </c>
      <c r="D24" s="15"/>
      <c r="E24" s="22">
        <f t="shared" ref="E24:E28" si="11">C24</f>
        <v>20662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>
        <f>C24</f>
        <v>20662</v>
      </c>
      <c r="R24" s="15"/>
      <c r="V24" s="25">
        <v>44950</v>
      </c>
    </row>
    <row r="25" spans="1:22" x14ac:dyDescent="0.3">
      <c r="A25" s="26" t="s">
        <v>30</v>
      </c>
      <c r="B25" s="16">
        <v>44649</v>
      </c>
      <c r="C25" s="15">
        <v>3489</v>
      </c>
      <c r="D25" s="15"/>
      <c r="E25" s="22">
        <f t="shared" si="11"/>
        <v>3489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>
        <f>C25</f>
        <v>3489</v>
      </c>
      <c r="R25" s="15"/>
      <c r="V25">
        <f>V24-V23</f>
        <v>22159</v>
      </c>
    </row>
    <row r="26" spans="1:22" x14ac:dyDescent="0.3">
      <c r="A26" s="13" t="s">
        <v>36</v>
      </c>
      <c r="B26" s="16">
        <v>44620</v>
      </c>
      <c r="C26" s="15">
        <v>1513</v>
      </c>
      <c r="D26" s="15"/>
      <c r="E26" s="22">
        <f t="shared" si="11"/>
        <v>1513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>
        <f>C26</f>
        <v>1513</v>
      </c>
      <c r="Q26" s="15"/>
      <c r="R26" s="15"/>
      <c r="V26">
        <f>V25/365</f>
        <v>60.709589041095889</v>
      </c>
    </row>
    <row r="27" spans="1:22" x14ac:dyDescent="0.3">
      <c r="A27" s="13" t="s">
        <v>37</v>
      </c>
      <c r="B27" s="16">
        <v>44620</v>
      </c>
      <c r="C27" s="15">
        <v>5029</v>
      </c>
      <c r="D27" s="15"/>
      <c r="E27" s="22">
        <f t="shared" si="11"/>
        <v>5029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>
        <f>C27</f>
        <v>5029</v>
      </c>
      <c r="Q27" s="15"/>
      <c r="R27" s="15"/>
    </row>
    <row r="28" spans="1:22" x14ac:dyDescent="0.3">
      <c r="A28" s="13" t="s">
        <v>38</v>
      </c>
      <c r="B28" s="16">
        <v>44648</v>
      </c>
      <c r="C28" s="15">
        <v>5495</v>
      </c>
      <c r="D28" s="15"/>
      <c r="E28" s="22">
        <f t="shared" si="11"/>
        <v>5495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>
        <f>C28</f>
        <v>5495</v>
      </c>
      <c r="R28" s="15"/>
    </row>
    <row r="29" spans="1:22" x14ac:dyDescent="0.3">
      <c r="A29" s="13" t="s">
        <v>39</v>
      </c>
      <c r="B29" s="16">
        <v>44885</v>
      </c>
      <c r="C29" s="15">
        <v>15012</v>
      </c>
      <c r="D29" s="15"/>
      <c r="E29" s="22">
        <v>15572.98</v>
      </c>
      <c r="F29" s="15"/>
      <c r="G29" s="15"/>
      <c r="H29" s="15"/>
      <c r="I29" s="15"/>
      <c r="J29" s="15"/>
      <c r="K29" s="15"/>
      <c r="L29" s="15"/>
      <c r="M29" s="15">
        <f>C29</f>
        <v>15012</v>
      </c>
      <c r="N29" s="15"/>
      <c r="O29" s="15"/>
      <c r="P29" s="15"/>
      <c r="Q29" s="15"/>
      <c r="R29" s="15"/>
    </row>
    <row r="30" spans="1:22" x14ac:dyDescent="0.3">
      <c r="A30" s="26" t="s">
        <v>34</v>
      </c>
      <c r="B30" s="16">
        <v>44659</v>
      </c>
      <c r="C30" s="15">
        <v>4543</v>
      </c>
      <c r="D30" s="15"/>
      <c r="E30" s="15"/>
      <c r="F30" s="22">
        <f>C30</f>
        <v>4543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</row>
    <row r="31" spans="1:22" x14ac:dyDescent="0.3">
      <c r="A31" s="13" t="s">
        <v>8</v>
      </c>
      <c r="B31" s="16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spans="1:22" x14ac:dyDescent="0.3">
      <c r="A32" s="13" t="s">
        <v>46</v>
      </c>
      <c r="B32" s="16"/>
      <c r="C32" s="15"/>
      <c r="D32" s="15"/>
      <c r="E32" s="15"/>
      <c r="F32" s="22">
        <v>7495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spans="1:18" x14ac:dyDescent="0.3">
      <c r="A33" s="13" t="s">
        <v>32</v>
      </c>
      <c r="B33" s="16">
        <v>44825</v>
      </c>
      <c r="C33" s="15">
        <v>1459.69</v>
      </c>
      <c r="D33" s="14"/>
      <c r="E33" s="14"/>
      <c r="F33" s="14"/>
      <c r="G33" s="14"/>
      <c r="H33" s="14"/>
      <c r="I33" s="14"/>
      <c r="J33" s="14"/>
      <c r="K33" s="15">
        <f>C33</f>
        <v>1459.69</v>
      </c>
      <c r="L33" s="14"/>
      <c r="M33" s="14"/>
      <c r="N33" s="14"/>
      <c r="O33" s="14"/>
      <c r="P33" s="14"/>
      <c r="Q33" s="14"/>
      <c r="R33" s="14"/>
    </row>
    <row r="34" spans="1:18" x14ac:dyDescent="0.3">
      <c r="A34" s="13" t="s">
        <v>33</v>
      </c>
      <c r="B34" s="16">
        <v>44871</v>
      </c>
      <c r="C34" s="15">
        <v>2135</v>
      </c>
      <c r="D34" s="14"/>
      <c r="E34" s="14"/>
      <c r="F34" s="14"/>
      <c r="G34" s="14"/>
      <c r="H34" s="14"/>
      <c r="I34" s="14"/>
      <c r="J34" s="14"/>
      <c r="K34" s="14"/>
      <c r="L34" s="14"/>
      <c r="M34" s="15">
        <f>C34</f>
        <v>2135</v>
      </c>
      <c r="N34" s="14"/>
      <c r="O34" s="14"/>
      <c r="P34" s="14"/>
      <c r="Q34" s="14"/>
      <c r="R34" s="14"/>
    </row>
    <row r="35" spans="1:18" x14ac:dyDescent="0.3">
      <c r="A35" s="13" t="s">
        <v>44</v>
      </c>
      <c r="B35" s="16">
        <v>44696</v>
      </c>
      <c r="C35" s="15">
        <v>13756</v>
      </c>
      <c r="D35" s="14"/>
      <c r="E35" s="14"/>
      <c r="F35" s="23">
        <v>11217</v>
      </c>
      <c r="G35" s="14"/>
      <c r="H35" s="14"/>
      <c r="I35" s="14"/>
      <c r="J35" s="14"/>
      <c r="K35" s="14"/>
      <c r="L35" s="14"/>
      <c r="M35" s="15"/>
      <c r="N35" s="14"/>
      <c r="O35" s="14"/>
      <c r="P35" s="14"/>
      <c r="Q35" s="14"/>
      <c r="R35" s="14"/>
    </row>
    <row r="36" spans="1:18" x14ac:dyDescent="0.3">
      <c r="A36" s="13" t="s">
        <v>47</v>
      </c>
      <c r="B36" s="16">
        <v>44684</v>
      </c>
      <c r="C36" s="15">
        <v>26000</v>
      </c>
      <c r="D36" s="14"/>
      <c r="E36" s="14"/>
      <c r="G36" s="23">
        <v>24430</v>
      </c>
      <c r="H36" s="14"/>
      <c r="I36" s="14"/>
      <c r="J36" s="14"/>
      <c r="K36" s="14"/>
      <c r="L36" s="14"/>
      <c r="M36" s="15"/>
      <c r="N36" s="14"/>
      <c r="O36" s="14"/>
      <c r="P36" s="14"/>
      <c r="Q36" s="14"/>
      <c r="R36" s="14"/>
    </row>
    <row r="37" spans="1:18" x14ac:dyDescent="0.3">
      <c r="A37" s="13" t="s">
        <v>12</v>
      </c>
      <c r="B37" s="14"/>
      <c r="C37" s="14"/>
      <c r="D37" s="23">
        <v>10000</v>
      </c>
      <c r="E37" s="14"/>
      <c r="F37" s="23">
        <v>2500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3">
      <c r="A38" s="13" t="s">
        <v>13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3">
      <c r="A39" s="13" t="s">
        <v>7</v>
      </c>
      <c r="B39" s="14"/>
      <c r="C39" s="14"/>
      <c r="D39" s="23">
        <f>114+2099+1250+135+3286</f>
        <v>6884</v>
      </c>
      <c r="E39" s="23">
        <f>500+1000+354+250</f>
        <v>2104</v>
      </c>
      <c r="F39" s="23">
        <f>2500+350+3285+198+1120+800+1200+3000+943+77.91+24+12+12</f>
        <v>13521.91</v>
      </c>
      <c r="G39" s="23">
        <f>1740+1293+900+120+15</f>
        <v>4068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3">
      <c r="A40" s="17" t="s">
        <v>3</v>
      </c>
      <c r="B40" s="18"/>
      <c r="C40" s="18"/>
      <c r="D40" s="18">
        <f t="shared" ref="D40:R40" si="12">SUM(D4:D39)</f>
        <v>54670.82</v>
      </c>
      <c r="E40" s="18">
        <f t="shared" si="12"/>
        <v>95687.8</v>
      </c>
      <c r="F40" s="18">
        <f t="shared" si="12"/>
        <v>82879.75</v>
      </c>
      <c r="G40" s="18">
        <f t="shared" si="12"/>
        <v>77784.51999999999</v>
      </c>
      <c r="H40" s="18">
        <f t="shared" si="12"/>
        <v>34360.82</v>
      </c>
      <c r="I40" s="18">
        <f t="shared" si="12"/>
        <v>27852.82</v>
      </c>
      <c r="J40" s="18">
        <f t="shared" si="12"/>
        <v>27852.82</v>
      </c>
      <c r="K40" s="18">
        <f t="shared" si="12"/>
        <v>69759.510000000009</v>
      </c>
      <c r="L40" s="18">
        <f t="shared" si="12"/>
        <v>27852.82</v>
      </c>
      <c r="M40" s="18">
        <f t="shared" si="12"/>
        <v>44999.82</v>
      </c>
      <c r="N40" s="18">
        <f t="shared" si="12"/>
        <v>27852.82</v>
      </c>
      <c r="O40" s="18">
        <f t="shared" si="12"/>
        <v>27852.82</v>
      </c>
      <c r="P40" s="18">
        <f t="shared" si="12"/>
        <v>34394.82</v>
      </c>
      <c r="Q40" s="18">
        <f t="shared" si="12"/>
        <v>57498.82</v>
      </c>
      <c r="R40" s="18">
        <f t="shared" si="12"/>
        <v>27852.82</v>
      </c>
    </row>
    <row r="41" spans="1:18" x14ac:dyDescent="0.3">
      <c r="A41" s="19" t="s">
        <v>14</v>
      </c>
      <c r="B41" s="20"/>
      <c r="C41" s="20"/>
      <c r="D41" s="20">
        <v>47998</v>
      </c>
      <c r="E41" s="20">
        <f>47927+3386</f>
        <v>51313</v>
      </c>
      <c r="F41" s="20">
        <v>47695</v>
      </c>
      <c r="G41" s="20">
        <v>62520</v>
      </c>
      <c r="H41" s="20">
        <v>58370</v>
      </c>
      <c r="I41" s="20">
        <v>58370</v>
      </c>
      <c r="J41" s="20">
        <v>58370</v>
      </c>
      <c r="K41" s="20">
        <v>58370</v>
      </c>
      <c r="L41" s="20">
        <v>58370</v>
      </c>
      <c r="M41" s="20">
        <v>58370</v>
      </c>
      <c r="N41" s="20">
        <v>58370</v>
      </c>
      <c r="O41" s="20">
        <v>58370</v>
      </c>
      <c r="P41" s="20">
        <v>58370</v>
      </c>
      <c r="Q41" s="20">
        <v>58370</v>
      </c>
      <c r="R41" s="20">
        <v>58370</v>
      </c>
    </row>
    <row r="42" spans="1:18" x14ac:dyDescent="0.3">
      <c r="A42" s="19" t="s">
        <v>15</v>
      </c>
      <c r="B42" s="20"/>
      <c r="C42" s="20"/>
      <c r="D42" s="20">
        <v>1250</v>
      </c>
      <c r="E42" s="20">
        <v>10000</v>
      </c>
      <c r="F42" s="20">
        <v>5000</v>
      </c>
      <c r="G42" s="20">
        <v>24430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1:18" x14ac:dyDescent="0.3">
      <c r="A43" s="19" t="s">
        <v>2</v>
      </c>
      <c r="B43" s="20"/>
      <c r="C43" s="20"/>
      <c r="D43" s="20"/>
      <c r="E43" s="20">
        <v>45456</v>
      </c>
      <c r="F43" s="20">
        <v>1000</v>
      </c>
      <c r="G43" s="20">
        <v>11000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 s="1" customFormat="1" x14ac:dyDescent="0.3">
      <c r="A44" s="17" t="s">
        <v>4</v>
      </c>
      <c r="B44" s="18"/>
      <c r="C44" s="18"/>
      <c r="D44" s="18">
        <f>SUM(D41:D43)</f>
        <v>49248</v>
      </c>
      <c r="E44" s="18">
        <f t="shared" ref="E44:K44" si="13">SUM(E41:E43)</f>
        <v>106769</v>
      </c>
      <c r="F44" s="18">
        <f t="shared" si="13"/>
        <v>53695</v>
      </c>
      <c r="G44" s="18">
        <f t="shared" si="13"/>
        <v>97950</v>
      </c>
      <c r="H44" s="18">
        <f>SUM(H41:H43)</f>
        <v>58370</v>
      </c>
      <c r="I44" s="18">
        <f t="shared" si="13"/>
        <v>58370</v>
      </c>
      <c r="J44" s="18">
        <f t="shared" si="13"/>
        <v>58370</v>
      </c>
      <c r="K44" s="18">
        <f t="shared" si="13"/>
        <v>58370</v>
      </c>
      <c r="L44" s="18">
        <f t="shared" ref="L44:R44" si="14">SUM(L41:L43)</f>
        <v>58370</v>
      </c>
      <c r="M44" s="18">
        <f t="shared" si="14"/>
        <v>58370</v>
      </c>
      <c r="N44" s="18">
        <f t="shared" si="14"/>
        <v>58370</v>
      </c>
      <c r="O44" s="18">
        <f t="shared" si="14"/>
        <v>58370</v>
      </c>
      <c r="P44" s="18">
        <f t="shared" si="14"/>
        <v>58370</v>
      </c>
      <c r="Q44" s="18">
        <f t="shared" si="14"/>
        <v>58370</v>
      </c>
      <c r="R44" s="18">
        <f t="shared" si="14"/>
        <v>58370</v>
      </c>
    </row>
    <row r="45" spans="1:18" x14ac:dyDescent="0.3">
      <c r="A45" s="9" t="s">
        <v>1</v>
      </c>
      <c r="B45" s="10"/>
      <c r="C45" s="11">
        <v>4638</v>
      </c>
      <c r="D45" s="12">
        <f t="shared" ref="D45:R45" si="15">D3+D44-D40</f>
        <v>-784.81999999999971</v>
      </c>
      <c r="E45" s="12">
        <f t="shared" si="15"/>
        <v>10296.37999999999</v>
      </c>
      <c r="F45" s="12">
        <f>F3+F44-F40</f>
        <v>-18888.37000000001</v>
      </c>
      <c r="G45" s="12">
        <f t="shared" si="15"/>
        <v>1277.1100000000006</v>
      </c>
      <c r="H45" s="12">
        <f t="shared" si="15"/>
        <v>25286.29</v>
      </c>
      <c r="I45" s="12">
        <f t="shared" si="15"/>
        <v>55803.470000000008</v>
      </c>
      <c r="J45" s="12">
        <f t="shared" si="15"/>
        <v>86320.65</v>
      </c>
      <c r="K45" s="12">
        <f t="shared" si="15"/>
        <v>74931.139999999985</v>
      </c>
      <c r="L45" s="12">
        <f t="shared" si="15"/>
        <v>105448.31999999998</v>
      </c>
      <c r="M45" s="12">
        <f t="shared" si="15"/>
        <v>118818.49999999997</v>
      </c>
      <c r="N45" s="12">
        <f t="shared" si="15"/>
        <v>149335.67999999996</v>
      </c>
      <c r="O45" s="12">
        <f t="shared" si="15"/>
        <v>179852.85999999996</v>
      </c>
      <c r="P45" s="12">
        <f t="shared" si="15"/>
        <v>203828.03999999995</v>
      </c>
      <c r="Q45" s="12">
        <f t="shared" si="15"/>
        <v>204699.21999999991</v>
      </c>
      <c r="R45" s="12">
        <f t="shared" si="15"/>
        <v>235216.39999999991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Expanses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2024-03-09T23:32:52Z</dcterms:modified>
</cp:coreProperties>
</file>