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7940" firstSheet="1" activeTab="1"/>
  </bookViews>
  <sheets>
    <sheet name="Bioinformatics" sheetId="1" r:id="rId1"/>
    <sheet name="Functional Annotation 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<sst xmlns="http://schemas.openxmlformats.org/spreadsheetml/2006/main" count="360" uniqueCount="124">
  <si>
    <t>Number</t>
  </si>
  <si>
    <t>Variant</t>
  </si>
  <si>
    <t>Pos (38)</t>
  </si>
  <si>
    <t>Gene</t>
  </si>
  <si>
    <t>Transcript</t>
  </si>
  <si>
    <t>Protein</t>
  </si>
  <si>
    <t>Father</t>
  </si>
  <si>
    <t>Mother</t>
  </si>
  <si>
    <t>Proband</t>
  </si>
  <si>
    <t xml:space="preserve">dbSNP </t>
  </si>
  <si>
    <t>1000 Genomes MAF (%)</t>
  </si>
  <si>
    <t>gnomAD All Allele Count</t>
  </si>
  <si>
    <t>gnomAD All Allele Number</t>
  </si>
  <si>
    <t>gnomAD All MAF (%)</t>
  </si>
  <si>
    <t>gnomAD All Homo (%)</t>
  </si>
  <si>
    <t>SIFT</t>
  </si>
  <si>
    <t>PROVEAN</t>
  </si>
  <si>
    <t>PolyPhen</t>
  </si>
  <si>
    <t>chr1:201047107 C/T</t>
  </si>
  <si>
    <t>CACNA1S</t>
  </si>
  <si>
    <t>NM_000069.2:c.1519G&gt;A</t>
  </si>
  <si>
    <t>NP_000060.2:p.Gly507Ser</t>
  </si>
  <si>
    <t>01</t>
  </si>
  <si>
    <t>11</t>
  </si>
  <si>
    <t>rs554729466</t>
  </si>
  <si>
    <t>TOLERATED</t>
  </si>
  <si>
    <t>Deleterious</t>
  </si>
  <si>
    <t>Probably Damaging</t>
  </si>
  <si>
    <t>chr2:167168093 C/A</t>
  </si>
  <si>
    <t>SCN9A</t>
  </si>
  <si>
    <t>NM_002977.2:c.174G&gt;T</t>
  </si>
  <si>
    <t>NP_002968.1:p.Gln58His</t>
  </si>
  <si>
    <t>NA</t>
  </si>
  <si>
    <t>DAMAGING</t>
  </si>
  <si>
    <t>Neutral</t>
  </si>
  <si>
    <t xml:space="preserve">Bengin </t>
  </si>
  <si>
    <t>chr4:166021849 G/A</t>
  </si>
  <si>
    <t>TMEM192</t>
  </si>
  <si>
    <t>NM_001100389.1:c.370C&gt;T</t>
  </si>
  <si>
    <t>NP_001093859.1:p.Arg124Ter</t>
  </si>
  <si>
    <t>00</t>
  </si>
  <si>
    <t>rs371707606</t>
  </si>
  <si>
    <t>chr4:175604047 C/A</t>
  </si>
  <si>
    <t>GLRA3</t>
  </si>
  <si>
    <t>NM_006529.3:c.618G&gt;T</t>
  </si>
  <si>
    <t>NP_001036008.1:p.Glu206Asp</t>
  </si>
  <si>
    <t>rs140655344</t>
  </si>
  <si>
    <t>Bengin</t>
  </si>
  <si>
    <t>chr5:113831758 T/C</t>
  </si>
  <si>
    <t>KCNN2</t>
  </si>
  <si>
    <t>NM_021614.3:c.1619T&gt;C</t>
  </si>
  <si>
    <t>NP_067627.2:p.Ile540Thr</t>
  </si>
  <si>
    <t>rs76514592 </t>
  </si>
  <si>
    <t>chr7:140624477:140624478InsCCACCG</t>
  </si>
  <si>
    <t>140924677:140924678</t>
  </si>
  <si>
    <t>BRAF</t>
  </si>
  <si>
    <t>NM_004333.4:c.26_27insCGGTGG</t>
  </si>
  <si>
    <t>NP_004324.2:p.Gly11_Ala12insGlyGly</t>
  </si>
  <si>
    <t>rs1466749878 </t>
  </si>
  <si>
    <t>chr7:117199533 G/A</t>
  </si>
  <si>
    <t>CFTR</t>
  </si>
  <si>
    <t>NM_000492.3:c.1408G&gt;A</t>
  </si>
  <si>
    <t>NP_000483.3:p.Val470Met</t>
  </si>
  <si>
    <t>rs213950 </t>
  </si>
  <si>
    <t>chr8:145583577 G/T</t>
  </si>
  <si>
    <t>SLC52A2</t>
  </si>
  <si>
    <t>NM_024531.4:c.425G&gt;T</t>
  </si>
  <si>
    <t>NP_078807.1:p.Arg142Leu</t>
  </si>
  <si>
    <t>rs560681538 </t>
  </si>
  <si>
    <t>chr9:140056932 T/C</t>
  </si>
  <si>
    <t>GRIN1</t>
  </si>
  <si>
    <t>NM_007327.3:c.1828T&gt;C</t>
  </si>
  <si>
    <t>NP_015566.1:p.Ser610Pro</t>
  </si>
  <si>
    <t>chr16:81248745 A/G</t>
  </si>
  <si>
    <t>PKD1L2</t>
  </si>
  <si>
    <t>NM_001076780.1:c.518T&gt;C</t>
  </si>
  <si>
    <t>NP_001070248.1:p.Leu173Ser</t>
  </si>
  <si>
    <t>rs8060294</t>
  </si>
  <si>
    <t>chr17:79620324:79620331DelTTCCAGGT</t>
  </si>
  <si>
    <t>81653294:81653301</t>
  </si>
  <si>
    <t>PDE6G</t>
  </si>
  <si>
    <t>NM_002602.3:c.5_12delACCTGGAA</t>
  </si>
  <si>
    <t>NP_002593.1:p.Asn2ThrfsTer5</t>
  </si>
  <si>
    <t>rs764959105</t>
  </si>
  <si>
    <t>chr17:41244435 T/C</t>
  </si>
  <si>
    <t>BRCA1</t>
  </si>
  <si>
    <t>NM_007294.3:c.3113A&gt;G</t>
  </si>
  <si>
    <t>NP_009225.1:p.Glu1038Gly</t>
  </si>
  <si>
    <t>rs16941 </t>
  </si>
  <si>
    <t>Possibly Damagaing</t>
  </si>
  <si>
    <t>chr19:2917287 C/A</t>
  </si>
  <si>
    <t>ZNF57</t>
  </si>
  <si>
    <t>NM_173480.2:c.668C&gt;A</t>
  </si>
  <si>
    <t>NP_775751.1:p.Thr223Asn</t>
  </si>
  <si>
    <t>rs2288958</t>
  </si>
  <si>
    <t>chr19:17170898 A/T</t>
  </si>
  <si>
    <t>HAUS8</t>
  </si>
  <si>
    <t>NM_033417.1:c.234T&gt;A</t>
  </si>
  <si>
    <t>NP_219485.1:p.Asp78Glu</t>
  </si>
  <si>
    <t>chr7:150645534 T/G</t>
  </si>
  <si>
    <t>KCNH2</t>
  </si>
  <si>
    <t>NM_000238.3:c.2690A&gt;C</t>
  </si>
  <si>
    <t>NP_000229.1:p.Lys897Thr</t>
  </si>
  <si>
    <t xml:space="preserve">rs1805123 </t>
  </si>
  <si>
    <t>01 Variant Heterozygous</t>
  </si>
  <si>
    <t xml:space="preserve">prioritisation based on: </t>
  </si>
  <si>
    <t>11-Variant Homozygous</t>
  </si>
  <si>
    <t>first priority - 3/3</t>
  </si>
  <si>
    <t>1.inheritance pattern - proband</t>
  </si>
  <si>
    <t>00- Wild Type Homozygous</t>
  </si>
  <si>
    <t>second priority - 2/3</t>
  </si>
  <si>
    <t>2.variant population frequency MAF % &lt; 1% OR NA</t>
  </si>
  <si>
    <t>third priority - 1/3</t>
  </si>
  <si>
    <t>3.pathogenicity - damaging in any 2 or more (SIFT, PROVEAN, PolyPhen)</t>
  </si>
  <si>
    <t>least priority - 0/3</t>
  </si>
  <si>
    <t xml:space="preserve">Function </t>
  </si>
  <si>
    <t xml:space="preserve">Expression </t>
  </si>
  <si>
    <t xml:space="preserve">Assoissated Diease </t>
  </si>
  <si>
    <t>Interactions</t>
  </si>
  <si>
    <t>Animal Models</t>
  </si>
  <si>
    <t>Protein Domains</t>
  </si>
  <si>
    <t>Papers</t>
  </si>
  <si>
    <t>Sl no.</t>
  </si>
  <si>
    <t>gnomAD MAF%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</si>
</sst>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Times New Roman"/>
      <charset val="134"/>
    </font>
    <font>
      <sz val="10"/>
      <color rgb="FF000000"/>
      <name val="Arial Unicode M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2" fillId="0" borderId="0"/>
    <xf numFmtId="0" fontId="11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27" fillId="36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/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5"/>
  <sheetViews>
    <sheetView zoomScale="90" zoomScaleNormal="90" workbookViewId="0">
      <pane xSplit="1" ySplit="3" topLeftCell="B4" activePane="bottomRight" state="frozen"/>
      <selection/>
      <selection pane="topRight"/>
      <selection pane="bottomLeft"/>
      <selection pane="bottomRight" activeCell="B22" sqref="B22:B25"/>
    </sheetView>
  </sheetViews>
  <sheetFormatPr defaultColWidth="9" defaultRowHeight="14"/>
  <cols>
    <col min="1" max="1" width="13.859375" style="24" customWidth="1"/>
    <col min="2" max="2" width="42.4296875" style="25" customWidth="1"/>
    <col min="3" max="3" width="59.890625" style="25" customWidth="1"/>
    <col min="4" max="4" width="15.7109375" style="26" customWidth="1"/>
    <col min="5" max="5" width="39" style="26" customWidth="1"/>
    <col min="6" max="6" width="38.2890625" style="26" customWidth="1"/>
    <col min="7" max="7" width="6.859375" style="26" customWidth="1"/>
    <col min="8" max="8" width="9.5703125" style="26" customWidth="1"/>
    <col min="9" max="9" width="8.4296875" style="26" customWidth="1"/>
    <col min="10" max="10" width="26.7109375" style="26" customWidth="1"/>
    <col min="11" max="11" width="14.140625" style="26" customWidth="1"/>
    <col min="12" max="12" width="17.4296875" style="26" customWidth="1"/>
    <col min="13" max="13" width="20.140625" style="26" customWidth="1"/>
    <col min="14" max="14" width="14.5703125" style="26" customWidth="1"/>
    <col min="15" max="15" width="15.859375" style="26" customWidth="1"/>
    <col min="16" max="16" width="18.2890625" style="54" customWidth="1"/>
    <col min="17" max="17" width="14.859375" style="26" customWidth="1"/>
    <col min="18" max="18" width="28.140625" style="26" customWidth="1"/>
    <col min="19" max="19" width="10.7109375" style="26" customWidth="1"/>
    <col min="20" max="16384" width="9.140625" style="26"/>
  </cols>
  <sheetData>
    <row r="3" s="50" customFormat="1" ht="28" spans="1:18">
      <c r="A3" s="55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28" t="s">
        <v>15</v>
      </c>
      <c r="Q3" s="7" t="s">
        <v>16</v>
      </c>
      <c r="R3" s="7" t="s">
        <v>17</v>
      </c>
    </row>
    <row r="4" s="51" customFormat="1" spans="1:18">
      <c r="A4" s="9">
        <v>1</v>
      </c>
      <c r="B4" s="56" t="s">
        <v>18</v>
      </c>
      <c r="C4" s="56">
        <v>201077979</v>
      </c>
      <c r="D4" s="30" t="s">
        <v>19</v>
      </c>
      <c r="E4" s="65" t="s">
        <v>20</v>
      </c>
      <c r="F4" s="65" t="s">
        <v>21</v>
      </c>
      <c r="G4" s="10" t="s">
        <v>22</v>
      </c>
      <c r="H4" s="10" t="s">
        <v>22</v>
      </c>
      <c r="I4" s="10" t="s">
        <v>23</v>
      </c>
      <c r="J4" s="56" t="s">
        <v>24</v>
      </c>
      <c r="K4" s="30">
        <v>0.02</v>
      </c>
      <c r="L4" s="71">
        <v>6</v>
      </c>
      <c r="M4" s="71">
        <v>282870</v>
      </c>
      <c r="N4" s="74">
        <f>L4/M4*100</f>
        <v>0.00212111570686181</v>
      </c>
      <c r="O4" s="74">
        <f>0/(M4/2)*100</f>
        <v>0</v>
      </c>
      <c r="P4" s="29" t="s">
        <v>25</v>
      </c>
      <c r="Q4" s="30" t="s">
        <v>26</v>
      </c>
      <c r="R4" s="30" t="s">
        <v>27</v>
      </c>
    </row>
    <row r="5" s="52" customFormat="1" spans="1:18">
      <c r="A5" s="57">
        <v>2</v>
      </c>
      <c r="B5" s="58" t="s">
        <v>28</v>
      </c>
      <c r="C5" s="58">
        <v>166311583</v>
      </c>
      <c r="D5" s="32" t="s">
        <v>29</v>
      </c>
      <c r="E5" s="66" t="s">
        <v>30</v>
      </c>
      <c r="F5" s="66" t="s">
        <v>31</v>
      </c>
      <c r="G5" s="14" t="s">
        <v>22</v>
      </c>
      <c r="H5" s="14" t="s">
        <v>22</v>
      </c>
      <c r="I5" s="14" t="s">
        <v>23</v>
      </c>
      <c r="J5" s="32" t="s">
        <v>32</v>
      </c>
      <c r="K5" s="32" t="s">
        <v>32</v>
      </c>
      <c r="L5" s="72" t="s">
        <v>32</v>
      </c>
      <c r="M5" s="72" t="s">
        <v>32</v>
      </c>
      <c r="N5" s="72" t="s">
        <v>32</v>
      </c>
      <c r="O5" s="72" t="s">
        <v>32</v>
      </c>
      <c r="P5" s="31" t="s">
        <v>33</v>
      </c>
      <c r="Q5" s="32" t="s">
        <v>34</v>
      </c>
      <c r="R5" s="32" t="s">
        <v>35</v>
      </c>
    </row>
    <row r="6" s="3" customFormat="1" spans="1:18">
      <c r="A6" s="18">
        <v>3</v>
      </c>
      <c r="B6" s="59" t="s">
        <v>36</v>
      </c>
      <c r="C6" s="59">
        <v>165100697</v>
      </c>
      <c r="D6" s="34" t="s">
        <v>37</v>
      </c>
      <c r="E6" s="59" t="s">
        <v>38</v>
      </c>
      <c r="F6" s="59" t="s">
        <v>39</v>
      </c>
      <c r="G6" s="17" t="s">
        <v>40</v>
      </c>
      <c r="H6" s="17" t="s">
        <v>22</v>
      </c>
      <c r="I6" s="17" t="s">
        <v>22</v>
      </c>
      <c r="J6" s="59" t="s">
        <v>41</v>
      </c>
      <c r="K6" s="35" t="s">
        <v>32</v>
      </c>
      <c r="L6" s="16" t="s">
        <v>32</v>
      </c>
      <c r="M6" s="16" t="s">
        <v>32</v>
      </c>
      <c r="N6" s="16" t="s">
        <v>32</v>
      </c>
      <c r="O6" s="16" t="s">
        <v>32</v>
      </c>
      <c r="P6" s="34" t="s">
        <v>32</v>
      </c>
      <c r="Q6" s="35" t="s">
        <v>32</v>
      </c>
      <c r="R6" s="35" t="s">
        <v>32</v>
      </c>
    </row>
    <row r="7" s="3" customFormat="1" spans="1:18">
      <c r="A7" s="18">
        <v>4</v>
      </c>
      <c r="B7" s="59" t="s">
        <v>42</v>
      </c>
      <c r="C7" s="59">
        <v>174682896</v>
      </c>
      <c r="D7" s="35" t="s">
        <v>43</v>
      </c>
      <c r="E7" s="59" t="s">
        <v>44</v>
      </c>
      <c r="F7" s="59" t="s">
        <v>45</v>
      </c>
      <c r="G7" s="17" t="s">
        <v>22</v>
      </c>
      <c r="H7" s="17" t="s">
        <v>40</v>
      </c>
      <c r="I7" s="17" t="s">
        <v>22</v>
      </c>
      <c r="J7" s="59" t="s">
        <v>46</v>
      </c>
      <c r="K7" s="35">
        <v>0.42</v>
      </c>
      <c r="L7" s="73">
        <v>1</v>
      </c>
      <c r="M7" s="73">
        <v>251294</v>
      </c>
      <c r="N7" s="16">
        <f t="shared" ref="N7:N16" si="0">L7/M7*100</f>
        <v>0.000397940261207987</v>
      </c>
      <c r="O7" s="16">
        <f t="shared" ref="O7:O14" si="1">0/(M7/2)*100</f>
        <v>0</v>
      </c>
      <c r="P7" s="36" t="s">
        <v>25</v>
      </c>
      <c r="Q7" s="35" t="s">
        <v>34</v>
      </c>
      <c r="R7" s="35" t="s">
        <v>47</v>
      </c>
    </row>
    <row r="8" s="3" customFormat="1" spans="1:18">
      <c r="A8" s="18">
        <v>5</v>
      </c>
      <c r="B8" s="59" t="s">
        <v>48</v>
      </c>
      <c r="C8" s="59">
        <v>114496061</v>
      </c>
      <c r="D8" s="35" t="s">
        <v>49</v>
      </c>
      <c r="E8" s="67" t="s">
        <v>50</v>
      </c>
      <c r="F8" s="67" t="s">
        <v>51</v>
      </c>
      <c r="G8" s="19" t="s">
        <v>40</v>
      </c>
      <c r="H8" s="19" t="s">
        <v>22</v>
      </c>
      <c r="I8" s="19" t="s">
        <v>22</v>
      </c>
      <c r="J8" s="59" t="s">
        <v>52</v>
      </c>
      <c r="K8" s="35">
        <v>0.28</v>
      </c>
      <c r="L8" s="73">
        <v>356</v>
      </c>
      <c r="M8" s="73">
        <v>282380</v>
      </c>
      <c r="N8" s="16">
        <f t="shared" si="0"/>
        <v>0.126071251505064</v>
      </c>
      <c r="O8" s="16">
        <f>1/(M8/2)*100</f>
        <v>0.000708265457893619</v>
      </c>
      <c r="P8" s="36" t="s">
        <v>25</v>
      </c>
      <c r="Q8" s="35" t="s">
        <v>34</v>
      </c>
      <c r="R8" s="35" t="s">
        <v>47</v>
      </c>
    </row>
    <row r="9" s="53" customFormat="1" ht="17.25" customHeight="1" spans="1:18">
      <c r="A9" s="18">
        <v>6</v>
      </c>
      <c r="B9" s="35" t="s">
        <v>53</v>
      </c>
      <c r="C9" s="35" t="s">
        <v>54</v>
      </c>
      <c r="D9" s="35" t="s">
        <v>55</v>
      </c>
      <c r="E9" s="67" t="s">
        <v>56</v>
      </c>
      <c r="F9" s="67" t="s">
        <v>57</v>
      </c>
      <c r="G9" s="19" t="s">
        <v>40</v>
      </c>
      <c r="H9" s="19" t="s">
        <v>22</v>
      </c>
      <c r="I9" s="19" t="s">
        <v>22</v>
      </c>
      <c r="J9" s="59" t="s">
        <v>58</v>
      </c>
      <c r="K9" s="35" t="s">
        <v>32</v>
      </c>
      <c r="L9" s="16">
        <v>1</v>
      </c>
      <c r="M9" s="16">
        <v>30506</v>
      </c>
      <c r="N9" s="16">
        <f t="shared" si="0"/>
        <v>0.0032780436635416</v>
      </c>
      <c r="O9" s="16">
        <v>0</v>
      </c>
      <c r="P9" s="34" t="s">
        <v>32</v>
      </c>
      <c r="Q9" s="35" t="s">
        <v>34</v>
      </c>
      <c r="R9" s="35" t="s">
        <v>32</v>
      </c>
    </row>
    <row r="10" s="3" customFormat="1" spans="1:18">
      <c r="A10" s="18">
        <v>7</v>
      </c>
      <c r="B10" s="59" t="s">
        <v>59</v>
      </c>
      <c r="C10" s="59">
        <v>117559479</v>
      </c>
      <c r="D10" s="35" t="s">
        <v>60</v>
      </c>
      <c r="E10" s="67" t="s">
        <v>61</v>
      </c>
      <c r="F10" s="67" t="s">
        <v>62</v>
      </c>
      <c r="G10" s="19" t="s">
        <v>22</v>
      </c>
      <c r="H10" s="19" t="s">
        <v>22</v>
      </c>
      <c r="I10" s="19" t="s">
        <v>23</v>
      </c>
      <c r="J10" s="59" t="s">
        <v>63</v>
      </c>
      <c r="K10" s="35">
        <v>58.21</v>
      </c>
      <c r="L10" s="73">
        <v>137435</v>
      </c>
      <c r="M10" s="73">
        <v>282512</v>
      </c>
      <c r="N10" s="16">
        <f t="shared" si="0"/>
        <v>48.6474910800249</v>
      </c>
      <c r="O10" s="16">
        <f>36102/(M10/2)*100</f>
        <v>25.5578524098091</v>
      </c>
      <c r="P10" s="36" t="s">
        <v>25</v>
      </c>
      <c r="Q10" s="35" t="s">
        <v>34</v>
      </c>
      <c r="R10" s="35" t="s">
        <v>47</v>
      </c>
    </row>
    <row r="11" s="3" customFormat="1" spans="1:18">
      <c r="A11" s="18">
        <v>8</v>
      </c>
      <c r="B11" s="59" t="s">
        <v>64</v>
      </c>
      <c r="C11" s="59">
        <v>144359917</v>
      </c>
      <c r="D11" s="34" t="s">
        <v>65</v>
      </c>
      <c r="E11" s="59" t="s">
        <v>66</v>
      </c>
      <c r="F11" s="59" t="s">
        <v>67</v>
      </c>
      <c r="G11" s="17" t="s">
        <v>22</v>
      </c>
      <c r="H11" s="17" t="s">
        <v>40</v>
      </c>
      <c r="I11" s="17" t="s">
        <v>22</v>
      </c>
      <c r="J11" s="59" t="s">
        <v>68</v>
      </c>
      <c r="K11" s="35">
        <v>0.02</v>
      </c>
      <c r="L11" s="73">
        <v>8</v>
      </c>
      <c r="M11" s="73">
        <v>251204</v>
      </c>
      <c r="N11" s="16">
        <f t="shared" si="0"/>
        <v>0.00318466266460725</v>
      </c>
      <c r="O11" s="16">
        <f t="shared" si="1"/>
        <v>0</v>
      </c>
      <c r="P11" s="36" t="s">
        <v>25</v>
      </c>
      <c r="Q11" s="35" t="s">
        <v>34</v>
      </c>
      <c r="R11" s="35" t="s">
        <v>47</v>
      </c>
    </row>
    <row r="12" s="1" customFormat="1" spans="1:18">
      <c r="A12" s="9">
        <v>9</v>
      </c>
      <c r="B12" s="56" t="s">
        <v>69</v>
      </c>
      <c r="C12" s="56">
        <v>137162480</v>
      </c>
      <c r="D12" s="30" t="s">
        <v>70</v>
      </c>
      <c r="E12" s="56" t="s">
        <v>71</v>
      </c>
      <c r="F12" s="56" t="s">
        <v>72</v>
      </c>
      <c r="G12" s="12" t="s">
        <v>22</v>
      </c>
      <c r="H12" s="12" t="s">
        <v>22</v>
      </c>
      <c r="I12" s="12" t="s">
        <v>23</v>
      </c>
      <c r="J12" s="30" t="s">
        <v>32</v>
      </c>
      <c r="K12" s="30" t="s">
        <v>32</v>
      </c>
      <c r="L12" s="74" t="s">
        <v>32</v>
      </c>
      <c r="M12" s="74" t="s">
        <v>32</v>
      </c>
      <c r="N12" s="74" t="s">
        <v>32</v>
      </c>
      <c r="O12" s="74" t="s">
        <v>32</v>
      </c>
      <c r="P12" s="29" t="s">
        <v>25</v>
      </c>
      <c r="Q12" s="30" t="s">
        <v>26</v>
      </c>
      <c r="R12" s="30" t="s">
        <v>27</v>
      </c>
    </row>
    <row r="13" s="4" customFormat="1" spans="1:18">
      <c r="A13" s="60">
        <v>10</v>
      </c>
      <c r="B13" s="61" t="s">
        <v>73</v>
      </c>
      <c r="C13" s="61">
        <v>81215140</v>
      </c>
      <c r="D13" s="61" t="s">
        <v>74</v>
      </c>
      <c r="E13" s="68" t="s">
        <v>75</v>
      </c>
      <c r="F13" s="68" t="s">
        <v>76</v>
      </c>
      <c r="G13" s="23" t="s">
        <v>40</v>
      </c>
      <c r="H13" s="23" t="s">
        <v>22</v>
      </c>
      <c r="I13" s="23" t="s">
        <v>22</v>
      </c>
      <c r="J13" s="61" t="s">
        <v>77</v>
      </c>
      <c r="K13" s="38">
        <v>39.02</v>
      </c>
      <c r="L13" s="75">
        <v>84318</v>
      </c>
      <c r="M13" s="75">
        <v>269384</v>
      </c>
      <c r="N13" s="77">
        <f t="shared" si="0"/>
        <v>31.300299943575</v>
      </c>
      <c r="O13" s="77">
        <f>13923/(M13/2)*100</f>
        <v>10.3369168176284</v>
      </c>
      <c r="P13" s="37" t="s">
        <v>25</v>
      </c>
      <c r="Q13" s="38" t="s">
        <v>34</v>
      </c>
      <c r="R13" s="38" t="s">
        <v>47</v>
      </c>
    </row>
    <row r="14" s="3" customFormat="1" spans="1:18">
      <c r="A14" s="18">
        <v>11</v>
      </c>
      <c r="B14" s="35" t="s">
        <v>78</v>
      </c>
      <c r="C14" s="35" t="s">
        <v>79</v>
      </c>
      <c r="D14" s="35" t="s">
        <v>80</v>
      </c>
      <c r="E14" s="67" t="s">
        <v>81</v>
      </c>
      <c r="F14" s="67" t="s">
        <v>82</v>
      </c>
      <c r="G14" s="19" t="s">
        <v>22</v>
      </c>
      <c r="H14" s="19" t="s">
        <v>40</v>
      </c>
      <c r="I14" s="19" t="s">
        <v>22</v>
      </c>
      <c r="J14" s="59" t="s">
        <v>83</v>
      </c>
      <c r="K14" s="35" t="s">
        <v>32</v>
      </c>
      <c r="L14" s="73">
        <v>1</v>
      </c>
      <c r="M14" s="73">
        <v>247954</v>
      </c>
      <c r="N14" s="16">
        <f t="shared" si="0"/>
        <v>0.000403300612210329</v>
      </c>
      <c r="O14" s="16">
        <f t="shared" si="1"/>
        <v>0</v>
      </c>
      <c r="P14" s="34" t="s">
        <v>32</v>
      </c>
      <c r="Q14" s="35" t="s">
        <v>32</v>
      </c>
      <c r="R14" s="35" t="s">
        <v>32</v>
      </c>
    </row>
    <row r="15" s="3" customFormat="1" spans="1:18">
      <c r="A15" s="18">
        <v>12</v>
      </c>
      <c r="B15" s="59" t="s">
        <v>84</v>
      </c>
      <c r="C15" s="59">
        <v>43092418</v>
      </c>
      <c r="D15" s="35" t="s">
        <v>85</v>
      </c>
      <c r="E15" s="69" t="s">
        <v>86</v>
      </c>
      <c r="F15" s="69" t="s">
        <v>87</v>
      </c>
      <c r="G15" s="20" t="s">
        <v>22</v>
      </c>
      <c r="H15" s="20" t="s">
        <v>40</v>
      </c>
      <c r="I15" s="20" t="s">
        <v>22</v>
      </c>
      <c r="J15" s="59" t="s">
        <v>88</v>
      </c>
      <c r="K15" s="35">
        <v>33.57</v>
      </c>
      <c r="L15" s="73">
        <v>96852</v>
      </c>
      <c r="M15" s="73">
        <v>282364</v>
      </c>
      <c r="N15" s="16">
        <f t="shared" si="0"/>
        <v>34.3004065674094</v>
      </c>
      <c r="O15" s="16">
        <f>17650/(M15/2)*100</f>
        <v>12.5015936875806</v>
      </c>
      <c r="P15" s="36" t="s">
        <v>33</v>
      </c>
      <c r="Q15" s="35" t="s">
        <v>26</v>
      </c>
      <c r="R15" s="35" t="s">
        <v>89</v>
      </c>
    </row>
    <row r="16" s="3" customFormat="1" spans="1:18">
      <c r="A16" s="18">
        <v>13</v>
      </c>
      <c r="B16" s="59" t="s">
        <v>90</v>
      </c>
      <c r="C16" s="59">
        <v>2917289</v>
      </c>
      <c r="D16" s="35" t="s">
        <v>91</v>
      </c>
      <c r="E16" s="67" t="s">
        <v>92</v>
      </c>
      <c r="F16" s="67" t="s">
        <v>93</v>
      </c>
      <c r="G16" s="19" t="s">
        <v>22</v>
      </c>
      <c r="H16" s="19" t="s">
        <v>22</v>
      </c>
      <c r="I16" s="19" t="s">
        <v>23</v>
      </c>
      <c r="J16" s="59" t="s">
        <v>94</v>
      </c>
      <c r="K16" s="35">
        <v>46.83</v>
      </c>
      <c r="L16" s="73">
        <v>136000</v>
      </c>
      <c r="M16" s="73">
        <v>282502</v>
      </c>
      <c r="N16" s="16">
        <f t="shared" si="0"/>
        <v>48.1412520973303</v>
      </c>
      <c r="O16" s="16">
        <f>34206/(M16/2)*100</f>
        <v>24.2164657241365</v>
      </c>
      <c r="P16" s="36" t="s">
        <v>33</v>
      </c>
      <c r="Q16" s="35" t="s">
        <v>34</v>
      </c>
      <c r="R16" s="35" t="s">
        <v>47</v>
      </c>
    </row>
    <row r="17" s="3" customFormat="1" spans="1:18">
      <c r="A17" s="18">
        <v>14</v>
      </c>
      <c r="B17" s="59" t="s">
        <v>95</v>
      </c>
      <c r="C17" s="59">
        <v>17060088</v>
      </c>
      <c r="D17" s="35" t="s">
        <v>96</v>
      </c>
      <c r="E17" s="67" t="s">
        <v>97</v>
      </c>
      <c r="F17" s="67" t="s">
        <v>98</v>
      </c>
      <c r="G17" s="19" t="s">
        <v>40</v>
      </c>
      <c r="H17" s="19" t="s">
        <v>40</v>
      </c>
      <c r="I17" s="19" t="s">
        <v>22</v>
      </c>
      <c r="J17" s="35" t="s">
        <v>32</v>
      </c>
      <c r="K17" s="35" t="s">
        <v>32</v>
      </c>
      <c r="L17" s="16" t="s">
        <v>32</v>
      </c>
      <c r="M17" s="16" t="s">
        <v>32</v>
      </c>
      <c r="N17" s="16" t="s">
        <v>32</v>
      </c>
      <c r="O17" s="16" t="s">
        <v>32</v>
      </c>
      <c r="P17" s="36" t="s">
        <v>25</v>
      </c>
      <c r="Q17" s="35" t="s">
        <v>34</v>
      </c>
      <c r="R17" s="35" t="s">
        <v>47</v>
      </c>
    </row>
    <row r="18" s="3" customFormat="1" spans="1:18">
      <c r="A18" s="18">
        <v>15</v>
      </c>
      <c r="B18" s="59" t="s">
        <v>99</v>
      </c>
      <c r="C18" s="59">
        <v>150948446</v>
      </c>
      <c r="D18" s="35" t="s">
        <v>100</v>
      </c>
      <c r="E18" s="67" t="s">
        <v>101</v>
      </c>
      <c r="F18" s="67" t="s">
        <v>102</v>
      </c>
      <c r="G18" s="19" t="s">
        <v>22</v>
      </c>
      <c r="H18" s="19" t="s">
        <v>22</v>
      </c>
      <c r="I18" s="19" t="s">
        <v>23</v>
      </c>
      <c r="J18" s="59" t="s">
        <v>103</v>
      </c>
      <c r="K18" s="35">
        <v>13.62</v>
      </c>
      <c r="L18" s="73">
        <v>47873</v>
      </c>
      <c r="M18" s="73">
        <v>263310</v>
      </c>
      <c r="N18" s="16">
        <f>L18/M18*100</f>
        <v>18.1812312483385</v>
      </c>
      <c r="O18" s="16">
        <f>5068/(M18/2)*100</f>
        <v>3.84945501500133</v>
      </c>
      <c r="P18" s="36" t="s">
        <v>25</v>
      </c>
      <c r="Q18" s="35" t="s">
        <v>34</v>
      </c>
      <c r="R18" s="35" t="s">
        <v>47</v>
      </c>
    </row>
    <row r="19" spans="1:18">
      <c r="A19" s="62"/>
      <c r="B19" s="63"/>
      <c r="C19" s="63"/>
      <c r="D19" s="64"/>
      <c r="E19" s="70"/>
      <c r="F19" s="70"/>
      <c r="G19" s="70"/>
      <c r="H19" s="70"/>
      <c r="I19" s="70"/>
      <c r="J19" s="63"/>
      <c r="K19" s="64"/>
      <c r="L19" s="76"/>
      <c r="M19" s="76"/>
      <c r="N19" s="78"/>
      <c r="O19" s="78"/>
      <c r="P19" s="79"/>
      <c r="Q19" s="64"/>
      <c r="R19" s="64"/>
    </row>
    <row r="20" spans="4:9">
      <c r="D20" s="25"/>
      <c r="G20" s="24" t="s">
        <v>104</v>
      </c>
      <c r="H20" s="24"/>
      <c r="I20" s="24"/>
    </row>
    <row r="21" ht="14.4" spans="3:18">
      <c r="C21" s="25" t="s">
        <v>105</v>
      </c>
      <c r="G21" s="24" t="s">
        <v>106</v>
      </c>
      <c r="H21" s="24"/>
      <c r="I21" s="24"/>
      <c r="R21" s="80"/>
    </row>
    <row r="22" ht="14.4" spans="2:18">
      <c r="B22" s="42" t="s">
        <v>107</v>
      </c>
      <c r="C22" s="26" t="s">
        <v>108</v>
      </c>
      <c r="G22" s="24" t="s">
        <v>109</v>
      </c>
      <c r="H22" s="24"/>
      <c r="I22" s="24"/>
      <c r="Q22" s="81"/>
      <c r="R22" s="80"/>
    </row>
    <row r="23" ht="14.4" spans="2:18">
      <c r="B23" s="43" t="s">
        <v>110</v>
      </c>
      <c r="C23" s="25" t="s">
        <v>111</v>
      </c>
      <c r="R23" s="80"/>
    </row>
    <row r="24" ht="14.4" spans="2:18">
      <c r="B24" s="44" t="s">
        <v>112</v>
      </c>
      <c r="C24" s="25" t="s">
        <v>113</v>
      </c>
      <c r="R24" s="80"/>
    </row>
    <row r="25" spans="2:2">
      <c r="B25" s="45" t="s">
        <v>114</v>
      </c>
    </row>
  </sheetData>
  <mergeCells count="3">
    <mergeCell ref="G20:I20"/>
    <mergeCell ref="G21:I21"/>
    <mergeCell ref="G22:I22"/>
  </mergeCells>
  <pageMargins left="0.7" right="0.7" top="0.75" bottom="0.75" header="0.3" footer="0.3"/>
  <pageSetup paperSize="9" orientation="landscape"/>
  <headerFooter/>
  <ignoredErrors>
    <ignoredError sqref="H7:I7 G17 G18:I18 G15:H15 G14:H14 G16:I16 G11:H11 G9:H9 G8:H8 G13:H13 G10:I10 G12:I12 I8 I9 I11 I14 I15 H17:I17 I13 G7 G4:I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zoomScale="90" zoomScaleNormal="90" workbookViewId="0">
      <selection activeCell="C22" sqref="C22"/>
    </sheetView>
  </sheetViews>
  <sheetFormatPr defaultColWidth="9" defaultRowHeight="14" outlineLevelRow="5"/>
  <cols>
    <col min="4" max="4" width="10.5703125" customWidth="1"/>
    <col min="5" max="5" width="11.4296875" customWidth="1"/>
    <col min="6" max="8" width="11.5703125" customWidth="1"/>
  </cols>
  <sheetData>
    <row r="1" ht="28" spans="1:9">
      <c r="A1" s="48" t="s">
        <v>3</v>
      </c>
      <c r="B1" s="7" t="s">
        <v>5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</row>
    <row r="2" spans="1:9">
      <c r="A2" s="49" t="s">
        <v>29</v>
      </c>
      <c r="B2" s="49"/>
      <c r="C2" s="49"/>
      <c r="D2" s="49"/>
      <c r="E2" s="49"/>
      <c r="F2" s="49"/>
      <c r="G2" s="49"/>
      <c r="H2" s="49"/>
      <c r="I2" s="49"/>
    </row>
    <row r="3" spans="1:9">
      <c r="A3" s="49" t="s">
        <v>70</v>
      </c>
      <c r="B3" s="49"/>
      <c r="C3" s="49"/>
      <c r="D3" s="49"/>
      <c r="E3" s="49"/>
      <c r="F3" s="49"/>
      <c r="G3" s="49"/>
      <c r="H3" s="49"/>
      <c r="I3" s="49"/>
    </row>
    <row r="4" spans="1:9">
      <c r="A4" s="49" t="s">
        <v>49</v>
      </c>
      <c r="B4" s="49"/>
      <c r="C4" s="49"/>
      <c r="D4" s="49"/>
      <c r="E4" s="49"/>
      <c r="F4" s="49"/>
      <c r="G4" s="49"/>
      <c r="H4" s="49"/>
      <c r="I4" s="49"/>
    </row>
    <row r="5" spans="1:9">
      <c r="A5" s="49" t="s">
        <v>55</v>
      </c>
      <c r="B5" s="49"/>
      <c r="C5" s="49"/>
      <c r="D5" s="49"/>
      <c r="E5" s="49"/>
      <c r="F5" s="49"/>
      <c r="G5" s="49"/>
      <c r="H5" s="49"/>
      <c r="I5" s="49"/>
    </row>
    <row r="6" spans="1:9">
      <c r="A6" s="49"/>
      <c r="B6" s="49"/>
      <c r="C6" s="49"/>
      <c r="D6" s="49"/>
      <c r="E6" s="49"/>
      <c r="F6" s="49"/>
      <c r="G6" s="49"/>
      <c r="H6" s="49"/>
      <c r="I6" s="4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Y33"/>
  <sheetViews>
    <sheetView zoomScale="93" zoomScaleNormal="93" workbookViewId="0">
      <selection activeCell="E8" sqref="E8"/>
    </sheetView>
  </sheetViews>
  <sheetFormatPr defaultColWidth="9" defaultRowHeight="14"/>
  <cols>
    <col min="1" max="1" width="9" style="5"/>
    <col min="2" max="2" width="15.6171875" style="5" customWidth="1"/>
    <col min="6" max="6" width="16.6328125" customWidth="1"/>
    <col min="7" max="7" width="16.015625" customWidth="1"/>
    <col min="8" max="8" width="16.9296875" customWidth="1"/>
    <col min="9" max="9" width="19.8984375" customWidth="1"/>
  </cols>
  <sheetData>
    <row r="1" spans="1:259">
      <c r="A1" s="6" t="s">
        <v>122</v>
      </c>
      <c r="B1" s="7" t="s">
        <v>3</v>
      </c>
      <c r="C1" s="7" t="s">
        <v>6</v>
      </c>
      <c r="D1" s="7" t="s">
        <v>7</v>
      </c>
      <c r="E1" s="7" t="s">
        <v>8</v>
      </c>
      <c r="F1" s="27" t="s">
        <v>123</v>
      </c>
      <c r="G1" s="28" t="s">
        <v>15</v>
      </c>
      <c r="H1" s="7" t="s">
        <v>16</v>
      </c>
      <c r="I1" s="7" t="s">
        <v>17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</row>
    <row r="2" s="1" customFormat="1" spans="1:259">
      <c r="A2" s="8">
        <v>1</v>
      </c>
      <c r="B2" s="9" t="s">
        <v>19</v>
      </c>
      <c r="C2" s="10" t="s">
        <v>22</v>
      </c>
      <c r="D2" s="10" t="s">
        <v>22</v>
      </c>
      <c r="E2" s="10" t="s">
        <v>23</v>
      </c>
      <c r="F2" s="8">
        <v>0.002121116</v>
      </c>
      <c r="G2" s="29" t="s">
        <v>25</v>
      </c>
      <c r="H2" s="30" t="s">
        <v>26</v>
      </c>
      <c r="I2" s="30" t="s">
        <v>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</row>
    <row r="3" s="1" customFormat="1" spans="1:259">
      <c r="A3" s="8">
        <v>2</v>
      </c>
      <c r="B3" s="11" t="s">
        <v>70</v>
      </c>
      <c r="C3" s="12" t="s">
        <v>22</v>
      </c>
      <c r="D3" s="12" t="s">
        <v>22</v>
      </c>
      <c r="E3" s="12" t="s">
        <v>23</v>
      </c>
      <c r="F3" s="8" t="s">
        <v>32</v>
      </c>
      <c r="G3" s="29" t="s">
        <v>25</v>
      </c>
      <c r="H3" s="30" t="s">
        <v>26</v>
      </c>
      <c r="I3" s="30" t="s">
        <v>27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  <c r="IQ3" s="47"/>
      <c r="IR3" s="47"/>
      <c r="IS3" s="47"/>
      <c r="IT3" s="47"/>
      <c r="IU3" s="47"/>
      <c r="IV3" s="47"/>
      <c r="IW3" s="47"/>
      <c r="IX3" s="47"/>
      <c r="IY3" s="47"/>
    </row>
    <row r="4" s="2" customFormat="1" spans="1:259">
      <c r="A4" s="13">
        <v>3</v>
      </c>
      <c r="B4" s="11" t="s">
        <v>29</v>
      </c>
      <c r="C4" s="14" t="s">
        <v>22</v>
      </c>
      <c r="D4" s="14" t="s">
        <v>22</v>
      </c>
      <c r="E4" s="14" t="s">
        <v>23</v>
      </c>
      <c r="F4" s="13" t="s">
        <v>32</v>
      </c>
      <c r="G4" s="31" t="s">
        <v>33</v>
      </c>
      <c r="H4" s="32" t="s">
        <v>34</v>
      </c>
      <c r="I4" s="32" t="s">
        <v>35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  <c r="IT4" s="47"/>
      <c r="IU4" s="47"/>
      <c r="IV4" s="47"/>
      <c r="IW4" s="47"/>
      <c r="IX4" s="47"/>
      <c r="IY4" s="47"/>
    </row>
    <row r="5" s="3" customFormat="1" spans="1:259">
      <c r="A5" s="15">
        <v>4</v>
      </c>
      <c r="B5" s="16" t="s">
        <v>37</v>
      </c>
      <c r="C5" s="17" t="s">
        <v>40</v>
      </c>
      <c r="D5" s="17" t="s">
        <v>22</v>
      </c>
      <c r="E5" s="17" t="s">
        <v>22</v>
      </c>
      <c r="F5" s="33" t="s">
        <v>32</v>
      </c>
      <c r="G5" s="34" t="s">
        <v>32</v>
      </c>
      <c r="H5" s="35" t="s">
        <v>32</v>
      </c>
      <c r="I5" s="35" t="s">
        <v>32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  <c r="IT5" s="47"/>
      <c r="IU5" s="47"/>
      <c r="IV5" s="47"/>
      <c r="IW5" s="47"/>
      <c r="IX5" s="47"/>
      <c r="IY5" s="47"/>
    </row>
    <row r="6" s="3" customFormat="1" spans="1:259">
      <c r="A6" s="15">
        <v>5</v>
      </c>
      <c r="B6" s="18" t="s">
        <v>43</v>
      </c>
      <c r="C6" s="17" t="s">
        <v>22</v>
      </c>
      <c r="D6" s="17" t="s">
        <v>40</v>
      </c>
      <c r="E6" s="17" t="s">
        <v>22</v>
      </c>
      <c r="F6" s="15">
        <v>0.00039794</v>
      </c>
      <c r="G6" s="36" t="s">
        <v>25</v>
      </c>
      <c r="H6" s="35" t="s">
        <v>34</v>
      </c>
      <c r="I6" s="35" t="s">
        <v>47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  <c r="IQ6" s="47"/>
      <c r="IR6" s="47"/>
      <c r="IS6" s="47"/>
      <c r="IT6" s="47"/>
      <c r="IU6" s="47"/>
      <c r="IV6" s="47"/>
      <c r="IW6" s="47"/>
      <c r="IX6" s="47"/>
      <c r="IY6" s="47"/>
    </row>
    <row r="7" s="3" customFormat="1" spans="1:259">
      <c r="A7" s="15">
        <v>6</v>
      </c>
      <c r="B7" s="11" t="s">
        <v>49</v>
      </c>
      <c r="C7" s="19" t="s">
        <v>40</v>
      </c>
      <c r="D7" s="19" t="s">
        <v>22</v>
      </c>
      <c r="E7" s="19" t="s">
        <v>22</v>
      </c>
      <c r="F7" s="15">
        <v>0.126071252</v>
      </c>
      <c r="G7" s="36" t="s">
        <v>25</v>
      </c>
      <c r="H7" s="35" t="s">
        <v>34</v>
      </c>
      <c r="I7" s="35" t="s">
        <v>47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  <c r="IQ7" s="47"/>
      <c r="IR7" s="47"/>
      <c r="IS7" s="47"/>
      <c r="IT7" s="47"/>
      <c r="IU7" s="47"/>
      <c r="IV7" s="47"/>
      <c r="IW7" s="47"/>
      <c r="IX7" s="47"/>
      <c r="IY7" s="47"/>
    </row>
    <row r="8" s="3" customFormat="1" spans="1:259">
      <c r="A8" s="15">
        <v>7</v>
      </c>
      <c r="B8" s="11" t="s">
        <v>55</v>
      </c>
      <c r="C8" s="19" t="s">
        <v>40</v>
      </c>
      <c r="D8" s="19" t="s">
        <v>22</v>
      </c>
      <c r="E8" s="19" t="s">
        <v>22</v>
      </c>
      <c r="F8" s="15">
        <v>0.003278044</v>
      </c>
      <c r="G8" s="34" t="s">
        <v>32</v>
      </c>
      <c r="H8" s="35" t="s">
        <v>34</v>
      </c>
      <c r="I8" s="35" t="s">
        <v>32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</row>
    <row r="9" s="3" customFormat="1" spans="1:259">
      <c r="A9" s="15">
        <v>8</v>
      </c>
      <c r="B9" s="18" t="s">
        <v>60</v>
      </c>
      <c r="C9" s="19" t="s">
        <v>22</v>
      </c>
      <c r="D9" s="19" t="s">
        <v>22</v>
      </c>
      <c r="E9" s="19" t="s">
        <v>23</v>
      </c>
      <c r="F9" s="15">
        <v>48.64749108</v>
      </c>
      <c r="G9" s="36" t="s">
        <v>25</v>
      </c>
      <c r="H9" s="35" t="s">
        <v>34</v>
      </c>
      <c r="I9" s="35" t="s">
        <v>47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</row>
    <row r="10" s="3" customFormat="1" spans="1:259">
      <c r="A10" s="15">
        <v>9</v>
      </c>
      <c r="B10" s="16" t="s">
        <v>65</v>
      </c>
      <c r="C10" s="17" t="s">
        <v>22</v>
      </c>
      <c r="D10" s="17" t="s">
        <v>40</v>
      </c>
      <c r="E10" s="17" t="s">
        <v>22</v>
      </c>
      <c r="F10" s="15">
        <v>0.0031844663</v>
      </c>
      <c r="G10" s="36" t="s">
        <v>25</v>
      </c>
      <c r="H10" s="35" t="s">
        <v>34</v>
      </c>
      <c r="I10" s="35" t="s">
        <v>47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</row>
    <row r="11" s="3" customFormat="1" spans="1:259">
      <c r="A11" s="15">
        <v>10</v>
      </c>
      <c r="B11" s="18" t="s">
        <v>80</v>
      </c>
      <c r="C11" s="19" t="s">
        <v>22</v>
      </c>
      <c r="D11" s="19" t="s">
        <v>40</v>
      </c>
      <c r="E11" s="19" t="s">
        <v>22</v>
      </c>
      <c r="F11" s="15">
        <v>0.000403301</v>
      </c>
      <c r="G11" s="34" t="s">
        <v>32</v>
      </c>
      <c r="H11" s="35" t="s">
        <v>32</v>
      </c>
      <c r="I11" s="35" t="s">
        <v>32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</row>
    <row r="12" s="3" customFormat="1" spans="1:259">
      <c r="A12" s="15">
        <v>11</v>
      </c>
      <c r="B12" s="18" t="s">
        <v>85</v>
      </c>
      <c r="C12" s="20" t="s">
        <v>22</v>
      </c>
      <c r="D12" s="20" t="s">
        <v>40</v>
      </c>
      <c r="E12" s="20" t="s">
        <v>22</v>
      </c>
      <c r="F12" s="15">
        <v>34.30040657</v>
      </c>
      <c r="G12" s="36" t="s">
        <v>33</v>
      </c>
      <c r="H12" s="35" t="s">
        <v>26</v>
      </c>
      <c r="I12" s="35" t="s">
        <v>89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</row>
    <row r="13" s="3" customFormat="1" spans="1:259">
      <c r="A13" s="15">
        <v>12</v>
      </c>
      <c r="B13" s="18" t="s">
        <v>91</v>
      </c>
      <c r="C13" s="19" t="s">
        <v>22</v>
      </c>
      <c r="D13" s="19" t="s">
        <v>22</v>
      </c>
      <c r="E13" s="19" t="s">
        <v>23</v>
      </c>
      <c r="F13" s="15">
        <v>48.1412521</v>
      </c>
      <c r="G13" s="36" t="s">
        <v>33</v>
      </c>
      <c r="H13" s="35" t="s">
        <v>34</v>
      </c>
      <c r="I13" s="35" t="s">
        <v>47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</row>
    <row r="14" s="3" customFormat="1" spans="1:259">
      <c r="A14" s="15">
        <v>13</v>
      </c>
      <c r="B14" s="18" t="s">
        <v>96</v>
      </c>
      <c r="C14" s="19" t="s">
        <v>40</v>
      </c>
      <c r="D14" s="19" t="s">
        <v>40</v>
      </c>
      <c r="E14" s="19" t="s">
        <v>22</v>
      </c>
      <c r="F14" s="15" t="s">
        <v>32</v>
      </c>
      <c r="G14" s="36" t="s">
        <v>25</v>
      </c>
      <c r="H14" s="35" t="s">
        <v>34</v>
      </c>
      <c r="I14" s="35" t="s">
        <v>47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</row>
    <row r="15" s="3" customFormat="1" spans="1:259">
      <c r="A15" s="15">
        <v>14</v>
      </c>
      <c r="B15" s="18" t="s">
        <v>100</v>
      </c>
      <c r="C15" s="19" t="s">
        <v>22</v>
      </c>
      <c r="D15" s="19" t="s">
        <v>22</v>
      </c>
      <c r="E15" s="19" t="s">
        <v>23</v>
      </c>
      <c r="F15" s="15">
        <v>18.18123125</v>
      </c>
      <c r="G15" s="36" t="s">
        <v>25</v>
      </c>
      <c r="H15" s="35" t="s">
        <v>34</v>
      </c>
      <c r="I15" s="35" t="s">
        <v>47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</row>
    <row r="16" s="4" customFormat="1" spans="1:259">
      <c r="A16" s="21">
        <v>15</v>
      </c>
      <c r="B16" s="22" t="s">
        <v>74</v>
      </c>
      <c r="C16" s="23" t="s">
        <v>40</v>
      </c>
      <c r="D16" s="23" t="s">
        <v>22</v>
      </c>
      <c r="E16" s="23" t="s">
        <v>22</v>
      </c>
      <c r="F16" s="21">
        <v>31.3002994</v>
      </c>
      <c r="G16" s="37" t="s">
        <v>25</v>
      </c>
      <c r="H16" s="38" t="s">
        <v>34</v>
      </c>
      <c r="I16" s="38" t="s">
        <v>47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</row>
    <row r="17" spans="7:9">
      <c r="G17" s="39"/>
      <c r="H17" s="39"/>
      <c r="I17" s="39"/>
    </row>
    <row r="18" spans="7:9">
      <c r="G18" s="39"/>
      <c r="H18" s="39"/>
      <c r="I18" s="39"/>
    </row>
    <row r="19" spans="3:9">
      <c r="C19" s="24" t="s">
        <v>104</v>
      </c>
      <c r="D19" s="24"/>
      <c r="E19" s="24"/>
      <c r="G19" s="39"/>
      <c r="H19" s="39"/>
      <c r="I19" s="39"/>
    </row>
    <row r="20" spans="3:9">
      <c r="C20" s="24" t="s">
        <v>106</v>
      </c>
      <c r="D20" s="24"/>
      <c r="E20" s="24"/>
      <c r="G20" s="40"/>
      <c r="H20" s="40"/>
      <c r="I20" s="40"/>
    </row>
    <row r="21" spans="3:9">
      <c r="C21" s="24" t="s">
        <v>109</v>
      </c>
      <c r="D21" s="24"/>
      <c r="E21" s="24"/>
      <c r="G21" s="40"/>
      <c r="H21" s="40"/>
      <c r="I21" s="40"/>
    </row>
    <row r="22" spans="7:9">
      <c r="G22" s="39"/>
      <c r="H22" s="39"/>
      <c r="I22" s="39"/>
    </row>
    <row r="23" spans="7:9">
      <c r="G23" s="39"/>
      <c r="H23" s="39"/>
      <c r="I23" s="39"/>
    </row>
    <row r="24" spans="3:9">
      <c r="C24" s="25" t="s">
        <v>105</v>
      </c>
      <c r="G24" s="41"/>
      <c r="H24" s="41"/>
      <c r="I24" s="41"/>
    </row>
    <row r="25" spans="3:9">
      <c r="C25" s="26" t="s">
        <v>108</v>
      </c>
      <c r="G25" s="39"/>
      <c r="H25" s="39"/>
      <c r="I25" s="39"/>
    </row>
    <row r="26" spans="3:9">
      <c r="C26" s="25" t="s">
        <v>111</v>
      </c>
      <c r="G26" s="39"/>
      <c r="H26" s="39"/>
      <c r="I26" s="39"/>
    </row>
    <row r="27" spans="3:9">
      <c r="C27" s="25" t="s">
        <v>113</v>
      </c>
      <c r="G27" s="39"/>
      <c r="H27" s="39"/>
      <c r="I27" s="39"/>
    </row>
    <row r="30" spans="6:6">
      <c r="F30" s="42" t="s">
        <v>107</v>
      </c>
    </row>
    <row r="31" spans="6:6">
      <c r="F31" s="43" t="s">
        <v>110</v>
      </c>
    </row>
    <row r="32" spans="6:6">
      <c r="F32" s="44" t="s">
        <v>112</v>
      </c>
    </row>
    <row r="33" spans="6:6">
      <c r="F33" s="45" t="s">
        <v>114</v>
      </c>
    </row>
  </sheetData>
  <mergeCells count="3">
    <mergeCell ref="C19:E19"/>
    <mergeCell ref="C20:E20"/>
    <mergeCell ref="C21:E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Swansea University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Bioinformatics</vt:lpstr>
      <vt:lpstr>Functional Annotation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a.derrick</dc:creator>
  <cp:lastModifiedBy>neha-</cp:lastModifiedBy>
  <dcterms:created xsi:type="dcterms:W3CDTF">2018-06-01T15:05:00Z</dcterms:created>
  <dcterms:modified xsi:type="dcterms:W3CDTF">2023-04-24T04:58:52Z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