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d\OneDrive\Documents\MeganOShea\UpdatedData3\"/>
    </mc:Choice>
  </mc:AlternateContent>
  <xr:revisionPtr revIDLastSave="0" documentId="8_{CD76097E-9966-4DE8-B49F-2521C5593F30}" xr6:coauthVersionLast="47" xr6:coauthVersionMax="47" xr10:uidLastSave="{00000000-0000-0000-0000-000000000000}"/>
  <bookViews>
    <workbookView xWindow="1080" yWindow="1080" windowWidth="28800" windowHeight="15345" firstSheet="2" activeTab="2" xr2:uid="{F541C2E8-AA36-4842-BFEE-BE97DF0B6F6A}"/>
  </bookViews>
  <sheets>
    <sheet name="Data" sheetId="1" r:id="rId1"/>
    <sheet name="Existing Dead" sheetId="2" r:id="rId2"/>
    <sheet name="Germina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4" i="3" l="1"/>
  <c r="W24" i="3"/>
  <c r="U24" i="3"/>
  <c r="S23" i="3"/>
  <c r="R23" i="3"/>
  <c r="Q23" i="3"/>
  <c r="P23" i="3"/>
  <c r="Q22" i="3"/>
  <c r="R22" i="3" s="1"/>
  <c r="U21" i="3"/>
  <c r="V19" i="3"/>
  <c r="U19" i="3"/>
  <c r="V18" i="3"/>
  <c r="U18" i="3"/>
  <c r="V10" i="2"/>
  <c r="U10" i="2"/>
  <c r="U10" i="3"/>
  <c r="Q9" i="3"/>
  <c r="P9" i="3"/>
  <c r="V6" i="3"/>
  <c r="V5" i="3"/>
  <c r="V11" i="3" s="1"/>
  <c r="U7" i="3"/>
  <c r="U6" i="3"/>
  <c r="U5" i="3"/>
  <c r="Q8" i="3"/>
  <c r="R8" i="3" s="1"/>
  <c r="T10" i="2"/>
  <c r="R10" i="2"/>
  <c r="S10" i="2"/>
  <c r="Q10" i="2"/>
  <c r="P10" i="2"/>
  <c r="U12" i="3" l="1"/>
  <c r="S8" i="3"/>
  <c r="R9" i="3"/>
  <c r="V24" i="3"/>
  <c r="U26" i="3"/>
  <c r="S22" i="3"/>
  <c r="S9" i="3" l="1"/>
  <c r="T8" i="3"/>
  <c r="T9" i="3" s="1"/>
  <c r="T22" i="3"/>
</calcChain>
</file>

<file path=xl/sharedStrings.xml><?xml version="1.0" encoding="utf-8"?>
<sst xmlns="http://schemas.openxmlformats.org/spreadsheetml/2006/main" count="282" uniqueCount="35">
  <si>
    <t>Grid</t>
  </si>
  <si>
    <t>Tag</t>
  </si>
  <si>
    <t>Status 2017</t>
  </si>
  <si>
    <t>Status 2018</t>
  </si>
  <si>
    <t>Status 2019</t>
  </si>
  <si>
    <t>Status 2020</t>
  </si>
  <si>
    <t>Status 2021</t>
  </si>
  <si>
    <t>Status 2022 - not assessed</t>
  </si>
  <si>
    <t>Status 2023</t>
  </si>
  <si>
    <t>x-axis average</t>
  </si>
  <si>
    <t>y-axis average</t>
  </si>
  <si>
    <t>A</t>
  </si>
  <si>
    <t>Existing</t>
  </si>
  <si>
    <t>Alive</t>
  </si>
  <si>
    <t>Dead</t>
  </si>
  <si>
    <t>Germinant</t>
  </si>
  <si>
    <t>Supplement</t>
  </si>
  <si>
    <t>Initial population (2017) = 7</t>
  </si>
  <si>
    <t>Mortality</t>
  </si>
  <si>
    <t>Average</t>
  </si>
  <si>
    <t>STDEV</t>
  </si>
  <si>
    <t>STERR</t>
  </si>
  <si>
    <t>Number existing plants</t>
  </si>
  <si>
    <t>% Mortality</t>
  </si>
  <si>
    <t>Germinants</t>
  </si>
  <si>
    <t>Total</t>
  </si>
  <si>
    <t>Recruits = (germs 2017-2020) - Germ deaths (2018-2021)</t>
  </si>
  <si>
    <t>Germinant deaths</t>
  </si>
  <si>
    <t>Existing plant deaths</t>
  </si>
  <si>
    <t>Yearly starters</t>
  </si>
  <si>
    <t>Recruit</t>
  </si>
  <si>
    <t>Natality</t>
  </si>
  <si>
    <t>Recruits</t>
  </si>
  <si>
    <t>Final pop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</si>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</sst>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4BE4-734E-461A-B804-11AC00852828}">
  <dimension ref="A1:K12"/>
  <sheetViews>
    <sheetView workbookViewId="0">
      <selection sqref="A1:XFD1048576"/>
    </sheetView>
  </sheetViews>
  <sheetFormatPr defaultRowHeight="15" x14ac:dyDescent="0.25"/>
  <sheetData>
    <row r="1" spans="1:11" ht="6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102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I2" t="s">
        <v>14</v>
      </c>
      <c r="J2">
        <v>2.2833333333333337</v>
      </c>
      <c r="K2">
        <v>4.9333333333333336</v>
      </c>
    </row>
    <row r="3" spans="1:11" x14ac:dyDescent="0.25">
      <c r="A3" t="s">
        <v>11</v>
      </c>
      <c r="B3">
        <v>236</v>
      </c>
      <c r="C3" t="s">
        <v>12</v>
      </c>
      <c r="D3" t="s">
        <v>14</v>
      </c>
      <c r="E3" t="s">
        <v>14</v>
      </c>
      <c r="F3" t="s">
        <v>14</v>
      </c>
      <c r="G3" t="s">
        <v>14</v>
      </c>
      <c r="I3" t="s">
        <v>14</v>
      </c>
      <c r="J3">
        <v>1.7</v>
      </c>
      <c r="K3">
        <v>1.55</v>
      </c>
    </row>
    <row r="4" spans="1:11" x14ac:dyDescent="0.25">
      <c r="A4" t="s">
        <v>11</v>
      </c>
      <c r="B4">
        <v>235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I4" t="s">
        <v>13</v>
      </c>
      <c r="J4">
        <v>1.65</v>
      </c>
      <c r="K4">
        <v>1.56</v>
      </c>
    </row>
    <row r="5" spans="1:11" x14ac:dyDescent="0.25">
      <c r="A5" t="s">
        <v>11</v>
      </c>
      <c r="B5">
        <v>238</v>
      </c>
      <c r="C5" t="s">
        <v>12</v>
      </c>
      <c r="D5" t="s">
        <v>13</v>
      </c>
      <c r="E5" t="s">
        <v>13</v>
      </c>
      <c r="F5" t="s">
        <v>13</v>
      </c>
      <c r="G5" t="s">
        <v>13</v>
      </c>
      <c r="I5" t="s">
        <v>13</v>
      </c>
      <c r="J5">
        <v>2</v>
      </c>
      <c r="K5">
        <v>4.339999999999999</v>
      </c>
    </row>
    <row r="6" spans="1:11" x14ac:dyDescent="0.25">
      <c r="A6" t="s">
        <v>11</v>
      </c>
      <c r="B6">
        <v>239</v>
      </c>
      <c r="C6" t="s">
        <v>12</v>
      </c>
      <c r="D6" t="s">
        <v>13</v>
      </c>
      <c r="E6" t="s">
        <v>13</v>
      </c>
      <c r="F6" t="s">
        <v>13</v>
      </c>
      <c r="G6" t="s">
        <v>13</v>
      </c>
      <c r="I6" t="s">
        <v>13</v>
      </c>
      <c r="J6">
        <v>1.67</v>
      </c>
      <c r="K6">
        <v>9.0700000000000021</v>
      </c>
    </row>
    <row r="7" spans="1:11" x14ac:dyDescent="0.25">
      <c r="A7" t="s">
        <v>11</v>
      </c>
      <c r="B7">
        <v>103</v>
      </c>
      <c r="C7" t="s">
        <v>12</v>
      </c>
      <c r="D7" t="s">
        <v>13</v>
      </c>
      <c r="E7" t="s">
        <v>13</v>
      </c>
      <c r="F7" t="s">
        <v>13</v>
      </c>
      <c r="G7" t="s">
        <v>13</v>
      </c>
      <c r="I7" t="s">
        <v>13</v>
      </c>
      <c r="J7">
        <v>1.42</v>
      </c>
      <c r="K7">
        <v>5.65</v>
      </c>
    </row>
    <row r="8" spans="1:11" x14ac:dyDescent="0.25">
      <c r="A8" t="s">
        <v>11</v>
      </c>
      <c r="B8">
        <v>237</v>
      </c>
      <c r="C8" t="s">
        <v>12</v>
      </c>
      <c r="D8" t="s">
        <v>13</v>
      </c>
      <c r="E8" t="s">
        <v>13</v>
      </c>
      <c r="F8" t="s">
        <v>13</v>
      </c>
      <c r="G8" t="s">
        <v>13</v>
      </c>
      <c r="I8" t="s">
        <v>13</v>
      </c>
      <c r="J8">
        <v>2.0200000000000005</v>
      </c>
      <c r="K8">
        <v>1.27</v>
      </c>
    </row>
    <row r="9" spans="1:11" x14ac:dyDescent="0.25">
      <c r="A9" t="s">
        <v>11</v>
      </c>
      <c r="B9">
        <v>298</v>
      </c>
      <c r="C9" t="s">
        <v>15</v>
      </c>
      <c r="D9" t="s">
        <v>13</v>
      </c>
      <c r="E9" t="s">
        <v>13</v>
      </c>
      <c r="F9" t="s">
        <v>13</v>
      </c>
      <c r="G9" t="s">
        <v>13</v>
      </c>
      <c r="I9" t="s">
        <v>13</v>
      </c>
      <c r="J9">
        <v>3.2250000000000001</v>
      </c>
      <c r="K9">
        <v>12.137499999999999</v>
      </c>
    </row>
    <row r="10" spans="1:11" x14ac:dyDescent="0.25">
      <c r="A10" t="s">
        <v>11</v>
      </c>
      <c r="B10">
        <v>853</v>
      </c>
      <c r="E10" t="s">
        <v>15</v>
      </c>
      <c r="F10" t="s">
        <v>13</v>
      </c>
      <c r="G10" t="s">
        <v>13</v>
      </c>
      <c r="I10" t="s">
        <v>13</v>
      </c>
      <c r="J10">
        <v>1.6833333333333333</v>
      </c>
      <c r="K10">
        <v>5.3</v>
      </c>
    </row>
    <row r="11" spans="1:11" x14ac:dyDescent="0.25">
      <c r="A11" t="s">
        <v>11</v>
      </c>
      <c r="B11">
        <v>973</v>
      </c>
      <c r="F11" t="s">
        <v>15</v>
      </c>
      <c r="G11" t="s">
        <v>14</v>
      </c>
      <c r="I11" t="s">
        <v>14</v>
      </c>
      <c r="J11">
        <v>1.5</v>
      </c>
      <c r="K11">
        <v>1.1000000000000001</v>
      </c>
    </row>
    <row r="12" spans="1:11" x14ac:dyDescent="0.25">
      <c r="A12" t="s">
        <v>11</v>
      </c>
      <c r="B12">
        <v>267</v>
      </c>
      <c r="C12" t="s">
        <v>16</v>
      </c>
      <c r="D12" t="s">
        <v>13</v>
      </c>
      <c r="E12" t="s">
        <v>13</v>
      </c>
      <c r="F12" t="s">
        <v>13</v>
      </c>
      <c r="G12" t="s">
        <v>13</v>
      </c>
      <c r="I12" t="s">
        <v>13</v>
      </c>
      <c r="J12">
        <v>1.57</v>
      </c>
      <c r="K12">
        <v>9.5400000000000009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81BD-40C1-444B-B7C4-7586DED6B6E5}">
  <dimension ref="A1:V12"/>
  <sheetViews>
    <sheetView workbookViewId="0">
      <selection activeCell="I20" sqref="I20"/>
    </sheetView>
  </sheetViews>
  <sheetFormatPr defaultRowHeight="15" x14ac:dyDescent="0.25"/>
  <sheetData>
    <row r="1" spans="1:22" ht="6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22" x14ac:dyDescent="0.25">
      <c r="A2" t="s">
        <v>11</v>
      </c>
      <c r="B2">
        <v>102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I2" t="s">
        <v>14</v>
      </c>
      <c r="J2">
        <v>2.2833333333333337</v>
      </c>
      <c r="K2">
        <v>4.9333333333333336</v>
      </c>
    </row>
    <row r="3" spans="1:22" x14ac:dyDescent="0.25">
      <c r="A3" t="s">
        <v>11</v>
      </c>
      <c r="B3">
        <v>236</v>
      </c>
      <c r="C3" t="s">
        <v>12</v>
      </c>
      <c r="D3" t="s">
        <v>14</v>
      </c>
      <c r="E3" t="s">
        <v>14</v>
      </c>
      <c r="F3" t="s">
        <v>14</v>
      </c>
      <c r="G3" t="s">
        <v>14</v>
      </c>
      <c r="I3" t="s">
        <v>14</v>
      </c>
      <c r="J3">
        <v>1.7</v>
      </c>
      <c r="K3">
        <v>1.55</v>
      </c>
      <c r="O3" t="s">
        <v>17</v>
      </c>
    </row>
    <row r="4" spans="1:22" x14ac:dyDescent="0.25">
      <c r="A4" t="s">
        <v>11</v>
      </c>
      <c r="B4">
        <v>235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I4" t="s">
        <v>13</v>
      </c>
      <c r="J4">
        <v>1.65</v>
      </c>
      <c r="K4">
        <v>1.56</v>
      </c>
    </row>
    <row r="5" spans="1:22" x14ac:dyDescent="0.25">
      <c r="A5" t="s">
        <v>11</v>
      </c>
      <c r="B5">
        <v>238</v>
      </c>
      <c r="C5" t="s">
        <v>12</v>
      </c>
      <c r="D5" t="s">
        <v>13</v>
      </c>
      <c r="E5" t="s">
        <v>13</v>
      </c>
      <c r="F5" t="s">
        <v>13</v>
      </c>
      <c r="G5" t="s">
        <v>13</v>
      </c>
      <c r="I5" t="s">
        <v>13</v>
      </c>
      <c r="J5">
        <v>2</v>
      </c>
      <c r="K5">
        <v>4.339999999999999</v>
      </c>
    </row>
    <row r="6" spans="1:22" x14ac:dyDescent="0.25">
      <c r="A6" t="s">
        <v>11</v>
      </c>
      <c r="B6">
        <v>239</v>
      </c>
      <c r="C6" t="s">
        <v>12</v>
      </c>
      <c r="D6" t="s">
        <v>13</v>
      </c>
      <c r="E6" t="s">
        <v>13</v>
      </c>
      <c r="F6" t="s">
        <v>13</v>
      </c>
      <c r="G6" t="s">
        <v>13</v>
      </c>
      <c r="I6" t="s">
        <v>13</v>
      </c>
      <c r="J6">
        <v>1.67</v>
      </c>
      <c r="K6">
        <v>9.0700000000000021</v>
      </c>
      <c r="P6" t="s">
        <v>18</v>
      </c>
    </row>
    <row r="7" spans="1:22" x14ac:dyDescent="0.25">
      <c r="A7" t="s">
        <v>11</v>
      </c>
      <c r="B7">
        <v>103</v>
      </c>
      <c r="C7" t="s">
        <v>12</v>
      </c>
      <c r="D7" t="s">
        <v>13</v>
      </c>
      <c r="E7" t="s">
        <v>13</v>
      </c>
      <c r="F7" t="s">
        <v>13</v>
      </c>
      <c r="G7" t="s">
        <v>13</v>
      </c>
      <c r="I7" t="s">
        <v>13</v>
      </c>
      <c r="J7">
        <v>1.42</v>
      </c>
      <c r="K7">
        <v>5.65</v>
      </c>
      <c r="P7">
        <v>2018</v>
      </c>
      <c r="Q7">
        <v>2019</v>
      </c>
      <c r="R7">
        <v>2020</v>
      </c>
      <c r="S7">
        <v>2021</v>
      </c>
      <c r="T7" t="s">
        <v>19</v>
      </c>
      <c r="U7" t="s">
        <v>20</v>
      </c>
      <c r="V7" t="s">
        <v>21</v>
      </c>
    </row>
    <row r="8" spans="1:22" x14ac:dyDescent="0.25">
      <c r="A8" t="s">
        <v>11</v>
      </c>
      <c r="B8">
        <v>237</v>
      </c>
      <c r="C8" t="s">
        <v>12</v>
      </c>
      <c r="D8" t="s">
        <v>13</v>
      </c>
      <c r="E8" t="s">
        <v>13</v>
      </c>
      <c r="F8" t="s">
        <v>13</v>
      </c>
      <c r="G8" t="s">
        <v>13</v>
      </c>
      <c r="I8" t="s">
        <v>13</v>
      </c>
      <c r="J8">
        <v>2.0200000000000005</v>
      </c>
      <c r="K8">
        <v>1.27</v>
      </c>
      <c r="O8" t="s">
        <v>18</v>
      </c>
      <c r="P8">
        <v>1</v>
      </c>
      <c r="Q8">
        <v>0</v>
      </c>
      <c r="R8">
        <v>1</v>
      </c>
      <c r="S8">
        <v>0</v>
      </c>
    </row>
    <row r="9" spans="1:22" x14ac:dyDescent="0.25">
      <c r="A9" t="s">
        <v>11</v>
      </c>
      <c r="B9">
        <v>298</v>
      </c>
      <c r="C9" t="s">
        <v>15</v>
      </c>
      <c r="D9" t="s">
        <v>13</v>
      </c>
      <c r="E9" t="s">
        <v>13</v>
      </c>
      <c r="F9" t="s">
        <v>13</v>
      </c>
      <c r="G9" t="s">
        <v>13</v>
      </c>
      <c r="I9" t="s">
        <v>13</v>
      </c>
      <c r="J9">
        <v>3.2250000000000001</v>
      </c>
      <c r="K9">
        <v>12.137499999999999</v>
      </c>
      <c r="O9" t="s">
        <v>22</v>
      </c>
      <c r="P9">
        <v>7</v>
      </c>
      <c r="Q9">
        <v>6</v>
      </c>
      <c r="R9">
        <v>6</v>
      </c>
      <c r="S9">
        <v>5</v>
      </c>
    </row>
    <row r="10" spans="1:22" x14ac:dyDescent="0.25">
      <c r="A10" t="s">
        <v>11</v>
      </c>
      <c r="B10">
        <v>853</v>
      </c>
      <c r="E10" t="s">
        <v>15</v>
      </c>
      <c r="F10" t="s">
        <v>13</v>
      </c>
      <c r="G10" t="s">
        <v>13</v>
      </c>
      <c r="I10" t="s">
        <v>13</v>
      </c>
      <c r="J10">
        <v>1.6833333333333333</v>
      </c>
      <c r="K10">
        <v>5.3</v>
      </c>
      <c r="O10" t="s">
        <v>23</v>
      </c>
      <c r="P10">
        <f>(P8/P9)*100</f>
        <v>14.285714285714285</v>
      </c>
      <c r="Q10">
        <f>(Q8/Q9)*100</f>
        <v>0</v>
      </c>
      <c r="R10">
        <f>(R8/R9)*100</f>
        <v>16.666666666666664</v>
      </c>
      <c r="S10">
        <f>(S8/S9)*100</f>
        <v>0</v>
      </c>
      <c r="T10">
        <f>AVERAGE(P10:S10)</f>
        <v>7.7380952380952372</v>
      </c>
      <c r="U10">
        <f>_xlfn.STDEV.S(P10:S10)</f>
        <v>8.9878981372270825</v>
      </c>
      <c r="V10">
        <f>U10/SQRT(4)</f>
        <v>4.4939490686135413</v>
      </c>
    </row>
    <row r="11" spans="1:22" x14ac:dyDescent="0.25">
      <c r="A11" t="s">
        <v>11</v>
      </c>
      <c r="B11">
        <v>973</v>
      </c>
      <c r="F11" t="s">
        <v>15</v>
      </c>
      <c r="G11" t="s">
        <v>14</v>
      </c>
      <c r="I11" t="s">
        <v>14</v>
      </c>
      <c r="J11">
        <v>1.5</v>
      </c>
      <c r="K11">
        <v>1.1000000000000001</v>
      </c>
    </row>
    <row r="12" spans="1:22" x14ac:dyDescent="0.25">
      <c r="A12" t="s">
        <v>11</v>
      </c>
      <c r="B12">
        <v>267</v>
      </c>
      <c r="C12" t="s">
        <v>16</v>
      </c>
      <c r="D12" t="s">
        <v>13</v>
      </c>
      <c r="E12" t="s">
        <v>13</v>
      </c>
      <c r="F12" t="s">
        <v>13</v>
      </c>
      <c r="G12" t="s">
        <v>13</v>
      </c>
      <c r="I12" t="s">
        <v>13</v>
      </c>
      <c r="J12">
        <v>1.57</v>
      </c>
      <c r="K12">
        <v>9.5400000000000009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B655-354F-4842-BD54-9DBEA9A176E9}">
  <dimension ref="A1:X26"/>
  <sheetViews>
    <sheetView tabSelected="1" topLeftCell="B4" workbookViewId="0">
      <selection activeCell="X24" sqref="X24"/>
    </sheetView>
  </sheetViews>
  <sheetFormatPr defaultRowHeight="15" x14ac:dyDescent="0.25"/>
  <sheetData>
    <row r="1" spans="1:22" ht="6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22" x14ac:dyDescent="0.25">
      <c r="A2" t="s">
        <v>11</v>
      </c>
      <c r="B2">
        <v>102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I2" t="s">
        <v>14</v>
      </c>
      <c r="J2">
        <v>2.2833333333333337</v>
      </c>
      <c r="K2">
        <v>4.9333333333333336</v>
      </c>
    </row>
    <row r="3" spans="1:22" x14ac:dyDescent="0.25">
      <c r="A3" t="s">
        <v>11</v>
      </c>
      <c r="B3">
        <v>236</v>
      </c>
      <c r="C3" t="s">
        <v>12</v>
      </c>
      <c r="D3" t="s">
        <v>14</v>
      </c>
      <c r="E3" t="s">
        <v>14</v>
      </c>
      <c r="F3" t="s">
        <v>14</v>
      </c>
      <c r="G3" t="s">
        <v>14</v>
      </c>
      <c r="I3" t="s">
        <v>14</v>
      </c>
      <c r="J3">
        <v>1.7</v>
      </c>
      <c r="K3">
        <v>1.55</v>
      </c>
      <c r="P3" t="s">
        <v>24</v>
      </c>
    </row>
    <row r="4" spans="1:22" x14ac:dyDescent="0.25">
      <c r="A4" t="s">
        <v>11</v>
      </c>
      <c r="B4">
        <v>235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I4" t="s">
        <v>13</v>
      </c>
      <c r="J4">
        <v>1.65</v>
      </c>
      <c r="K4">
        <v>1.56</v>
      </c>
      <c r="P4">
        <v>2017</v>
      </c>
      <c r="Q4">
        <v>2018</v>
      </c>
      <c r="R4">
        <v>2019</v>
      </c>
      <c r="S4">
        <v>2020</v>
      </c>
      <c r="T4">
        <v>2021</v>
      </c>
      <c r="U4" t="s">
        <v>25</v>
      </c>
      <c r="V4" t="s">
        <v>26</v>
      </c>
    </row>
    <row r="5" spans="1:22" x14ac:dyDescent="0.25">
      <c r="A5" t="s">
        <v>11</v>
      </c>
      <c r="B5">
        <v>238</v>
      </c>
      <c r="C5" t="s">
        <v>12</v>
      </c>
      <c r="D5" t="s">
        <v>13</v>
      </c>
      <c r="E5" t="s">
        <v>13</v>
      </c>
      <c r="F5" t="s">
        <v>13</v>
      </c>
      <c r="G5" t="s">
        <v>13</v>
      </c>
      <c r="I5" t="s">
        <v>13</v>
      </c>
      <c r="J5">
        <v>2</v>
      </c>
      <c r="K5">
        <v>4.339999999999999</v>
      </c>
      <c r="O5" t="s">
        <v>24</v>
      </c>
      <c r="P5">
        <v>1</v>
      </c>
      <c r="Q5">
        <v>0</v>
      </c>
      <c r="R5">
        <v>1</v>
      </c>
      <c r="S5">
        <v>1</v>
      </c>
      <c r="T5">
        <v>0</v>
      </c>
      <c r="U5">
        <f>SUM(P5:T5)</f>
        <v>3</v>
      </c>
      <c r="V5">
        <f>SUM(P5:S5)</f>
        <v>3</v>
      </c>
    </row>
    <row r="6" spans="1:22" x14ac:dyDescent="0.25">
      <c r="A6" t="s">
        <v>11</v>
      </c>
      <c r="B6">
        <v>239</v>
      </c>
      <c r="C6" t="s">
        <v>12</v>
      </c>
      <c r="D6" t="s">
        <v>13</v>
      </c>
      <c r="E6" t="s">
        <v>13</v>
      </c>
      <c r="F6" t="s">
        <v>13</v>
      </c>
      <c r="G6" t="s">
        <v>13</v>
      </c>
      <c r="I6" t="s">
        <v>13</v>
      </c>
      <c r="J6">
        <v>1.67</v>
      </c>
      <c r="K6">
        <v>9.0700000000000021</v>
      </c>
      <c r="O6" t="s">
        <v>27</v>
      </c>
      <c r="Q6">
        <v>0</v>
      </c>
      <c r="R6">
        <v>0</v>
      </c>
      <c r="S6">
        <v>0</v>
      </c>
      <c r="T6">
        <v>1</v>
      </c>
      <c r="U6">
        <f>SUM(Q6:T6)</f>
        <v>1</v>
      </c>
      <c r="V6">
        <f>SUM(Q6:T6)</f>
        <v>1</v>
      </c>
    </row>
    <row r="7" spans="1:22" x14ac:dyDescent="0.25">
      <c r="A7" t="s">
        <v>11</v>
      </c>
      <c r="B7">
        <v>103</v>
      </c>
      <c r="C7" t="s">
        <v>12</v>
      </c>
      <c r="D7" t="s">
        <v>13</v>
      </c>
      <c r="E7" t="s">
        <v>13</v>
      </c>
      <c r="F7" t="s">
        <v>13</v>
      </c>
      <c r="G7" t="s">
        <v>13</v>
      </c>
      <c r="I7" t="s">
        <v>13</v>
      </c>
      <c r="J7">
        <v>1.42</v>
      </c>
      <c r="K7">
        <v>5.65</v>
      </c>
      <c r="O7" t="s">
        <v>28</v>
      </c>
      <c r="Q7">
        <v>1</v>
      </c>
      <c r="R7">
        <v>0</v>
      </c>
      <c r="S7">
        <v>1</v>
      </c>
      <c r="T7">
        <v>0</v>
      </c>
      <c r="U7">
        <f>SUM(Q7:T7)</f>
        <v>2</v>
      </c>
    </row>
    <row r="8" spans="1:22" x14ac:dyDescent="0.25">
      <c r="A8" t="s">
        <v>11</v>
      </c>
      <c r="B8">
        <v>237</v>
      </c>
      <c r="C8" t="s">
        <v>12</v>
      </c>
      <c r="D8" t="s">
        <v>13</v>
      </c>
      <c r="E8" t="s">
        <v>13</v>
      </c>
      <c r="F8" t="s">
        <v>13</v>
      </c>
      <c r="G8" t="s">
        <v>13</v>
      </c>
      <c r="I8" t="s">
        <v>13</v>
      </c>
      <c r="J8">
        <v>2.0200000000000005</v>
      </c>
      <c r="K8">
        <v>1.27</v>
      </c>
      <c r="O8" t="s">
        <v>29</v>
      </c>
      <c r="P8">
        <v>7</v>
      </c>
      <c r="Q8">
        <f>P5+P8</f>
        <v>8</v>
      </c>
      <c r="R8">
        <f>Q8+Q5-Q6-Q7</f>
        <v>7</v>
      </c>
      <c r="S8">
        <f>R8+R5-R6-R7</f>
        <v>8</v>
      </c>
      <c r="T8">
        <f>S8+S5-S6-S7</f>
        <v>8</v>
      </c>
    </row>
    <row r="9" spans="1:22" x14ac:dyDescent="0.25">
      <c r="A9" t="s">
        <v>11</v>
      </c>
      <c r="B9">
        <v>298</v>
      </c>
      <c r="C9" t="s">
        <v>15</v>
      </c>
      <c r="D9" s="2" t="s">
        <v>30</v>
      </c>
      <c r="E9" t="s">
        <v>13</v>
      </c>
      <c r="F9" t="s">
        <v>13</v>
      </c>
      <c r="G9" t="s">
        <v>13</v>
      </c>
      <c r="I9" t="s">
        <v>13</v>
      </c>
      <c r="J9">
        <v>3.2250000000000001</v>
      </c>
      <c r="K9">
        <v>12.137499999999999</v>
      </c>
      <c r="O9" t="s">
        <v>31</v>
      </c>
      <c r="P9">
        <f>(P5/P8)*100</f>
        <v>14.285714285714285</v>
      </c>
      <c r="Q9">
        <f t="shared" ref="Q9:T9" si="0">(Q5/Q8)*100</f>
        <v>0</v>
      </c>
      <c r="R9">
        <f t="shared" si="0"/>
        <v>14.285714285714285</v>
      </c>
      <c r="S9">
        <f t="shared" si="0"/>
        <v>12.5</v>
      </c>
      <c r="T9">
        <f t="shared" si="0"/>
        <v>0</v>
      </c>
    </row>
    <row r="10" spans="1:22" x14ac:dyDescent="0.25">
      <c r="A10" t="s">
        <v>11</v>
      </c>
      <c r="B10">
        <v>853</v>
      </c>
      <c r="E10" t="s">
        <v>15</v>
      </c>
      <c r="F10" s="2" t="s">
        <v>30</v>
      </c>
      <c r="G10" t="s">
        <v>13</v>
      </c>
      <c r="I10" t="s">
        <v>13</v>
      </c>
      <c r="J10">
        <v>1.6833333333333333</v>
      </c>
      <c r="K10">
        <v>5.3</v>
      </c>
      <c r="O10" t="s">
        <v>31</v>
      </c>
      <c r="P10">
        <v>14.285714285714285</v>
      </c>
      <c r="Q10">
        <v>0</v>
      </c>
      <c r="R10">
        <v>14.285714285714285</v>
      </c>
      <c r="S10">
        <v>12.5</v>
      </c>
      <c r="T10">
        <v>0</v>
      </c>
      <c r="U10">
        <f>AVERAGE(P10:T10)</f>
        <v>8.2142857142857135</v>
      </c>
    </row>
    <row r="11" spans="1:22" x14ac:dyDescent="0.25">
      <c r="A11" t="s">
        <v>11</v>
      </c>
      <c r="B11">
        <v>973</v>
      </c>
      <c r="F11" t="s">
        <v>15</v>
      </c>
      <c r="G11" t="s">
        <v>14</v>
      </c>
      <c r="I11" t="s">
        <v>14</v>
      </c>
      <c r="J11">
        <v>1.5</v>
      </c>
      <c r="K11">
        <v>1.1000000000000001</v>
      </c>
      <c r="O11" t="s">
        <v>32</v>
      </c>
      <c r="V11">
        <f>V5-V6</f>
        <v>2</v>
      </c>
    </row>
    <row r="12" spans="1:22" x14ac:dyDescent="0.25">
      <c r="A12" t="s">
        <v>11</v>
      </c>
      <c r="B12">
        <v>267</v>
      </c>
      <c r="C12" t="s">
        <v>16</v>
      </c>
      <c r="D12" t="s">
        <v>13</v>
      </c>
      <c r="E12" t="s">
        <v>13</v>
      </c>
      <c r="F12" t="s">
        <v>13</v>
      </c>
      <c r="G12" t="s">
        <v>13</v>
      </c>
      <c r="I12" t="s">
        <v>13</v>
      </c>
      <c r="J12">
        <v>1.57</v>
      </c>
      <c r="K12">
        <v>9.5400000000000009</v>
      </c>
      <c r="O12" t="s">
        <v>33</v>
      </c>
      <c r="U12">
        <f>7-U7+V11</f>
        <v>7</v>
      </c>
    </row>
    <row r="16" spans="1:22" x14ac:dyDescent="0.25">
      <c r="P16" t="s">
        <v>24</v>
      </c>
    </row>
    <row r="17" spans="15:24" x14ac:dyDescent="0.25">
      <c r="P17">
        <v>2017</v>
      </c>
      <c r="Q17">
        <v>2018</v>
      </c>
      <c r="R17">
        <v>2019</v>
      </c>
      <c r="S17">
        <v>2020</v>
      </c>
      <c r="T17">
        <v>2021</v>
      </c>
      <c r="U17" t="s">
        <v>25</v>
      </c>
      <c r="V17" t="s">
        <v>26</v>
      </c>
      <c r="W17" t="s">
        <v>20</v>
      </c>
      <c r="X17" t="s">
        <v>21</v>
      </c>
    </row>
    <row r="18" spans="15:24" x14ac:dyDescent="0.25">
      <c r="O18" t="s">
        <v>24</v>
      </c>
      <c r="P18">
        <v>1</v>
      </c>
      <c r="Q18">
        <v>0</v>
      </c>
      <c r="R18">
        <v>1</v>
      </c>
      <c r="S18">
        <v>1</v>
      </c>
      <c r="T18">
        <v>0</v>
      </c>
      <c r="U18">
        <f>SUM(P18:T18)</f>
        <v>3</v>
      </c>
      <c r="V18">
        <f>SUM(P18:S18)</f>
        <v>3</v>
      </c>
    </row>
    <row r="19" spans="15:24" x14ac:dyDescent="0.25">
      <c r="O19" t="s">
        <v>27</v>
      </c>
      <c r="Q19">
        <v>0</v>
      </c>
      <c r="R19">
        <v>0</v>
      </c>
      <c r="S19">
        <v>0</v>
      </c>
      <c r="T19">
        <v>1</v>
      </c>
      <c r="U19">
        <f>SUM(Q19:T19)</f>
        <v>1</v>
      </c>
      <c r="V19">
        <f>SUM(Q19:T19)</f>
        <v>1</v>
      </c>
    </row>
    <row r="20" spans="15:24" x14ac:dyDescent="0.25">
      <c r="O20" t="s">
        <v>32</v>
      </c>
      <c r="P20">
        <v>1</v>
      </c>
      <c r="Q20">
        <v>0</v>
      </c>
      <c r="R20">
        <v>1</v>
      </c>
      <c r="S20">
        <v>0</v>
      </c>
    </row>
    <row r="21" spans="15:24" x14ac:dyDescent="0.25">
      <c r="O21" t="s">
        <v>28</v>
      </c>
      <c r="Q21">
        <v>1</v>
      </c>
      <c r="R21">
        <v>0</v>
      </c>
      <c r="S21">
        <v>1</v>
      </c>
      <c r="T21">
        <v>0</v>
      </c>
      <c r="U21">
        <f>SUM(Q21:T21)</f>
        <v>2</v>
      </c>
    </row>
    <row r="22" spans="15:24" x14ac:dyDescent="0.25">
      <c r="O22" t="s">
        <v>29</v>
      </c>
      <c r="P22">
        <v>7</v>
      </c>
      <c r="Q22">
        <f>P18+P22</f>
        <v>8</v>
      </c>
      <c r="R22">
        <f>Q22+Q18-Q19-Q21</f>
        <v>7</v>
      </c>
      <c r="S22">
        <f>R22+R18-R19-R21</f>
        <v>8</v>
      </c>
      <c r="T22">
        <f>S22+S18-S19-S21</f>
        <v>8</v>
      </c>
    </row>
    <row r="23" spans="15:24" x14ac:dyDescent="0.25">
      <c r="O23" t="s">
        <v>34</v>
      </c>
      <c r="P23">
        <f>(P20/P22)*100</f>
        <v>14.285714285714285</v>
      </c>
      <c r="Q23">
        <f t="shared" ref="Q23:S23" si="1">(Q20/Q22)*100</f>
        <v>0</v>
      </c>
      <c r="R23">
        <f t="shared" si="1"/>
        <v>14.285714285714285</v>
      </c>
      <c r="S23">
        <f t="shared" si="1"/>
        <v>0</v>
      </c>
    </row>
    <row r="24" spans="15:24" x14ac:dyDescent="0.25">
      <c r="O24" t="s">
        <v>34</v>
      </c>
      <c r="P24">
        <v>14.285714285714285</v>
      </c>
      <c r="Q24">
        <v>0</v>
      </c>
      <c r="R24">
        <v>14.285714285714285</v>
      </c>
      <c r="S24">
        <v>0</v>
      </c>
      <c r="U24">
        <f>AVERAGE(P24:S24)</f>
        <v>7.1428571428571423</v>
      </c>
      <c r="V24">
        <f>V18-V19</f>
        <v>2</v>
      </c>
      <c r="W24">
        <f>_xlfn.STDEV.S(P24:S24)</f>
        <v>8.2478609884232252</v>
      </c>
      <c r="X24">
        <f>W24/SQRT(4)</f>
        <v>4.1239304942116126</v>
      </c>
    </row>
    <row r="25" spans="15:24" x14ac:dyDescent="0.25">
      <c r="O25" t="s">
        <v>32</v>
      </c>
    </row>
    <row r="26" spans="15:24" x14ac:dyDescent="0.25">
      <c r="O26" t="s">
        <v>33</v>
      </c>
      <c r="U26">
        <f>7-U21+V24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Existing Dead</vt:lpstr>
      <vt:lpstr>Germinants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O'shea</dc:creator>
  <cp:keywords/>
  <dc:description/>
  <cp:lastModifiedBy>Neil Diamond</cp:lastModifiedBy>
  <cp:revision/>
  <dcterms:created xsi:type="dcterms:W3CDTF">2023-10-22T23:53:21Z</dcterms:created>
  <dcterms:modified xsi:type="dcterms:W3CDTF">2024-09-26T00:21:37Z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2023-10-22T23:53:30Z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2a2b3f15-a925-48b4-9401-c4ca5b697c75</vt:lpwstr>
  </property>
  <property fmtid="{D5CDD505-2E9C-101B-9397-08002B2CF9AE}" pid="8" name="MSIP_Label_d7dc88d9-fa17-47eb-a208-3e66f59d50e5_ContentBits">
    <vt:lpwstr>0</vt:lpwstr>
  </property>
</Properties>
</file>