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d\OneDrive\Documents\MeganOShea\UpdatedData3\"/>
    </mc:Choice>
  </mc:AlternateContent>
  <xr:revisionPtr revIDLastSave="0" documentId="8_{A72D99DD-7BCA-4FEC-AF9C-0DCE77BEA465}" xr6:coauthVersionLast="47" xr6:coauthVersionMax="47" xr10:uidLastSave="{00000000-0000-0000-0000-000000000000}"/>
  <bookViews>
    <workbookView xWindow="735" yWindow="735" windowWidth="28800" windowHeight="15345" firstSheet="2" activeTab="2" xr2:uid="{2DC23A9D-8AE3-493E-B783-ACAA21D05465}"/>
  </bookViews>
  <sheets>
    <sheet name="Data" sheetId="1" r:id="rId1"/>
    <sheet name="Existing Dead" sheetId="2" r:id="rId2"/>
    <sheet name="Germinan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4" i="3" l="1"/>
  <c r="V24" i="3"/>
  <c r="T24" i="3"/>
  <c r="R23" i="3"/>
  <c r="Q23" i="3"/>
  <c r="P23" i="3"/>
  <c r="O23" i="3"/>
  <c r="T21" i="3"/>
  <c r="U19" i="3"/>
  <c r="T19" i="3"/>
  <c r="U18" i="3"/>
  <c r="T18" i="3"/>
  <c r="T10" i="3"/>
  <c r="O9" i="3"/>
  <c r="P9" i="3"/>
  <c r="T7" i="3"/>
  <c r="U6" i="3"/>
  <c r="T6" i="3"/>
  <c r="U5" i="3"/>
  <c r="T5" i="3"/>
  <c r="N9" i="1"/>
  <c r="N8" i="1"/>
  <c r="N7" i="1"/>
  <c r="N6" i="1"/>
  <c r="N5" i="1"/>
  <c r="N4" i="1"/>
  <c r="N3" i="1"/>
  <c r="N2" i="1"/>
  <c r="M9" i="1"/>
  <c r="M8" i="1"/>
  <c r="M7" i="1"/>
  <c r="M6" i="1"/>
  <c r="M5" i="1"/>
  <c r="M4" i="1"/>
  <c r="M3" i="1"/>
  <c r="M2" i="1"/>
  <c r="U25" i="3" l="1"/>
  <c r="T26" i="3" s="1"/>
  <c r="U11" i="3"/>
  <c r="T12" i="3" s="1"/>
  <c r="Q9" i="3" l="1"/>
  <c r="S9" i="3" l="1"/>
  <c r="R9" i="3"/>
</calcChain>
</file>

<file path=xl/sharedStrings.xml><?xml version="1.0" encoding="utf-8"?>
<sst xmlns="http://schemas.openxmlformats.org/spreadsheetml/2006/main" count="203" uniqueCount="34">
  <si>
    <t>Tag</t>
  </si>
  <si>
    <t>Status 2017</t>
  </si>
  <si>
    <t>Status 2018</t>
  </si>
  <si>
    <t>Status 2019</t>
  </si>
  <si>
    <t>Status 2020</t>
  </si>
  <si>
    <t>Status 2021</t>
  </si>
  <si>
    <t>Status 2022 - not assessed</t>
  </si>
  <si>
    <t>Status 2023</t>
  </si>
  <si>
    <t>Status 2024</t>
  </si>
  <si>
    <t>x-axis</t>
  </si>
  <si>
    <t>y-axis</t>
  </si>
  <si>
    <t>Transposed x-axis</t>
  </si>
  <si>
    <t>Transposed y-axis</t>
  </si>
  <si>
    <t>Existing</t>
  </si>
  <si>
    <t>Alive</t>
  </si>
  <si>
    <t>Germinant</t>
  </si>
  <si>
    <t>Supplement</t>
  </si>
  <si>
    <t>Initial population (2017) = 6</t>
  </si>
  <si>
    <t>Mortality</t>
  </si>
  <si>
    <t>Number existing plants</t>
  </si>
  <si>
    <t>% Mortality</t>
  </si>
  <si>
    <t>Germinants</t>
  </si>
  <si>
    <t>Total</t>
  </si>
  <si>
    <t>Recruits = (germs 2017-2020) - Germ deaths (2018-2021)</t>
  </si>
  <si>
    <t>Germinant deaths</t>
  </si>
  <si>
    <t>Existing plant deaths</t>
  </si>
  <si>
    <t>Recruit</t>
  </si>
  <si>
    <t>Yearly starters</t>
  </si>
  <si>
    <t>Natality</t>
  </si>
  <si>
    <t>Recruits</t>
  </si>
  <si>
    <t>Final pop</t>
  </si>
  <si>
    <t>STDEV</t>
  </si>
  <si>
    <t>STERR</t>
  </si>
  <si>
    <t>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</si>
</sst>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D82D-D5D4-4C55-8385-E402A103427B}">
  <dimension ref="A1:N12"/>
  <sheetViews>
    <sheetView workbookViewId="0">
      <selection activeCell="D20" sqref="D20"/>
    </sheetView>
  </sheetViews>
  <sheetFormatPr defaultRowHeight="15" x14ac:dyDescent="0.25"/>
  <cols>
    <col min="13" max="13" width="11.28515625" customWidth="1"/>
    <col min="14" max="14" width="11" customWidth="1"/>
  </cols>
  <sheetData>
    <row r="1" spans="1:14" ht="6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M1" s="1" t="s">
        <v>11</v>
      </c>
      <c r="N1" s="1" t="s">
        <v>12</v>
      </c>
    </row>
    <row r="2" spans="1:14" x14ac:dyDescent="0.25">
      <c r="A2">
        <v>74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H2" t="s">
        <v>14</v>
      </c>
      <c r="J2">
        <v>0.97</v>
      </c>
      <c r="K2">
        <v>2.15</v>
      </c>
      <c r="M2">
        <f>J2+1</f>
        <v>1.97</v>
      </c>
      <c r="N2">
        <f>K2+1</f>
        <v>3.15</v>
      </c>
    </row>
    <row r="3" spans="1:14" x14ac:dyDescent="0.25">
      <c r="A3">
        <v>75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  <c r="H3" t="s">
        <v>14</v>
      </c>
      <c r="J3">
        <v>1.5899999999999999</v>
      </c>
      <c r="K3">
        <v>2.7600000000000002</v>
      </c>
      <c r="M3">
        <f t="shared" ref="M3:M9" si="0">J3+1</f>
        <v>2.59</v>
      </c>
      <c r="N3">
        <f t="shared" ref="N3:N9" si="1">K3+1</f>
        <v>3.7600000000000002</v>
      </c>
    </row>
    <row r="4" spans="1:14" x14ac:dyDescent="0.25">
      <c r="A4">
        <v>77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H4" t="s">
        <v>14</v>
      </c>
      <c r="J4">
        <v>4.7</v>
      </c>
      <c r="K4">
        <v>2.7600000000000002</v>
      </c>
      <c r="M4">
        <f t="shared" si="0"/>
        <v>5.7</v>
      </c>
      <c r="N4">
        <f t="shared" si="1"/>
        <v>3.7600000000000002</v>
      </c>
    </row>
    <row r="5" spans="1:14" x14ac:dyDescent="0.25">
      <c r="A5">
        <v>73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H5" t="s">
        <v>14</v>
      </c>
      <c r="J5">
        <v>1.1600000000000001</v>
      </c>
      <c r="K5">
        <v>1.2</v>
      </c>
      <c r="M5">
        <f t="shared" si="0"/>
        <v>2.16</v>
      </c>
      <c r="N5">
        <f t="shared" si="1"/>
        <v>2.2000000000000002</v>
      </c>
    </row>
    <row r="6" spans="1:14" x14ac:dyDescent="0.25">
      <c r="A6">
        <v>76</v>
      </c>
      <c r="B6" t="s">
        <v>13</v>
      </c>
      <c r="C6" t="s">
        <v>14</v>
      </c>
      <c r="D6" t="s">
        <v>14</v>
      </c>
      <c r="E6" t="s">
        <v>14</v>
      </c>
      <c r="F6" t="s">
        <v>14</v>
      </c>
      <c r="H6" t="s">
        <v>14</v>
      </c>
      <c r="J6">
        <v>2.8600000000000003</v>
      </c>
      <c r="K6">
        <v>2.4299999999999997</v>
      </c>
      <c r="M6">
        <f t="shared" si="0"/>
        <v>3.8600000000000003</v>
      </c>
      <c r="N6">
        <f t="shared" si="1"/>
        <v>3.4299999999999997</v>
      </c>
    </row>
    <row r="7" spans="1:14" x14ac:dyDescent="0.25">
      <c r="A7">
        <v>432</v>
      </c>
      <c r="B7" t="s">
        <v>13</v>
      </c>
      <c r="C7" t="s">
        <v>14</v>
      </c>
      <c r="D7" t="s">
        <v>14</v>
      </c>
      <c r="E7" t="s">
        <v>14</v>
      </c>
      <c r="F7" t="s">
        <v>14</v>
      </c>
      <c r="H7" t="s">
        <v>14</v>
      </c>
      <c r="J7">
        <v>-2.5000000000000001E-2</v>
      </c>
      <c r="K7">
        <v>-0.46249999999999997</v>
      </c>
      <c r="M7">
        <f t="shared" si="0"/>
        <v>0.97499999999999998</v>
      </c>
      <c r="N7">
        <f t="shared" si="1"/>
        <v>0.53750000000000009</v>
      </c>
    </row>
    <row r="8" spans="1:14" x14ac:dyDescent="0.25">
      <c r="A8">
        <v>690</v>
      </c>
      <c r="D8" t="s">
        <v>15</v>
      </c>
      <c r="E8" t="s">
        <v>14</v>
      </c>
      <c r="F8" t="s">
        <v>14</v>
      </c>
      <c r="H8" t="s">
        <v>14</v>
      </c>
      <c r="J8">
        <v>5.2333333333333334</v>
      </c>
      <c r="K8">
        <v>2.7000000000000006</v>
      </c>
      <c r="M8">
        <f t="shared" si="0"/>
        <v>6.2333333333333334</v>
      </c>
      <c r="N8">
        <f t="shared" si="1"/>
        <v>3.7000000000000006</v>
      </c>
    </row>
    <row r="9" spans="1:14" x14ac:dyDescent="0.25">
      <c r="A9">
        <v>255</v>
      </c>
      <c r="B9" t="s">
        <v>16</v>
      </c>
      <c r="C9" t="s">
        <v>14</v>
      </c>
      <c r="D9" t="s">
        <v>14</v>
      </c>
      <c r="E9" t="s">
        <v>14</v>
      </c>
      <c r="F9" t="s">
        <v>14</v>
      </c>
      <c r="H9" t="s">
        <v>14</v>
      </c>
      <c r="J9">
        <v>4.4399999999999995</v>
      </c>
      <c r="K9">
        <v>2.8</v>
      </c>
      <c r="M9">
        <f t="shared" si="0"/>
        <v>5.4399999999999995</v>
      </c>
      <c r="N9">
        <f t="shared" si="1"/>
        <v>3.8</v>
      </c>
    </row>
    <row r="12" spans="1:14" x14ac:dyDescent="0.25">
      <c r="B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E43A6-E27A-451B-A6D4-7A1FD5436034}">
  <dimension ref="A1:S12"/>
  <sheetViews>
    <sheetView workbookViewId="0">
      <selection activeCell="O8" sqref="O8:R8"/>
    </sheetView>
  </sheetViews>
  <sheetFormatPr defaultRowHeight="15" x14ac:dyDescent="0.25"/>
  <cols>
    <col min="13" max="13" width="11.28515625" customWidth="1"/>
    <col min="14" max="14" width="11" customWidth="1"/>
  </cols>
  <sheetData>
    <row r="1" spans="1:19" ht="6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M1" s="1"/>
      <c r="N1" s="1"/>
    </row>
    <row r="2" spans="1:19" x14ac:dyDescent="0.25">
      <c r="A2">
        <v>74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H2" t="s">
        <v>14</v>
      </c>
      <c r="J2">
        <v>0.97</v>
      </c>
      <c r="K2">
        <v>2.15</v>
      </c>
    </row>
    <row r="3" spans="1:19" x14ac:dyDescent="0.25">
      <c r="A3">
        <v>75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  <c r="H3" t="s">
        <v>14</v>
      </c>
      <c r="J3">
        <v>1.5899999999999999</v>
      </c>
      <c r="K3">
        <v>2.7600000000000002</v>
      </c>
      <c r="N3" t="s">
        <v>17</v>
      </c>
    </row>
    <row r="4" spans="1:19" x14ac:dyDescent="0.25">
      <c r="A4">
        <v>77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H4" t="s">
        <v>14</v>
      </c>
      <c r="J4">
        <v>4.7</v>
      </c>
      <c r="K4">
        <v>2.7600000000000002</v>
      </c>
    </row>
    <row r="5" spans="1:19" x14ac:dyDescent="0.25">
      <c r="A5">
        <v>73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H5" t="s">
        <v>14</v>
      </c>
      <c r="J5">
        <v>1.1600000000000001</v>
      </c>
      <c r="K5">
        <v>1.2</v>
      </c>
    </row>
    <row r="6" spans="1:19" x14ac:dyDescent="0.25">
      <c r="A6">
        <v>76</v>
      </c>
      <c r="B6" t="s">
        <v>13</v>
      </c>
      <c r="C6" t="s">
        <v>14</v>
      </c>
      <c r="D6" t="s">
        <v>14</v>
      </c>
      <c r="E6" t="s">
        <v>14</v>
      </c>
      <c r="F6" t="s">
        <v>14</v>
      </c>
      <c r="H6" t="s">
        <v>14</v>
      </c>
      <c r="J6">
        <v>2.8600000000000003</v>
      </c>
      <c r="K6">
        <v>2.4299999999999997</v>
      </c>
      <c r="O6" t="s">
        <v>18</v>
      </c>
    </row>
    <row r="7" spans="1:19" x14ac:dyDescent="0.25">
      <c r="A7">
        <v>432</v>
      </c>
      <c r="B7" t="s">
        <v>13</v>
      </c>
      <c r="C7" t="s">
        <v>14</v>
      </c>
      <c r="D7" t="s">
        <v>14</v>
      </c>
      <c r="E7" t="s">
        <v>14</v>
      </c>
      <c r="F7" t="s">
        <v>14</v>
      </c>
      <c r="H7" t="s">
        <v>14</v>
      </c>
      <c r="J7">
        <v>-2.5000000000000001E-2</v>
      </c>
      <c r="K7">
        <v>-0.46249999999999997</v>
      </c>
      <c r="O7">
        <v>2018</v>
      </c>
      <c r="P7">
        <v>2019</v>
      </c>
      <c r="Q7">
        <v>2020</v>
      </c>
      <c r="R7">
        <v>2021</v>
      </c>
    </row>
    <row r="8" spans="1:19" x14ac:dyDescent="0.25">
      <c r="A8">
        <v>690</v>
      </c>
      <c r="D8" t="s">
        <v>15</v>
      </c>
      <c r="E8" t="s">
        <v>14</v>
      </c>
      <c r="F8" t="s">
        <v>14</v>
      </c>
      <c r="H8" t="s">
        <v>14</v>
      </c>
      <c r="J8">
        <v>5.2333333333333334</v>
      </c>
      <c r="K8">
        <v>2.7000000000000006</v>
      </c>
      <c r="N8" t="s">
        <v>18</v>
      </c>
      <c r="O8">
        <v>0</v>
      </c>
      <c r="P8">
        <v>0</v>
      </c>
      <c r="Q8">
        <v>0</v>
      </c>
      <c r="R8">
        <v>0</v>
      </c>
    </row>
    <row r="9" spans="1:19" x14ac:dyDescent="0.25">
      <c r="A9">
        <v>255</v>
      </c>
      <c r="B9" t="s">
        <v>16</v>
      </c>
      <c r="C9" t="s">
        <v>14</v>
      </c>
      <c r="D9" t="s">
        <v>14</v>
      </c>
      <c r="E9" t="s">
        <v>14</v>
      </c>
      <c r="F9" t="s">
        <v>14</v>
      </c>
      <c r="H9" t="s">
        <v>14</v>
      </c>
      <c r="J9">
        <v>4.4399999999999995</v>
      </c>
      <c r="K9">
        <v>2.8</v>
      </c>
      <c r="N9" t="s">
        <v>19</v>
      </c>
      <c r="O9">
        <v>6</v>
      </c>
      <c r="P9">
        <v>6</v>
      </c>
      <c r="Q9">
        <v>6</v>
      </c>
      <c r="R9">
        <v>6</v>
      </c>
    </row>
    <row r="10" spans="1:19" x14ac:dyDescent="0.25">
      <c r="N10" t="s">
        <v>20</v>
      </c>
      <c r="O10">
        <v>0</v>
      </c>
      <c r="P10">
        <v>0</v>
      </c>
      <c r="Q10">
        <v>0</v>
      </c>
      <c r="R10">
        <v>0</v>
      </c>
      <c r="S10">
        <v>0</v>
      </c>
    </row>
    <row r="12" spans="1:19" x14ac:dyDescent="0.25">
      <c r="B12" s="2"/>
    </row>
  </sheetData>
  <sortState xmlns:xlrd2="http://schemas.microsoft.com/office/spreadsheetml/2017/richdata2" ref="A2:H12">
    <sortCondition ref="G1:G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31F7-3585-4DFC-9EE1-E0CC2BA5416F}">
  <dimension ref="A1:W26"/>
  <sheetViews>
    <sheetView tabSelected="1" workbookViewId="0">
      <selection activeCell="V24" sqref="V24"/>
    </sheetView>
  </sheetViews>
  <sheetFormatPr defaultRowHeight="15" x14ac:dyDescent="0.25"/>
  <sheetData>
    <row r="1" spans="1:21" ht="6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21" x14ac:dyDescent="0.25">
      <c r="A2">
        <v>74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H2" t="s">
        <v>14</v>
      </c>
      <c r="J2">
        <v>0.97</v>
      </c>
      <c r="K2">
        <v>2.15</v>
      </c>
    </row>
    <row r="3" spans="1:21" x14ac:dyDescent="0.25">
      <c r="A3">
        <v>75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  <c r="H3" t="s">
        <v>14</v>
      </c>
      <c r="J3">
        <v>1.5899999999999999</v>
      </c>
      <c r="K3">
        <v>2.7600000000000002</v>
      </c>
      <c r="O3" t="s">
        <v>21</v>
      </c>
    </row>
    <row r="4" spans="1:21" x14ac:dyDescent="0.25">
      <c r="A4">
        <v>77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H4" t="s">
        <v>14</v>
      </c>
      <c r="J4">
        <v>4.7</v>
      </c>
      <c r="K4">
        <v>2.7600000000000002</v>
      </c>
      <c r="O4">
        <v>2017</v>
      </c>
      <c r="P4">
        <v>2018</v>
      </c>
      <c r="Q4">
        <v>2019</v>
      </c>
      <c r="R4">
        <v>2020</v>
      </c>
      <c r="S4">
        <v>2021</v>
      </c>
      <c r="T4" t="s">
        <v>22</v>
      </c>
      <c r="U4" t="s">
        <v>23</v>
      </c>
    </row>
    <row r="5" spans="1:21" x14ac:dyDescent="0.25">
      <c r="A5">
        <v>73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H5" t="s">
        <v>14</v>
      </c>
      <c r="J5">
        <v>1.1600000000000001</v>
      </c>
      <c r="K5">
        <v>1.2</v>
      </c>
      <c r="N5" t="s">
        <v>21</v>
      </c>
      <c r="O5">
        <v>0</v>
      </c>
      <c r="P5">
        <v>0</v>
      </c>
      <c r="Q5">
        <v>1</v>
      </c>
      <c r="R5">
        <v>0</v>
      </c>
      <c r="S5">
        <v>0</v>
      </c>
      <c r="T5">
        <f>SUM(O5:S5)</f>
        <v>1</v>
      </c>
      <c r="U5">
        <f>SUM(O5:R5)</f>
        <v>1</v>
      </c>
    </row>
    <row r="6" spans="1:21" x14ac:dyDescent="0.25">
      <c r="A6">
        <v>76</v>
      </c>
      <c r="B6" t="s">
        <v>13</v>
      </c>
      <c r="C6" t="s">
        <v>14</v>
      </c>
      <c r="D6" t="s">
        <v>14</v>
      </c>
      <c r="E6" t="s">
        <v>14</v>
      </c>
      <c r="F6" t="s">
        <v>14</v>
      </c>
      <c r="H6" t="s">
        <v>14</v>
      </c>
      <c r="J6">
        <v>2.8600000000000003</v>
      </c>
      <c r="K6">
        <v>2.4299999999999997</v>
      </c>
      <c r="N6" t="s">
        <v>24</v>
      </c>
      <c r="R6">
        <v>0</v>
      </c>
      <c r="S6">
        <v>0</v>
      </c>
      <c r="T6">
        <f>SUM(P6:S6)</f>
        <v>0</v>
      </c>
      <c r="U6">
        <f>SUM(P6:S6)</f>
        <v>0</v>
      </c>
    </row>
    <row r="7" spans="1:21" x14ac:dyDescent="0.25">
      <c r="A7">
        <v>432</v>
      </c>
      <c r="B7" t="s">
        <v>13</v>
      </c>
      <c r="C7" t="s">
        <v>14</v>
      </c>
      <c r="D7" t="s">
        <v>14</v>
      </c>
      <c r="E7" t="s">
        <v>14</v>
      </c>
      <c r="F7" t="s">
        <v>14</v>
      </c>
      <c r="H7" t="s">
        <v>14</v>
      </c>
      <c r="J7">
        <v>-2.5000000000000001E-2</v>
      </c>
      <c r="K7">
        <v>-0.46249999999999997</v>
      </c>
      <c r="N7" t="s">
        <v>25</v>
      </c>
      <c r="P7">
        <v>0</v>
      </c>
      <c r="Q7">
        <v>0</v>
      </c>
      <c r="R7">
        <v>0</v>
      </c>
      <c r="S7">
        <v>0</v>
      </c>
      <c r="T7">
        <f>SUM(P7:S7)</f>
        <v>0</v>
      </c>
    </row>
    <row r="8" spans="1:21" x14ac:dyDescent="0.25">
      <c r="A8">
        <v>690</v>
      </c>
      <c r="D8" t="s">
        <v>15</v>
      </c>
      <c r="E8" s="3" t="s">
        <v>26</v>
      </c>
      <c r="F8" t="s">
        <v>14</v>
      </c>
      <c r="H8" t="s">
        <v>14</v>
      </c>
      <c r="J8">
        <v>5.2333333333333334</v>
      </c>
      <c r="K8">
        <v>2.7000000000000006</v>
      </c>
      <c r="N8" t="s">
        <v>27</v>
      </c>
      <c r="O8">
        <v>6</v>
      </c>
      <c r="P8">
        <v>6</v>
      </c>
      <c r="Q8">
        <v>6</v>
      </c>
      <c r="R8">
        <v>7</v>
      </c>
      <c r="S8">
        <v>7</v>
      </c>
    </row>
    <row r="9" spans="1:21" x14ac:dyDescent="0.25">
      <c r="A9">
        <v>255</v>
      </c>
      <c r="B9" t="s">
        <v>16</v>
      </c>
      <c r="C9" t="s">
        <v>14</v>
      </c>
      <c r="D9" t="s">
        <v>14</v>
      </c>
      <c r="E9" t="s">
        <v>14</v>
      </c>
      <c r="F9" t="s">
        <v>14</v>
      </c>
      <c r="H9" t="s">
        <v>14</v>
      </c>
      <c r="J9">
        <v>4.4399999999999995</v>
      </c>
      <c r="K9">
        <v>2.8</v>
      </c>
      <c r="N9" t="s">
        <v>28</v>
      </c>
      <c r="O9">
        <f>(O5/O8)*100</f>
        <v>0</v>
      </c>
      <c r="P9">
        <f t="shared" ref="P9:S9" si="0">(P5/P8)*100</f>
        <v>0</v>
      </c>
      <c r="Q9">
        <f t="shared" si="0"/>
        <v>16.666666666666664</v>
      </c>
      <c r="R9">
        <f t="shared" si="0"/>
        <v>0</v>
      </c>
      <c r="S9">
        <f t="shared" si="0"/>
        <v>0</v>
      </c>
    </row>
    <row r="10" spans="1:21" x14ac:dyDescent="0.25">
      <c r="N10" t="s">
        <v>28</v>
      </c>
      <c r="O10">
        <v>0</v>
      </c>
      <c r="P10">
        <v>0</v>
      </c>
      <c r="Q10">
        <v>16.666666666666664</v>
      </c>
      <c r="R10">
        <v>0</v>
      </c>
      <c r="S10">
        <v>0</v>
      </c>
      <c r="T10">
        <f>AVERAGE(O10:S10)</f>
        <v>3.333333333333333</v>
      </c>
    </row>
    <row r="11" spans="1:21" x14ac:dyDescent="0.25">
      <c r="N11" t="s">
        <v>29</v>
      </c>
      <c r="U11">
        <f>U5-U6</f>
        <v>1</v>
      </c>
    </row>
    <row r="12" spans="1:21" x14ac:dyDescent="0.25">
      <c r="B12" s="2"/>
      <c r="N12" t="s">
        <v>30</v>
      </c>
      <c r="T12">
        <f>6-T7+U11</f>
        <v>7</v>
      </c>
    </row>
    <row r="16" spans="1:21" x14ac:dyDescent="0.25">
      <c r="O16" t="s">
        <v>21</v>
      </c>
    </row>
    <row r="17" spans="14:23" x14ac:dyDescent="0.25">
      <c r="O17">
        <v>2017</v>
      </c>
      <c r="P17">
        <v>2018</v>
      </c>
      <c r="Q17">
        <v>2019</v>
      </c>
      <c r="R17">
        <v>2020</v>
      </c>
      <c r="S17">
        <v>2021</v>
      </c>
      <c r="T17" t="s">
        <v>22</v>
      </c>
      <c r="U17" t="s">
        <v>23</v>
      </c>
      <c r="V17" t="s">
        <v>31</v>
      </c>
      <c r="W17" t="s">
        <v>32</v>
      </c>
    </row>
    <row r="18" spans="14:23" x14ac:dyDescent="0.25">
      <c r="N18" t="s">
        <v>21</v>
      </c>
      <c r="O18">
        <v>0</v>
      </c>
      <c r="P18">
        <v>0</v>
      </c>
      <c r="Q18">
        <v>1</v>
      </c>
      <c r="R18">
        <v>0</v>
      </c>
      <c r="S18">
        <v>0</v>
      </c>
      <c r="T18">
        <f>SUM(O18:S18)</f>
        <v>1</v>
      </c>
      <c r="U18">
        <f>SUM(O18:R18)</f>
        <v>1</v>
      </c>
    </row>
    <row r="19" spans="14:23" x14ac:dyDescent="0.25">
      <c r="N19" t="s">
        <v>24</v>
      </c>
      <c r="R19">
        <v>0</v>
      </c>
      <c r="S19">
        <v>0</v>
      </c>
      <c r="T19">
        <f>SUM(P19:S19)</f>
        <v>0</v>
      </c>
      <c r="U19">
        <f>SUM(P19:S19)</f>
        <v>0</v>
      </c>
    </row>
    <row r="20" spans="14:23" x14ac:dyDescent="0.25">
      <c r="N20" t="s">
        <v>29</v>
      </c>
      <c r="O20">
        <v>0</v>
      </c>
      <c r="P20">
        <v>0</v>
      </c>
      <c r="Q20">
        <v>1</v>
      </c>
      <c r="R20">
        <v>0</v>
      </c>
    </row>
    <row r="21" spans="14:23" x14ac:dyDescent="0.25">
      <c r="N21" t="s">
        <v>25</v>
      </c>
      <c r="P21">
        <v>0</v>
      </c>
      <c r="Q21">
        <v>0</v>
      </c>
      <c r="R21">
        <v>0</v>
      </c>
      <c r="S21">
        <v>0</v>
      </c>
      <c r="T21">
        <f>SUM(P21:S21)</f>
        <v>0</v>
      </c>
    </row>
    <row r="22" spans="14:23" x14ac:dyDescent="0.25">
      <c r="N22" t="s">
        <v>27</v>
      </c>
      <c r="O22">
        <v>6</v>
      </c>
      <c r="P22">
        <v>6</v>
      </c>
      <c r="Q22">
        <v>6</v>
      </c>
      <c r="R22">
        <v>7</v>
      </c>
      <c r="S22">
        <v>7</v>
      </c>
    </row>
    <row r="23" spans="14:23" x14ac:dyDescent="0.25">
      <c r="N23" t="s">
        <v>33</v>
      </c>
      <c r="O23">
        <f>(O20/O22)*100</f>
        <v>0</v>
      </c>
      <c r="P23">
        <f t="shared" ref="P23:R23" si="1">(P20/P22)*100</f>
        <v>0</v>
      </c>
      <c r="Q23">
        <f t="shared" si="1"/>
        <v>16.666666666666664</v>
      </c>
      <c r="R23">
        <f t="shared" si="1"/>
        <v>0</v>
      </c>
    </row>
    <row r="24" spans="14:23" x14ac:dyDescent="0.25">
      <c r="N24" t="s">
        <v>33</v>
      </c>
      <c r="O24">
        <v>0</v>
      </c>
      <c r="P24">
        <v>0</v>
      </c>
      <c r="Q24">
        <v>16.666666666666664</v>
      </c>
      <c r="R24">
        <v>0</v>
      </c>
      <c r="T24">
        <f>AVERAGE(O24:R24)</f>
        <v>4.1666666666666661</v>
      </c>
      <c r="V24">
        <f>_xlfn.STDEV.S(O24:R24)</f>
        <v>8.3333333333333321</v>
      </c>
      <c r="W24">
        <f>V24/SQRT(4)</f>
        <v>4.1666666666666661</v>
      </c>
    </row>
    <row r="25" spans="14:23" x14ac:dyDescent="0.25">
      <c r="N25" t="s">
        <v>29</v>
      </c>
      <c r="U25">
        <f>U18-U19</f>
        <v>1</v>
      </c>
    </row>
    <row r="26" spans="14:23" x14ac:dyDescent="0.25">
      <c r="N26" t="s">
        <v>30</v>
      </c>
      <c r="T26">
        <f>6-T21+U25</f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Existing Dead</vt:lpstr>
      <vt:lpstr>Germinants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Megan O'shea</dc:creator>
  <cp:keywords/>
  <dc:description/>
  <cp:lastModifiedBy>Neil Diamond</cp:lastModifiedBy>
  <cp:revision/>
  <dcterms:created xsi:type="dcterms:W3CDTF">2023-10-23T00:10:47Z</dcterms:created>
  <dcterms:modified xsi:type="dcterms:W3CDTF">2024-09-26T00:25:13Z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dc88d9-fa17-47eb-a208-3e66f59d50e5_Enabled">
    <vt:lpwstr>true</vt:lpwstr>
  </property>
  <property fmtid="{D5CDD505-2E9C-101B-9397-08002B2CF9AE}" pid="3" name="MSIP_Label_d7dc88d9-fa17-47eb-a208-3e66f59d50e5_SetDate">
    <vt:lpwstr>2023-10-23T00:11:45Z</vt:lpwstr>
  </property>
  <property fmtid="{D5CDD505-2E9C-101B-9397-08002B2CF9AE}" pid="4" name="MSIP_Label_d7dc88d9-fa17-47eb-a208-3e66f59d50e5_Method">
    <vt:lpwstr>Standard</vt:lpwstr>
  </property>
  <property fmtid="{D5CDD505-2E9C-101B-9397-08002B2CF9AE}" pid="5" name="MSIP_Label_d7dc88d9-fa17-47eb-a208-3e66f59d50e5_Name">
    <vt:lpwstr>Internal</vt:lpwstr>
  </property>
  <property fmtid="{D5CDD505-2E9C-101B-9397-08002B2CF9AE}" pid="6" name="MSIP_Label_d7dc88d9-fa17-47eb-a208-3e66f59d50e5_SiteId">
    <vt:lpwstr>d51ba343-9258-4ea6-9907-426d8c84ec12</vt:lpwstr>
  </property>
  <property fmtid="{D5CDD505-2E9C-101B-9397-08002B2CF9AE}" pid="7" name="MSIP_Label_d7dc88d9-fa17-47eb-a208-3e66f59d50e5_ActionId">
    <vt:lpwstr>c161f529-4144-482b-b9e2-2ccb8aec5de4</vt:lpwstr>
  </property>
  <property fmtid="{D5CDD505-2E9C-101B-9397-08002B2CF9AE}" pid="8" name="MSIP_Label_d7dc88d9-fa17-47eb-a208-3e66f59d50e5_ContentBits">
    <vt:lpwstr>0</vt:lpwstr>
  </property>
</Properties>
</file>