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ild\OneDrive\Documents\MeganOShea\UpdatedData3\"/>
    </mc:Choice>
  </mc:AlternateContent>
  <xr:revisionPtr revIDLastSave="0" documentId="8_{5E0E48D5-F5BC-471A-9810-E292167B9208}" xr6:coauthVersionLast="47" xr6:coauthVersionMax="47" xr10:uidLastSave="{00000000-0000-0000-0000-000000000000}"/>
  <bookViews>
    <workbookView xWindow="2295" yWindow="2295" windowWidth="28800" windowHeight="15345" firstSheet="2" activeTab="2" xr2:uid="{404B82EB-A4C6-456B-A26F-C95F65FE7CC3}"/>
  </bookViews>
  <sheets>
    <sheet name="Data" sheetId="1" r:id="rId1"/>
    <sheet name="Existing Dead" sheetId="3" r:id="rId2"/>
    <sheet name="Germinants" sheetId="4" r:id="rId3"/>
    <sheet name="2024 Update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4" i="4" l="1"/>
  <c r="S24" i="4"/>
  <c r="Q24" i="4"/>
  <c r="O23" i="4"/>
  <c r="N23" i="4"/>
  <c r="M23" i="4"/>
  <c r="L23" i="4"/>
  <c r="M22" i="4"/>
  <c r="N22" i="4" s="1"/>
  <c r="Q21" i="4"/>
  <c r="R19" i="4"/>
  <c r="Q19" i="4"/>
  <c r="R18" i="4"/>
  <c r="R25" i="4" s="1"/>
  <c r="Q18" i="4"/>
  <c r="R11" i="3"/>
  <c r="Q11" i="3"/>
  <c r="R6" i="4"/>
  <c r="R5" i="4"/>
  <c r="Q10" i="4"/>
  <c r="Q7" i="4"/>
  <c r="Q6" i="4"/>
  <c r="Q5" i="4"/>
  <c r="L9" i="4"/>
  <c r="M8" i="4"/>
  <c r="M9" i="4" s="1"/>
  <c r="N8" i="4" l="1"/>
  <c r="R26" i="4"/>
  <c r="O22" i="4"/>
  <c r="R11" i="4"/>
  <c r="R12" i="4" s="1"/>
  <c r="O11" i="3"/>
  <c r="N11" i="3"/>
  <c r="M11" i="3"/>
  <c r="L11" i="3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O8" i="4" l="1"/>
  <c r="N9" i="4"/>
  <c r="P22" i="4"/>
  <c r="P11" i="3"/>
  <c r="P8" i="4" l="1"/>
  <c r="P9" i="4" s="1"/>
  <c r="O9" i="4"/>
</calcChain>
</file>

<file path=xl/sharedStrings.xml><?xml version="1.0" encoding="utf-8"?>
<sst xmlns="http://schemas.openxmlformats.org/spreadsheetml/2006/main" count="351" uniqueCount="37">
  <si>
    <t>Tag</t>
  </si>
  <si>
    <t>Status 2017</t>
  </si>
  <si>
    <t>Status 2018</t>
  </si>
  <si>
    <t>Status 2019</t>
  </si>
  <si>
    <t>Status 2020</t>
  </si>
  <si>
    <t>Status 2021</t>
  </si>
  <si>
    <t>x-axis</t>
  </si>
  <si>
    <t>y-axis</t>
  </si>
  <si>
    <t>Transposed x-axis</t>
  </si>
  <si>
    <t>Transposed y-axis</t>
  </si>
  <si>
    <t>Existing</t>
  </si>
  <si>
    <t>Alive</t>
  </si>
  <si>
    <t>Dead</t>
  </si>
  <si>
    <t>Germinant</t>
  </si>
  <si>
    <t>Supplement</t>
  </si>
  <si>
    <t>Initial population (2017) = 13</t>
  </si>
  <si>
    <t>Mortality</t>
  </si>
  <si>
    <t>Average</t>
  </si>
  <si>
    <t>STDEV</t>
  </si>
  <si>
    <t>STERR</t>
  </si>
  <si>
    <t>Number existing plants</t>
  </si>
  <si>
    <t>% Mortality</t>
  </si>
  <si>
    <t>Recruit</t>
  </si>
  <si>
    <t>Germinants</t>
  </si>
  <si>
    <t>Total</t>
  </si>
  <si>
    <t>Recruits = (germs 2017-2020) - Germ deaths (2018-2021)</t>
  </si>
  <si>
    <t>Germinant deaths</t>
  </si>
  <si>
    <t>Existing plant deaths</t>
  </si>
  <si>
    <t>Yearly starters</t>
  </si>
  <si>
    <t>Natality</t>
  </si>
  <si>
    <t>Recruits</t>
  </si>
  <si>
    <t>Final pop</t>
  </si>
  <si>
    <t>Recruitment</t>
  </si>
  <si>
    <t>Status 2022 - not assessed</t>
  </si>
  <si>
    <t xml:space="preserve">Status 2023 </t>
  </si>
  <si>
    <t>Status 2024</t>
  </si>
  <si>
    <t>Alive - not 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</si>
</sst>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E45CC-4A2B-4116-AE80-947F33C6F8DD}">
  <dimension ref="A1:K31"/>
  <sheetViews>
    <sheetView workbookViewId="0">
      <selection activeCell="G22" sqref="G22"/>
    </sheetView>
  </sheetViews>
  <sheetFormatPr defaultRowHeight="15" x14ac:dyDescent="0.25"/>
  <cols>
    <col min="10" max="10" width="11.28515625" customWidth="1"/>
    <col min="11" max="11" width="11.42578125" customWidth="1"/>
  </cols>
  <sheetData>
    <row r="1" spans="1:11" ht="30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J1" s="1" t="s">
        <v>8</v>
      </c>
      <c r="K1" s="1" t="s">
        <v>9</v>
      </c>
    </row>
    <row r="2" spans="1:11" x14ac:dyDescent="0.25">
      <c r="A2">
        <v>69</v>
      </c>
      <c r="B2" t="s">
        <v>10</v>
      </c>
      <c r="C2" t="s">
        <v>11</v>
      </c>
      <c r="D2" t="s">
        <v>11</v>
      </c>
      <c r="E2" t="s">
        <v>11</v>
      </c>
      <c r="F2" t="s">
        <v>11</v>
      </c>
      <c r="G2">
        <v>1.3499999999999999</v>
      </c>
      <c r="H2">
        <v>6.03</v>
      </c>
      <c r="J2">
        <f>G2+4</f>
        <v>5.35</v>
      </c>
      <c r="K2">
        <f>H2+2</f>
        <v>8.0300000000000011</v>
      </c>
    </row>
    <row r="3" spans="1:11" x14ac:dyDescent="0.25">
      <c r="A3">
        <v>71</v>
      </c>
      <c r="B3" t="s">
        <v>10</v>
      </c>
      <c r="C3" t="s">
        <v>11</v>
      </c>
      <c r="D3" t="s">
        <v>11</v>
      </c>
      <c r="E3" t="s">
        <v>11</v>
      </c>
      <c r="F3" t="s">
        <v>11</v>
      </c>
      <c r="G3">
        <v>2.09</v>
      </c>
      <c r="H3">
        <v>1.21</v>
      </c>
      <c r="J3">
        <f t="shared" ref="J3:J19" si="0">G3+4</f>
        <v>6.09</v>
      </c>
      <c r="K3">
        <f t="shared" ref="K3:K19" si="1">H3+2</f>
        <v>3.21</v>
      </c>
    </row>
    <row r="4" spans="1:11" x14ac:dyDescent="0.25">
      <c r="A4">
        <v>435</v>
      </c>
      <c r="B4" t="s">
        <v>10</v>
      </c>
      <c r="C4" t="s">
        <v>11</v>
      </c>
      <c r="D4" t="s">
        <v>11</v>
      </c>
      <c r="E4" t="s">
        <v>11</v>
      </c>
      <c r="F4" t="s">
        <v>12</v>
      </c>
      <c r="G4">
        <v>6.1375000000000002</v>
      </c>
      <c r="H4">
        <v>-0.6</v>
      </c>
      <c r="J4">
        <f t="shared" si="0"/>
        <v>10.137499999999999</v>
      </c>
      <c r="K4">
        <f t="shared" si="1"/>
        <v>1.4</v>
      </c>
    </row>
    <row r="5" spans="1:11" x14ac:dyDescent="0.25">
      <c r="A5">
        <v>436</v>
      </c>
      <c r="B5" t="s">
        <v>10</v>
      </c>
      <c r="C5" t="s">
        <v>11</v>
      </c>
      <c r="D5" t="s">
        <v>11</v>
      </c>
      <c r="E5" t="s">
        <v>11</v>
      </c>
      <c r="F5" t="s">
        <v>12</v>
      </c>
      <c r="G5">
        <v>8.2750000000000004</v>
      </c>
      <c r="H5">
        <v>-1.3500000000000003</v>
      </c>
      <c r="J5">
        <f t="shared" si="0"/>
        <v>12.275</v>
      </c>
      <c r="K5">
        <f t="shared" si="1"/>
        <v>0.64999999999999969</v>
      </c>
    </row>
    <row r="6" spans="1:11" x14ac:dyDescent="0.25">
      <c r="A6">
        <v>437</v>
      </c>
      <c r="B6" t="s">
        <v>10</v>
      </c>
      <c r="C6" t="s">
        <v>11</v>
      </c>
      <c r="D6" t="s">
        <v>11</v>
      </c>
      <c r="E6" t="s">
        <v>11</v>
      </c>
      <c r="F6" t="s">
        <v>11</v>
      </c>
      <c r="G6">
        <v>6.1375000000000002</v>
      </c>
      <c r="H6">
        <v>-1.7000000000000002</v>
      </c>
      <c r="J6">
        <f t="shared" si="0"/>
        <v>10.137499999999999</v>
      </c>
      <c r="K6">
        <f t="shared" si="1"/>
        <v>0.29999999999999982</v>
      </c>
    </row>
    <row r="7" spans="1:11" x14ac:dyDescent="0.25">
      <c r="A7">
        <v>438</v>
      </c>
      <c r="B7" s="2" t="s">
        <v>10</v>
      </c>
      <c r="C7" t="s">
        <v>11</v>
      </c>
      <c r="D7" t="s">
        <v>11</v>
      </c>
      <c r="E7" t="s">
        <v>11</v>
      </c>
      <c r="F7" t="s">
        <v>11</v>
      </c>
      <c r="G7">
        <v>8.2750000000000004</v>
      </c>
      <c r="H7">
        <v>-1.3250000000000002</v>
      </c>
      <c r="J7">
        <f t="shared" si="0"/>
        <v>12.275</v>
      </c>
      <c r="K7">
        <f t="shared" si="1"/>
        <v>0.67499999999999982</v>
      </c>
    </row>
    <row r="8" spans="1:11" x14ac:dyDescent="0.25">
      <c r="A8">
        <v>922</v>
      </c>
      <c r="B8" t="s">
        <v>10</v>
      </c>
      <c r="C8" t="s">
        <v>11</v>
      </c>
      <c r="D8" t="s">
        <v>11</v>
      </c>
      <c r="E8" t="s">
        <v>11</v>
      </c>
      <c r="F8" t="s">
        <v>11</v>
      </c>
      <c r="G8">
        <v>5.9666666666666659</v>
      </c>
      <c r="H8">
        <v>-1.7833333333333332</v>
      </c>
      <c r="J8">
        <f t="shared" si="0"/>
        <v>9.966666666666665</v>
      </c>
      <c r="K8">
        <f t="shared" si="1"/>
        <v>0.21666666666666679</v>
      </c>
    </row>
    <row r="9" spans="1:11" x14ac:dyDescent="0.25">
      <c r="A9">
        <v>433</v>
      </c>
      <c r="B9" t="s">
        <v>10</v>
      </c>
      <c r="C9" t="s">
        <v>11</v>
      </c>
      <c r="D9" t="s">
        <v>11</v>
      </c>
      <c r="E9" t="s">
        <v>11</v>
      </c>
      <c r="F9" t="s">
        <v>11</v>
      </c>
      <c r="G9">
        <v>0.65</v>
      </c>
      <c r="H9">
        <v>4.8</v>
      </c>
      <c r="J9">
        <f t="shared" si="0"/>
        <v>4.6500000000000004</v>
      </c>
      <c r="K9">
        <f t="shared" si="1"/>
        <v>6.8</v>
      </c>
    </row>
    <row r="10" spans="1:11" x14ac:dyDescent="0.25">
      <c r="A10">
        <v>433</v>
      </c>
      <c r="B10" t="s">
        <v>10</v>
      </c>
      <c r="C10" t="s">
        <v>11</v>
      </c>
      <c r="D10" t="s">
        <v>11</v>
      </c>
      <c r="E10" t="s">
        <v>11</v>
      </c>
      <c r="F10" t="s">
        <v>11</v>
      </c>
      <c r="G10">
        <v>0.65</v>
      </c>
      <c r="H10">
        <v>4.8</v>
      </c>
      <c r="J10">
        <f t="shared" si="0"/>
        <v>4.6500000000000004</v>
      </c>
      <c r="K10">
        <f t="shared" si="1"/>
        <v>6.8</v>
      </c>
    </row>
    <row r="11" spans="1:11" x14ac:dyDescent="0.25">
      <c r="A11">
        <v>434</v>
      </c>
      <c r="B11" t="s">
        <v>10</v>
      </c>
      <c r="C11" t="s">
        <v>11</v>
      </c>
      <c r="D11" t="s">
        <v>11</v>
      </c>
      <c r="E11" t="s">
        <v>11</v>
      </c>
      <c r="F11" t="s">
        <v>11</v>
      </c>
      <c r="G11">
        <v>-2.5499999999999998</v>
      </c>
      <c r="H11">
        <v>3</v>
      </c>
      <c r="J11">
        <f t="shared" si="0"/>
        <v>1.4500000000000002</v>
      </c>
      <c r="K11">
        <f t="shared" si="1"/>
        <v>5</v>
      </c>
    </row>
    <row r="12" spans="1:11" x14ac:dyDescent="0.25">
      <c r="A12">
        <v>70</v>
      </c>
      <c r="B12" t="s">
        <v>10</v>
      </c>
      <c r="C12" t="s">
        <v>11</v>
      </c>
      <c r="D12" t="s">
        <v>11</v>
      </c>
      <c r="E12" t="s">
        <v>11</v>
      </c>
      <c r="F12" t="s">
        <v>11</v>
      </c>
      <c r="G12">
        <v>1.85</v>
      </c>
      <c r="H12">
        <v>6.0600000000000005</v>
      </c>
      <c r="J12">
        <f t="shared" si="0"/>
        <v>5.85</v>
      </c>
      <c r="K12">
        <f t="shared" si="1"/>
        <v>8.06</v>
      </c>
    </row>
    <row r="13" spans="1:11" x14ac:dyDescent="0.25">
      <c r="A13">
        <v>72</v>
      </c>
      <c r="B13" t="s">
        <v>10</v>
      </c>
      <c r="C13" t="s">
        <v>11</v>
      </c>
      <c r="D13" t="s">
        <v>11</v>
      </c>
      <c r="E13" t="s">
        <v>11</v>
      </c>
      <c r="F13" t="s">
        <v>11</v>
      </c>
      <c r="G13">
        <v>2.8249999999999997</v>
      </c>
      <c r="H13">
        <v>1.94</v>
      </c>
      <c r="J13">
        <f t="shared" si="0"/>
        <v>6.8249999999999993</v>
      </c>
      <c r="K13">
        <f t="shared" si="1"/>
        <v>3.94</v>
      </c>
    </row>
    <row r="14" spans="1:11" x14ac:dyDescent="0.25">
      <c r="A14">
        <v>923</v>
      </c>
      <c r="B14" t="s">
        <v>10</v>
      </c>
      <c r="C14" t="s">
        <v>11</v>
      </c>
      <c r="D14" t="s">
        <v>11</v>
      </c>
      <c r="E14" t="s">
        <v>11</v>
      </c>
      <c r="F14" t="s">
        <v>11</v>
      </c>
      <c r="G14">
        <v>8.9666666666666668</v>
      </c>
      <c r="H14">
        <v>-0.5</v>
      </c>
      <c r="J14">
        <f t="shared" si="0"/>
        <v>12.966666666666667</v>
      </c>
      <c r="K14">
        <f t="shared" si="1"/>
        <v>1.5</v>
      </c>
    </row>
    <row r="15" spans="1:11" x14ac:dyDescent="0.25">
      <c r="A15">
        <v>418</v>
      </c>
      <c r="C15" t="s">
        <v>13</v>
      </c>
      <c r="D15" t="s">
        <v>11</v>
      </c>
      <c r="E15" t="s">
        <v>12</v>
      </c>
      <c r="F15" t="s">
        <v>12</v>
      </c>
      <c r="G15">
        <v>1.7</v>
      </c>
      <c r="H15">
        <v>6.35</v>
      </c>
      <c r="J15">
        <f t="shared" si="0"/>
        <v>5.7</v>
      </c>
      <c r="K15">
        <f t="shared" si="1"/>
        <v>8.35</v>
      </c>
    </row>
    <row r="16" spans="1:11" x14ac:dyDescent="0.25">
      <c r="A16">
        <v>921</v>
      </c>
      <c r="D16" t="s">
        <v>13</v>
      </c>
      <c r="E16" t="s">
        <v>11</v>
      </c>
      <c r="F16" t="s">
        <v>11</v>
      </c>
      <c r="G16">
        <v>0.9</v>
      </c>
      <c r="H16">
        <v>0.43333333333333335</v>
      </c>
      <c r="J16">
        <f t="shared" si="0"/>
        <v>4.9000000000000004</v>
      </c>
      <c r="K16">
        <f t="shared" si="1"/>
        <v>2.4333333333333336</v>
      </c>
    </row>
    <row r="17" spans="1:11" x14ac:dyDescent="0.25">
      <c r="A17">
        <v>924</v>
      </c>
      <c r="D17" t="s">
        <v>13</v>
      </c>
      <c r="E17" t="s">
        <v>11</v>
      </c>
      <c r="F17" t="s">
        <v>11</v>
      </c>
      <c r="G17">
        <v>9.5833333333333339</v>
      </c>
      <c r="H17">
        <v>0.16666666666666666</v>
      </c>
      <c r="J17">
        <f t="shared" si="0"/>
        <v>13.583333333333334</v>
      </c>
      <c r="K17">
        <f t="shared" si="1"/>
        <v>2.1666666666666665</v>
      </c>
    </row>
    <row r="18" spans="1:11" x14ac:dyDescent="0.25">
      <c r="A18">
        <v>983</v>
      </c>
      <c r="E18" t="s">
        <v>13</v>
      </c>
      <c r="F18" t="s">
        <v>11</v>
      </c>
      <c r="G18">
        <v>1.8</v>
      </c>
      <c r="H18">
        <v>0.5</v>
      </c>
      <c r="J18">
        <f t="shared" si="0"/>
        <v>5.8</v>
      </c>
      <c r="K18">
        <f t="shared" si="1"/>
        <v>2.5</v>
      </c>
    </row>
    <row r="19" spans="1:11" x14ac:dyDescent="0.25">
      <c r="A19">
        <v>419</v>
      </c>
      <c r="B19" t="s">
        <v>14</v>
      </c>
      <c r="C19" t="s">
        <v>11</v>
      </c>
      <c r="E19" t="s">
        <v>11</v>
      </c>
      <c r="F19" t="s">
        <v>12</v>
      </c>
      <c r="G19">
        <v>1.6166666666666665</v>
      </c>
      <c r="H19">
        <v>6.3833333333333337</v>
      </c>
      <c r="J19">
        <f t="shared" si="0"/>
        <v>5.6166666666666663</v>
      </c>
      <c r="K19">
        <f t="shared" si="1"/>
        <v>8.3833333333333329</v>
      </c>
    </row>
    <row r="22" spans="1:11" x14ac:dyDescent="0.25">
      <c r="A22" s="3"/>
    </row>
    <row r="23" spans="1:11" x14ac:dyDescent="0.25">
      <c r="A23" s="3"/>
    </row>
    <row r="24" spans="1:11" x14ac:dyDescent="0.25">
      <c r="A24" s="3"/>
    </row>
    <row r="25" spans="1:11" x14ac:dyDescent="0.25">
      <c r="A25" s="3"/>
    </row>
    <row r="26" spans="1:11" x14ac:dyDescent="0.25">
      <c r="A26" s="3"/>
    </row>
    <row r="27" spans="1:11" x14ac:dyDescent="0.25">
      <c r="A27" s="3"/>
    </row>
    <row r="28" spans="1:11" x14ac:dyDescent="0.25">
      <c r="A28" s="3"/>
    </row>
    <row r="29" spans="1:11" x14ac:dyDescent="0.25">
      <c r="A29" s="3"/>
    </row>
    <row r="30" spans="1:11" x14ac:dyDescent="0.25">
      <c r="A30" s="3"/>
    </row>
    <row r="31" spans="1:11" x14ac:dyDescent="0.25">
      <c r="A3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13CEE-F54A-41AF-B0C0-8537D4F5B5DC}">
  <dimension ref="A1:R31"/>
  <sheetViews>
    <sheetView workbookViewId="0">
      <selection activeCell="Q11" sqref="Q11"/>
    </sheetView>
  </sheetViews>
  <sheetFormatPr defaultRowHeight="15" x14ac:dyDescent="0.25"/>
  <cols>
    <col min="11" max="11" width="15.28515625" customWidth="1"/>
  </cols>
  <sheetData>
    <row r="1" spans="1:18" ht="30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</row>
    <row r="2" spans="1:18" x14ac:dyDescent="0.25">
      <c r="A2">
        <v>69</v>
      </c>
      <c r="B2" t="s">
        <v>10</v>
      </c>
      <c r="C2" t="s">
        <v>11</v>
      </c>
      <c r="D2" t="s">
        <v>11</v>
      </c>
      <c r="E2" t="s">
        <v>11</v>
      </c>
      <c r="F2" t="s">
        <v>11</v>
      </c>
      <c r="G2">
        <v>1.3499999999999999</v>
      </c>
      <c r="H2">
        <v>6.03</v>
      </c>
    </row>
    <row r="3" spans="1:18" x14ac:dyDescent="0.25">
      <c r="A3">
        <v>71</v>
      </c>
      <c r="B3" t="s">
        <v>10</v>
      </c>
      <c r="C3" t="s">
        <v>11</v>
      </c>
      <c r="D3" t="s">
        <v>11</v>
      </c>
      <c r="E3" t="s">
        <v>11</v>
      </c>
      <c r="F3" t="s">
        <v>11</v>
      </c>
      <c r="G3">
        <v>2.09</v>
      </c>
      <c r="H3">
        <v>1.21</v>
      </c>
    </row>
    <row r="4" spans="1:18" x14ac:dyDescent="0.25">
      <c r="A4">
        <v>435</v>
      </c>
      <c r="B4" t="s">
        <v>10</v>
      </c>
      <c r="C4" t="s">
        <v>11</v>
      </c>
      <c r="D4" t="s">
        <v>11</v>
      </c>
      <c r="E4" t="s">
        <v>11</v>
      </c>
      <c r="F4" t="s">
        <v>12</v>
      </c>
      <c r="G4">
        <v>6.1375000000000002</v>
      </c>
      <c r="H4">
        <v>-0.6</v>
      </c>
      <c r="K4" t="s">
        <v>15</v>
      </c>
    </row>
    <row r="5" spans="1:18" x14ac:dyDescent="0.25">
      <c r="A5">
        <v>436</v>
      </c>
      <c r="B5" t="s">
        <v>10</v>
      </c>
      <c r="C5" t="s">
        <v>11</v>
      </c>
      <c r="D5" t="s">
        <v>11</v>
      </c>
      <c r="E5" t="s">
        <v>11</v>
      </c>
      <c r="F5" t="s">
        <v>12</v>
      </c>
      <c r="G5">
        <v>8.2750000000000004</v>
      </c>
      <c r="H5">
        <v>-1.3500000000000003</v>
      </c>
    </row>
    <row r="6" spans="1:18" x14ac:dyDescent="0.25">
      <c r="A6">
        <v>437</v>
      </c>
      <c r="B6" t="s">
        <v>10</v>
      </c>
      <c r="C6" t="s">
        <v>11</v>
      </c>
      <c r="D6" t="s">
        <v>11</v>
      </c>
      <c r="E6" t="s">
        <v>11</v>
      </c>
      <c r="F6" t="s">
        <v>11</v>
      </c>
      <c r="G6">
        <v>6.1375000000000002</v>
      </c>
      <c r="H6">
        <v>-1.7000000000000002</v>
      </c>
    </row>
    <row r="7" spans="1:18" x14ac:dyDescent="0.25">
      <c r="A7">
        <v>438</v>
      </c>
      <c r="B7" s="2" t="s">
        <v>10</v>
      </c>
      <c r="C7" t="s">
        <v>11</v>
      </c>
      <c r="D7" t="s">
        <v>11</v>
      </c>
      <c r="E7" t="s">
        <v>11</v>
      </c>
      <c r="F7" t="s">
        <v>11</v>
      </c>
      <c r="G7">
        <v>8.2750000000000004</v>
      </c>
      <c r="H7">
        <v>-1.3250000000000002</v>
      </c>
      <c r="L7" t="s">
        <v>16</v>
      </c>
    </row>
    <row r="8" spans="1:18" x14ac:dyDescent="0.25">
      <c r="A8">
        <v>922</v>
      </c>
      <c r="B8" t="s">
        <v>10</v>
      </c>
      <c r="C8" t="s">
        <v>11</v>
      </c>
      <c r="D8" t="s">
        <v>11</v>
      </c>
      <c r="E8" t="s">
        <v>11</v>
      </c>
      <c r="F8" t="s">
        <v>11</v>
      </c>
      <c r="G8">
        <v>5.9666666666666659</v>
      </c>
      <c r="H8">
        <v>-1.7833333333333332</v>
      </c>
      <c r="L8">
        <v>2018</v>
      </c>
      <c r="M8">
        <v>2019</v>
      </c>
      <c r="N8">
        <v>2020</v>
      </c>
      <c r="O8">
        <v>2021</v>
      </c>
      <c r="P8" t="s">
        <v>17</v>
      </c>
      <c r="Q8" t="s">
        <v>18</v>
      </c>
      <c r="R8" t="s">
        <v>19</v>
      </c>
    </row>
    <row r="9" spans="1:18" x14ac:dyDescent="0.25">
      <c r="A9">
        <v>433</v>
      </c>
      <c r="B9" t="s">
        <v>10</v>
      </c>
      <c r="C9" t="s">
        <v>11</v>
      </c>
      <c r="D9" t="s">
        <v>11</v>
      </c>
      <c r="E9" t="s">
        <v>11</v>
      </c>
      <c r="F9" t="s">
        <v>11</v>
      </c>
      <c r="G9">
        <v>0.65</v>
      </c>
      <c r="H9">
        <v>4.8</v>
      </c>
      <c r="K9" t="s">
        <v>16</v>
      </c>
      <c r="L9">
        <v>0</v>
      </c>
      <c r="M9">
        <v>0</v>
      </c>
      <c r="N9">
        <v>0</v>
      </c>
      <c r="O9">
        <v>2</v>
      </c>
    </row>
    <row r="10" spans="1:18" x14ac:dyDescent="0.25">
      <c r="A10">
        <v>433</v>
      </c>
      <c r="B10" t="s">
        <v>10</v>
      </c>
      <c r="C10" t="s">
        <v>11</v>
      </c>
      <c r="D10" t="s">
        <v>11</v>
      </c>
      <c r="E10" t="s">
        <v>11</v>
      </c>
      <c r="F10" t="s">
        <v>11</v>
      </c>
      <c r="G10">
        <v>0.65</v>
      </c>
      <c r="H10">
        <v>4.8</v>
      </c>
      <c r="K10" t="s">
        <v>20</v>
      </c>
      <c r="L10">
        <v>13</v>
      </c>
      <c r="M10">
        <v>13</v>
      </c>
      <c r="N10">
        <v>13</v>
      </c>
      <c r="O10">
        <v>11</v>
      </c>
    </row>
    <row r="11" spans="1:18" x14ac:dyDescent="0.25">
      <c r="A11">
        <v>434</v>
      </c>
      <c r="B11" t="s">
        <v>10</v>
      </c>
      <c r="C11" t="s">
        <v>11</v>
      </c>
      <c r="D11" t="s">
        <v>11</v>
      </c>
      <c r="E11" t="s">
        <v>11</v>
      </c>
      <c r="F11" t="s">
        <v>11</v>
      </c>
      <c r="G11">
        <v>-2.5499999999999998</v>
      </c>
      <c r="H11">
        <v>3</v>
      </c>
      <c r="K11" t="s">
        <v>21</v>
      </c>
      <c r="L11">
        <f>(L9/L10)*100</f>
        <v>0</v>
      </c>
      <c r="M11">
        <f t="shared" ref="M11:O11" si="0">(M9/M10)*100</f>
        <v>0</v>
      </c>
      <c r="N11">
        <f t="shared" si="0"/>
        <v>0</v>
      </c>
      <c r="O11">
        <f t="shared" si="0"/>
        <v>18.181818181818183</v>
      </c>
      <c r="P11">
        <f>AVERAGE(L11:O11)</f>
        <v>4.5454545454545459</v>
      </c>
      <c r="Q11">
        <f>_xlfn.STDEV.S(L11:O11)</f>
        <v>9.0909090909090917</v>
      </c>
      <c r="R11">
        <f>Q11/SQRT(4)</f>
        <v>4.5454545454545459</v>
      </c>
    </row>
    <row r="12" spans="1:18" x14ac:dyDescent="0.25">
      <c r="A12">
        <v>70</v>
      </c>
      <c r="B12" t="s">
        <v>10</v>
      </c>
      <c r="C12" t="s">
        <v>11</v>
      </c>
      <c r="D12" t="s">
        <v>11</v>
      </c>
      <c r="E12" t="s">
        <v>11</v>
      </c>
      <c r="F12" t="s">
        <v>11</v>
      </c>
      <c r="G12">
        <v>1.85</v>
      </c>
      <c r="H12">
        <v>6.0600000000000005</v>
      </c>
    </row>
    <row r="13" spans="1:18" x14ac:dyDescent="0.25">
      <c r="A13">
        <v>72</v>
      </c>
      <c r="B13" t="s">
        <v>10</v>
      </c>
      <c r="C13" t="s">
        <v>11</v>
      </c>
      <c r="D13" t="s">
        <v>11</v>
      </c>
      <c r="E13" t="s">
        <v>11</v>
      </c>
      <c r="F13" t="s">
        <v>11</v>
      </c>
      <c r="G13">
        <v>2.8249999999999997</v>
      </c>
      <c r="H13">
        <v>1.94</v>
      </c>
    </row>
    <row r="14" spans="1:18" x14ac:dyDescent="0.25">
      <c r="A14">
        <v>923</v>
      </c>
      <c r="B14" t="s">
        <v>10</v>
      </c>
      <c r="C14" t="s">
        <v>11</v>
      </c>
      <c r="D14" t="s">
        <v>11</v>
      </c>
      <c r="E14" t="s">
        <v>11</v>
      </c>
      <c r="F14" t="s">
        <v>11</v>
      </c>
      <c r="G14">
        <v>8.9666666666666668</v>
      </c>
      <c r="H14">
        <v>-0.5</v>
      </c>
    </row>
    <row r="15" spans="1:18" x14ac:dyDescent="0.25">
      <c r="A15">
        <v>418</v>
      </c>
      <c r="C15" t="s">
        <v>13</v>
      </c>
      <c r="D15" t="s">
        <v>11</v>
      </c>
      <c r="E15" t="s">
        <v>12</v>
      </c>
      <c r="F15" t="s">
        <v>12</v>
      </c>
      <c r="G15">
        <v>1.7</v>
      </c>
      <c r="H15">
        <v>6.35</v>
      </c>
    </row>
    <row r="16" spans="1:18" x14ac:dyDescent="0.25">
      <c r="A16">
        <v>921</v>
      </c>
      <c r="D16" t="s">
        <v>13</v>
      </c>
      <c r="E16" t="s">
        <v>11</v>
      </c>
      <c r="F16" t="s">
        <v>11</v>
      </c>
      <c r="G16">
        <v>0.9</v>
      </c>
      <c r="H16">
        <v>0.43333333333333335</v>
      </c>
    </row>
    <row r="17" spans="1:8" x14ac:dyDescent="0.25">
      <c r="A17">
        <v>924</v>
      </c>
      <c r="D17" t="s">
        <v>13</v>
      </c>
      <c r="E17" t="s">
        <v>11</v>
      </c>
      <c r="F17" t="s">
        <v>11</v>
      </c>
      <c r="G17">
        <v>9.5833333333333339</v>
      </c>
      <c r="H17">
        <v>0.16666666666666666</v>
      </c>
    </row>
    <row r="18" spans="1:8" x14ac:dyDescent="0.25">
      <c r="A18">
        <v>983</v>
      </c>
      <c r="E18" t="s">
        <v>13</v>
      </c>
      <c r="F18" t="s">
        <v>12</v>
      </c>
      <c r="G18">
        <v>1.8</v>
      </c>
      <c r="H18">
        <v>0.5</v>
      </c>
    </row>
    <row r="19" spans="1:8" x14ac:dyDescent="0.25">
      <c r="A19">
        <v>419</v>
      </c>
      <c r="B19" t="s">
        <v>14</v>
      </c>
      <c r="C19" t="s">
        <v>11</v>
      </c>
      <c r="E19" t="s">
        <v>11</v>
      </c>
      <c r="F19" t="s">
        <v>12</v>
      </c>
      <c r="G19">
        <v>1.6166666666666665</v>
      </c>
      <c r="H19">
        <v>6.3833333333333337</v>
      </c>
    </row>
    <row r="22" spans="1:8" x14ac:dyDescent="0.25">
      <c r="A22" s="3"/>
    </row>
    <row r="23" spans="1:8" x14ac:dyDescent="0.25">
      <c r="A23" s="3"/>
    </row>
    <row r="24" spans="1:8" x14ac:dyDescent="0.25">
      <c r="A24" s="3"/>
    </row>
    <row r="25" spans="1:8" x14ac:dyDescent="0.25">
      <c r="A25" s="3"/>
    </row>
    <row r="26" spans="1:8" x14ac:dyDescent="0.25">
      <c r="A26" s="3"/>
    </row>
    <row r="27" spans="1:8" x14ac:dyDescent="0.25">
      <c r="A27" s="3"/>
    </row>
    <row r="28" spans="1:8" x14ac:dyDescent="0.25">
      <c r="A28" s="3"/>
    </row>
    <row r="29" spans="1:8" x14ac:dyDescent="0.25">
      <c r="A29" s="3"/>
    </row>
    <row r="30" spans="1:8" x14ac:dyDescent="0.25">
      <c r="A30" s="3"/>
    </row>
    <row r="31" spans="1:8" x14ac:dyDescent="0.25">
      <c r="A3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46B44-B88B-40FB-B7BF-ED544DE80BD3}">
  <dimension ref="A1:T26"/>
  <sheetViews>
    <sheetView tabSelected="1" workbookViewId="0">
      <selection activeCell="T25" sqref="T25"/>
    </sheetView>
  </sheetViews>
  <sheetFormatPr defaultRowHeight="15" x14ac:dyDescent="0.25"/>
  <sheetData>
    <row r="1" spans="1:18" ht="30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</row>
    <row r="2" spans="1:18" x14ac:dyDescent="0.25">
      <c r="A2">
        <v>418</v>
      </c>
      <c r="C2" t="s">
        <v>13</v>
      </c>
      <c r="D2" s="5" t="s">
        <v>22</v>
      </c>
      <c r="E2" s="4" t="s">
        <v>12</v>
      </c>
      <c r="F2" t="s">
        <v>12</v>
      </c>
      <c r="G2">
        <v>1.7</v>
      </c>
      <c r="H2">
        <v>6.35</v>
      </c>
    </row>
    <row r="3" spans="1:18" x14ac:dyDescent="0.25">
      <c r="A3">
        <v>921</v>
      </c>
      <c r="D3" t="s">
        <v>13</v>
      </c>
      <c r="E3" s="5" t="s">
        <v>22</v>
      </c>
      <c r="F3" t="s">
        <v>11</v>
      </c>
      <c r="G3">
        <v>0.9</v>
      </c>
      <c r="H3">
        <v>0.43333333333333335</v>
      </c>
      <c r="L3" t="s">
        <v>23</v>
      </c>
    </row>
    <row r="4" spans="1:18" x14ac:dyDescent="0.25">
      <c r="A4">
        <v>924</v>
      </c>
      <c r="D4" t="s">
        <v>13</v>
      </c>
      <c r="E4" s="5" t="s">
        <v>22</v>
      </c>
      <c r="F4" t="s">
        <v>11</v>
      </c>
      <c r="G4">
        <v>9.5833333333333339</v>
      </c>
      <c r="H4">
        <v>0.16666666666666666</v>
      </c>
      <c r="L4">
        <v>2017</v>
      </c>
      <c r="M4">
        <v>2018</v>
      </c>
      <c r="N4">
        <v>2019</v>
      </c>
      <c r="O4">
        <v>2020</v>
      </c>
      <c r="P4">
        <v>2021</v>
      </c>
      <c r="Q4" t="s">
        <v>24</v>
      </c>
      <c r="R4" t="s">
        <v>25</v>
      </c>
    </row>
    <row r="5" spans="1:18" x14ac:dyDescent="0.25">
      <c r="A5">
        <v>983</v>
      </c>
      <c r="E5" t="s">
        <v>13</v>
      </c>
      <c r="F5" s="5" t="s">
        <v>22</v>
      </c>
      <c r="G5">
        <v>1.8</v>
      </c>
      <c r="H5">
        <v>0.5</v>
      </c>
      <c r="K5" t="s">
        <v>23</v>
      </c>
      <c r="L5">
        <v>0</v>
      </c>
      <c r="M5">
        <v>1</v>
      </c>
      <c r="N5">
        <v>2</v>
      </c>
      <c r="O5">
        <v>1</v>
      </c>
      <c r="P5">
        <v>0</v>
      </c>
      <c r="Q5">
        <f>SUM(L5:P5)</f>
        <v>4</v>
      </c>
      <c r="R5">
        <f>SUM(L5:O5)</f>
        <v>4</v>
      </c>
    </row>
    <row r="6" spans="1:18" x14ac:dyDescent="0.25">
      <c r="K6" t="s">
        <v>26</v>
      </c>
      <c r="N6">
        <v>0</v>
      </c>
      <c r="O6">
        <v>1</v>
      </c>
      <c r="P6">
        <v>0</v>
      </c>
      <c r="Q6">
        <f>SUM(N6:P6)</f>
        <v>1</v>
      </c>
      <c r="R6">
        <f>SUM(M6:P6)</f>
        <v>1</v>
      </c>
    </row>
    <row r="7" spans="1:18" x14ac:dyDescent="0.25">
      <c r="K7" t="s">
        <v>27</v>
      </c>
      <c r="M7">
        <v>0</v>
      </c>
      <c r="N7">
        <v>0</v>
      </c>
      <c r="O7">
        <v>0</v>
      </c>
      <c r="P7">
        <v>2</v>
      </c>
      <c r="Q7">
        <f>SUM(M7:P7)</f>
        <v>2</v>
      </c>
    </row>
    <row r="8" spans="1:18" x14ac:dyDescent="0.25">
      <c r="K8" t="s">
        <v>28</v>
      </c>
      <c r="L8">
        <v>13</v>
      </c>
      <c r="M8">
        <f>L8+L5</f>
        <v>13</v>
      </c>
      <c r="N8">
        <f>M8+M5-M6-M7</f>
        <v>14</v>
      </c>
      <c r="O8">
        <f t="shared" ref="O8:P8" si="0">N8+N5-N6-N7</f>
        <v>16</v>
      </c>
      <c r="P8">
        <f t="shared" si="0"/>
        <v>16</v>
      </c>
    </row>
    <row r="9" spans="1:18" x14ac:dyDescent="0.25">
      <c r="K9" t="s">
        <v>29</v>
      </c>
      <c r="L9">
        <f>(L5/L8)*100</f>
        <v>0</v>
      </c>
      <c r="M9">
        <f t="shared" ref="M9:P9" si="1">(M5/M8)*100</f>
        <v>7.6923076923076925</v>
      </c>
      <c r="N9">
        <f t="shared" si="1"/>
        <v>14.285714285714285</v>
      </c>
      <c r="O9">
        <f t="shared" si="1"/>
        <v>6.25</v>
      </c>
      <c r="P9">
        <f t="shared" si="1"/>
        <v>0</v>
      </c>
    </row>
    <row r="10" spans="1:18" x14ac:dyDescent="0.25">
      <c r="K10" t="s">
        <v>29</v>
      </c>
      <c r="L10">
        <v>0</v>
      </c>
      <c r="M10">
        <v>7.6923076923076925</v>
      </c>
      <c r="N10">
        <v>14.285714285714285</v>
      </c>
      <c r="O10">
        <v>6.25</v>
      </c>
      <c r="P10">
        <v>0</v>
      </c>
      <c r="Q10">
        <f>AVERAGE(L10:P10)</f>
        <v>5.645604395604396</v>
      </c>
    </row>
    <row r="11" spans="1:18" x14ac:dyDescent="0.25">
      <c r="K11" t="s">
        <v>30</v>
      </c>
      <c r="R11">
        <f>R5-R6</f>
        <v>3</v>
      </c>
    </row>
    <row r="12" spans="1:18" x14ac:dyDescent="0.25">
      <c r="K12" t="s">
        <v>31</v>
      </c>
      <c r="R12">
        <f>13-Q7+R11</f>
        <v>14</v>
      </c>
    </row>
    <row r="16" spans="1:18" x14ac:dyDescent="0.25">
      <c r="L16" t="s">
        <v>23</v>
      </c>
    </row>
    <row r="17" spans="11:20" x14ac:dyDescent="0.25">
      <c r="L17">
        <v>2017</v>
      </c>
      <c r="M17">
        <v>2018</v>
      </c>
      <c r="N17">
        <v>2019</v>
      </c>
      <c r="O17">
        <v>2020</v>
      </c>
      <c r="P17">
        <v>2021</v>
      </c>
      <c r="Q17" t="s">
        <v>24</v>
      </c>
      <c r="R17" t="s">
        <v>25</v>
      </c>
      <c r="S17" t="s">
        <v>18</v>
      </c>
      <c r="T17" t="s">
        <v>19</v>
      </c>
    </row>
    <row r="18" spans="11:20" x14ac:dyDescent="0.25">
      <c r="K18" t="s">
        <v>23</v>
      </c>
      <c r="L18">
        <v>0</v>
      </c>
      <c r="M18">
        <v>1</v>
      </c>
      <c r="N18">
        <v>2</v>
      </c>
      <c r="O18">
        <v>1</v>
      </c>
      <c r="P18">
        <v>0</v>
      </c>
      <c r="Q18">
        <f>SUM(L18:P18)</f>
        <v>4</v>
      </c>
      <c r="R18">
        <f>SUM(L18:O18)</f>
        <v>4</v>
      </c>
    </row>
    <row r="19" spans="11:20" x14ac:dyDescent="0.25">
      <c r="K19" t="s">
        <v>26</v>
      </c>
      <c r="N19">
        <v>0</v>
      </c>
      <c r="O19">
        <v>1</v>
      </c>
      <c r="P19">
        <v>0</v>
      </c>
      <c r="Q19">
        <f>SUM(N19:P19)</f>
        <v>1</v>
      </c>
      <c r="R19">
        <f>SUM(M19:P19)</f>
        <v>1</v>
      </c>
    </row>
    <row r="20" spans="11:20" x14ac:dyDescent="0.25">
      <c r="K20" t="s">
        <v>30</v>
      </c>
      <c r="L20">
        <v>0</v>
      </c>
      <c r="M20">
        <v>1</v>
      </c>
      <c r="N20">
        <v>2</v>
      </c>
      <c r="O20">
        <v>1</v>
      </c>
    </row>
    <row r="21" spans="11:20" x14ac:dyDescent="0.25">
      <c r="K21" t="s">
        <v>27</v>
      </c>
      <c r="M21">
        <v>0</v>
      </c>
      <c r="N21">
        <v>0</v>
      </c>
      <c r="O21">
        <v>0</v>
      </c>
      <c r="P21">
        <v>2</v>
      </c>
      <c r="Q21">
        <f>SUM(M21:P21)</f>
        <v>2</v>
      </c>
    </row>
    <row r="22" spans="11:20" x14ac:dyDescent="0.25">
      <c r="K22" t="s">
        <v>28</v>
      </c>
      <c r="L22">
        <v>13</v>
      </c>
      <c r="M22">
        <f>L22+L18</f>
        <v>13</v>
      </c>
      <c r="N22">
        <f>M22+M18-M19-M21</f>
        <v>14</v>
      </c>
      <c r="O22">
        <f>N22+N18-N19-N21</f>
        <v>16</v>
      </c>
      <c r="P22">
        <f>O22+O18-O19-O21</f>
        <v>16</v>
      </c>
    </row>
    <row r="23" spans="11:20" x14ac:dyDescent="0.25">
      <c r="K23" t="s">
        <v>32</v>
      </c>
      <c r="L23">
        <f>(L20/L22)*100</f>
        <v>0</v>
      </c>
      <c r="M23">
        <f t="shared" ref="M23:O23" si="2">(M20/M22)*100</f>
        <v>7.6923076923076925</v>
      </c>
      <c r="N23">
        <f t="shared" si="2"/>
        <v>14.285714285714285</v>
      </c>
      <c r="O23">
        <f t="shared" si="2"/>
        <v>6.25</v>
      </c>
    </row>
    <row r="24" spans="11:20" x14ac:dyDescent="0.25">
      <c r="K24" t="s">
        <v>32</v>
      </c>
      <c r="L24">
        <v>0</v>
      </c>
      <c r="M24">
        <v>7.6923076923076925</v>
      </c>
      <c r="N24">
        <v>14.285714285714285</v>
      </c>
      <c r="O24">
        <v>6.25</v>
      </c>
      <c r="Q24">
        <f>AVERAGE(L24:O24)</f>
        <v>7.0570054945054945</v>
      </c>
      <c r="S24">
        <f>_xlfn.STDEV.S(L24:O24)</f>
        <v>5.8626053391609192</v>
      </c>
      <c r="T24">
        <f>S24/SQRT(4)</f>
        <v>2.9313026695804596</v>
      </c>
    </row>
    <row r="25" spans="11:20" x14ac:dyDescent="0.25">
      <c r="K25" t="s">
        <v>30</v>
      </c>
      <c r="R25">
        <f>R18-R19</f>
        <v>3</v>
      </c>
    </row>
    <row r="26" spans="11:20" x14ac:dyDescent="0.25">
      <c r="K26" t="s">
        <v>31</v>
      </c>
      <c r="R26">
        <f>13-Q21+R25</f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E984E-A97B-4672-ACA4-E05887ADCDEE}">
  <dimension ref="A1:K30"/>
  <sheetViews>
    <sheetView workbookViewId="0">
      <selection activeCell="N13" sqref="N13"/>
    </sheetView>
  </sheetViews>
  <sheetFormatPr defaultRowHeight="15" x14ac:dyDescent="0.25"/>
  <sheetData>
    <row r="1" spans="1:11" ht="60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33</v>
      </c>
      <c r="H1" s="1" t="s">
        <v>34</v>
      </c>
      <c r="I1" s="1" t="s">
        <v>35</v>
      </c>
      <c r="J1" t="s">
        <v>6</v>
      </c>
      <c r="K1" t="s">
        <v>7</v>
      </c>
    </row>
    <row r="2" spans="1:11" x14ac:dyDescent="0.25">
      <c r="A2">
        <v>434</v>
      </c>
      <c r="B2" t="s">
        <v>10</v>
      </c>
      <c r="C2" t="s">
        <v>11</v>
      </c>
      <c r="D2" t="s">
        <v>11</v>
      </c>
      <c r="E2" t="s">
        <v>11</v>
      </c>
      <c r="F2" t="s">
        <v>11</v>
      </c>
      <c r="I2" t="s">
        <v>12</v>
      </c>
      <c r="J2">
        <v>-2.5499999999999998</v>
      </c>
      <c r="K2">
        <v>3</v>
      </c>
    </row>
    <row r="3" spans="1:11" x14ac:dyDescent="0.25">
      <c r="A3">
        <v>433</v>
      </c>
      <c r="B3" t="s">
        <v>10</v>
      </c>
      <c r="C3" t="s">
        <v>11</v>
      </c>
      <c r="D3" t="s">
        <v>11</v>
      </c>
      <c r="E3" t="s">
        <v>11</v>
      </c>
      <c r="F3" t="s">
        <v>11</v>
      </c>
      <c r="H3" t="s">
        <v>36</v>
      </c>
      <c r="I3" t="s">
        <v>11</v>
      </c>
      <c r="J3">
        <v>0.65</v>
      </c>
      <c r="K3">
        <v>4.8</v>
      </c>
    </row>
    <row r="4" spans="1:11" x14ac:dyDescent="0.25">
      <c r="A4">
        <v>921</v>
      </c>
      <c r="D4" t="s">
        <v>13</v>
      </c>
      <c r="E4" t="s">
        <v>11</v>
      </c>
      <c r="F4" t="s">
        <v>11</v>
      </c>
      <c r="H4" t="s">
        <v>11</v>
      </c>
      <c r="I4" t="s">
        <v>11</v>
      </c>
      <c r="J4">
        <v>0.9</v>
      </c>
      <c r="K4">
        <v>0.43333333333333335</v>
      </c>
    </row>
    <row r="5" spans="1:11" x14ac:dyDescent="0.25">
      <c r="A5">
        <v>69</v>
      </c>
      <c r="B5" t="s">
        <v>10</v>
      </c>
      <c r="C5" t="s">
        <v>11</v>
      </c>
      <c r="D5" t="s">
        <v>11</v>
      </c>
      <c r="E5" t="s">
        <v>11</v>
      </c>
      <c r="F5" t="s">
        <v>11</v>
      </c>
      <c r="H5" t="s">
        <v>11</v>
      </c>
      <c r="I5" t="s">
        <v>11</v>
      </c>
      <c r="J5">
        <v>1.3499999999999999</v>
      </c>
      <c r="K5">
        <v>6.03</v>
      </c>
    </row>
    <row r="6" spans="1:11" x14ac:dyDescent="0.25">
      <c r="A6">
        <v>419</v>
      </c>
      <c r="B6" t="s">
        <v>14</v>
      </c>
      <c r="C6" t="s">
        <v>11</v>
      </c>
      <c r="E6" t="s">
        <v>11</v>
      </c>
      <c r="F6" t="s">
        <v>12</v>
      </c>
      <c r="I6" t="s">
        <v>12</v>
      </c>
      <c r="J6">
        <v>1.6166666666666665</v>
      </c>
      <c r="K6">
        <v>6.3833333333333337</v>
      </c>
    </row>
    <row r="7" spans="1:11" x14ac:dyDescent="0.25">
      <c r="A7">
        <v>418</v>
      </c>
      <c r="C7" t="s">
        <v>13</v>
      </c>
      <c r="D7" t="s">
        <v>11</v>
      </c>
      <c r="E7" t="s">
        <v>12</v>
      </c>
      <c r="F7" t="s">
        <v>12</v>
      </c>
      <c r="I7" t="s">
        <v>12</v>
      </c>
      <c r="J7">
        <v>1.7</v>
      </c>
      <c r="K7">
        <v>6.35</v>
      </c>
    </row>
    <row r="8" spans="1:11" x14ac:dyDescent="0.25">
      <c r="A8">
        <v>983</v>
      </c>
      <c r="E8" t="s">
        <v>13</v>
      </c>
      <c r="F8" t="s">
        <v>11</v>
      </c>
      <c r="H8" t="s">
        <v>11</v>
      </c>
      <c r="I8" t="s">
        <v>11</v>
      </c>
      <c r="J8">
        <v>1.8</v>
      </c>
      <c r="K8">
        <v>0.5</v>
      </c>
    </row>
    <row r="9" spans="1:11" x14ac:dyDescent="0.25">
      <c r="A9">
        <v>70</v>
      </c>
      <c r="B9" t="s">
        <v>10</v>
      </c>
      <c r="C9" t="s">
        <v>11</v>
      </c>
      <c r="D9" t="s">
        <v>11</v>
      </c>
      <c r="E9" t="s">
        <v>11</v>
      </c>
      <c r="F9" t="s">
        <v>11</v>
      </c>
      <c r="H9" t="s">
        <v>11</v>
      </c>
      <c r="I9" t="s">
        <v>12</v>
      </c>
      <c r="J9">
        <v>1.85</v>
      </c>
      <c r="K9">
        <v>6.0600000000000005</v>
      </c>
    </row>
    <row r="10" spans="1:11" x14ac:dyDescent="0.25">
      <c r="A10">
        <v>71</v>
      </c>
      <c r="B10" t="s">
        <v>10</v>
      </c>
      <c r="C10" t="s">
        <v>11</v>
      </c>
      <c r="D10" t="s">
        <v>11</v>
      </c>
      <c r="E10" t="s">
        <v>11</v>
      </c>
      <c r="F10" t="s">
        <v>11</v>
      </c>
      <c r="H10" t="s">
        <v>11</v>
      </c>
      <c r="I10" t="s">
        <v>11</v>
      </c>
      <c r="J10">
        <v>2.09</v>
      </c>
      <c r="K10">
        <v>1.21</v>
      </c>
    </row>
    <row r="11" spans="1:11" x14ac:dyDescent="0.25">
      <c r="A11">
        <v>72</v>
      </c>
      <c r="B11" t="s">
        <v>10</v>
      </c>
      <c r="C11" t="s">
        <v>11</v>
      </c>
      <c r="D11" t="s">
        <v>11</v>
      </c>
      <c r="E11" t="s">
        <v>11</v>
      </c>
      <c r="F11" t="s">
        <v>11</v>
      </c>
      <c r="I11" t="s">
        <v>12</v>
      </c>
      <c r="J11">
        <v>2.8249999999999997</v>
      </c>
      <c r="K11">
        <v>1.94</v>
      </c>
    </row>
    <row r="12" spans="1:11" x14ac:dyDescent="0.25">
      <c r="A12">
        <v>922</v>
      </c>
      <c r="B12" t="s">
        <v>10</v>
      </c>
      <c r="C12" t="s">
        <v>11</v>
      </c>
      <c r="D12" t="s">
        <v>11</v>
      </c>
      <c r="E12" t="s">
        <v>11</v>
      </c>
      <c r="F12" t="s">
        <v>11</v>
      </c>
      <c r="H12" t="s">
        <v>36</v>
      </c>
      <c r="I12" t="s">
        <v>11</v>
      </c>
      <c r="J12">
        <v>5.9666666666666659</v>
      </c>
      <c r="K12">
        <v>-1.7833333333333332</v>
      </c>
    </row>
    <row r="13" spans="1:11" x14ac:dyDescent="0.25">
      <c r="A13">
        <v>435</v>
      </c>
      <c r="B13" t="s">
        <v>10</v>
      </c>
      <c r="C13" t="s">
        <v>11</v>
      </c>
      <c r="D13" t="s">
        <v>11</v>
      </c>
      <c r="E13" t="s">
        <v>11</v>
      </c>
      <c r="F13" t="s">
        <v>12</v>
      </c>
      <c r="I13" t="s">
        <v>12</v>
      </c>
      <c r="J13">
        <v>6.1375000000000002</v>
      </c>
      <c r="K13">
        <v>-0.6</v>
      </c>
    </row>
    <row r="14" spans="1:11" x14ac:dyDescent="0.25">
      <c r="A14">
        <v>437</v>
      </c>
      <c r="B14" t="s">
        <v>10</v>
      </c>
      <c r="C14" t="s">
        <v>11</v>
      </c>
      <c r="D14" t="s">
        <v>11</v>
      </c>
      <c r="E14" t="s">
        <v>11</v>
      </c>
      <c r="F14" t="s">
        <v>11</v>
      </c>
      <c r="H14" t="s">
        <v>36</v>
      </c>
      <c r="I14" t="s">
        <v>11</v>
      </c>
      <c r="J14">
        <v>6.1375000000000002</v>
      </c>
      <c r="K14">
        <v>-1.7000000000000002</v>
      </c>
    </row>
    <row r="15" spans="1:11" x14ac:dyDescent="0.25">
      <c r="A15">
        <v>436</v>
      </c>
      <c r="B15" t="s">
        <v>10</v>
      </c>
      <c r="C15" t="s">
        <v>11</v>
      </c>
      <c r="D15" t="s">
        <v>11</v>
      </c>
      <c r="E15" t="s">
        <v>11</v>
      </c>
      <c r="F15" t="s">
        <v>12</v>
      </c>
      <c r="I15" t="s">
        <v>12</v>
      </c>
      <c r="J15">
        <v>8.2750000000000004</v>
      </c>
      <c r="K15">
        <v>-1.3500000000000003</v>
      </c>
    </row>
    <row r="16" spans="1:11" x14ac:dyDescent="0.25">
      <c r="A16">
        <v>438</v>
      </c>
      <c r="B16" s="2" t="s">
        <v>10</v>
      </c>
      <c r="C16" t="s">
        <v>11</v>
      </c>
      <c r="D16" t="s">
        <v>11</v>
      </c>
      <c r="E16" t="s">
        <v>11</v>
      </c>
      <c r="F16" t="s">
        <v>11</v>
      </c>
      <c r="H16" t="s">
        <v>11</v>
      </c>
      <c r="I16" t="s">
        <v>11</v>
      </c>
      <c r="J16">
        <v>8.2750000000000004</v>
      </c>
      <c r="K16">
        <v>-1.3250000000000002</v>
      </c>
    </row>
    <row r="17" spans="1:11" x14ac:dyDescent="0.25">
      <c r="A17">
        <v>923</v>
      </c>
      <c r="B17" t="s">
        <v>10</v>
      </c>
      <c r="C17" t="s">
        <v>11</v>
      </c>
      <c r="D17" t="s">
        <v>11</v>
      </c>
      <c r="E17" t="s">
        <v>11</v>
      </c>
      <c r="F17" t="s">
        <v>11</v>
      </c>
      <c r="H17" t="s">
        <v>36</v>
      </c>
      <c r="I17" t="s">
        <v>11</v>
      </c>
      <c r="J17">
        <v>8.9666666666666668</v>
      </c>
      <c r="K17">
        <v>-0.5</v>
      </c>
    </row>
    <row r="18" spans="1:11" x14ac:dyDescent="0.25">
      <c r="A18">
        <v>924</v>
      </c>
      <c r="D18" t="s">
        <v>13</v>
      </c>
      <c r="E18" t="s">
        <v>11</v>
      </c>
      <c r="F18" t="s">
        <v>11</v>
      </c>
      <c r="H18" t="s">
        <v>11</v>
      </c>
      <c r="I18" t="s">
        <v>11</v>
      </c>
      <c r="J18">
        <v>9.5833333333333339</v>
      </c>
      <c r="K18">
        <v>0.16666666666666666</v>
      </c>
    </row>
    <row r="19" spans="1:11" x14ac:dyDescent="0.25">
      <c r="A19">
        <v>2008</v>
      </c>
      <c r="H19" t="s">
        <v>13</v>
      </c>
      <c r="I19" t="s">
        <v>12</v>
      </c>
      <c r="J19">
        <v>1.3</v>
      </c>
    </row>
    <row r="20" spans="1:11" x14ac:dyDescent="0.25">
      <c r="A20">
        <v>2009</v>
      </c>
      <c r="H20" t="s">
        <v>13</v>
      </c>
      <c r="J20">
        <v>4.3499999999999996</v>
      </c>
      <c r="K20">
        <v>-3.75</v>
      </c>
    </row>
    <row r="21" spans="1:11" x14ac:dyDescent="0.25">
      <c r="A21" s="3"/>
    </row>
    <row r="22" spans="1:11" x14ac:dyDescent="0.25">
      <c r="A22" s="3"/>
    </row>
    <row r="23" spans="1:11" x14ac:dyDescent="0.25">
      <c r="A23" s="3"/>
    </row>
    <row r="24" spans="1:11" x14ac:dyDescent="0.25">
      <c r="A24" s="3"/>
    </row>
    <row r="25" spans="1:11" x14ac:dyDescent="0.25">
      <c r="A25" s="3"/>
    </row>
    <row r="26" spans="1:11" x14ac:dyDescent="0.25">
      <c r="A26" s="3"/>
    </row>
    <row r="27" spans="1:11" x14ac:dyDescent="0.25">
      <c r="A27" s="3"/>
    </row>
    <row r="28" spans="1:11" x14ac:dyDescent="0.25">
      <c r="A28" s="3"/>
    </row>
    <row r="29" spans="1:11" x14ac:dyDescent="0.25">
      <c r="A29" s="3"/>
    </row>
    <row r="30" spans="1:11" x14ac:dyDescent="0.25">
      <c r="A30" s="3"/>
    </row>
  </sheetData>
  <sortState xmlns:xlrd2="http://schemas.microsoft.com/office/spreadsheetml/2017/richdata2" ref="A2:K30">
    <sortCondition ref="J1:J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Existing Dead</vt:lpstr>
      <vt:lpstr>Germinants</vt:lpstr>
      <vt:lpstr>2024 Update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Megan O'shea</dc:creator>
  <cp:keywords/>
  <dc:description/>
  <cp:lastModifiedBy>Neil Diamond</cp:lastModifiedBy>
  <cp:revision/>
  <dcterms:created xsi:type="dcterms:W3CDTF">2023-10-23T00:12:52Z</dcterms:created>
  <dcterms:modified xsi:type="dcterms:W3CDTF">2024-09-26T00:27:24Z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dc88d9-fa17-47eb-a208-3e66f59d50e5_Enabled">
    <vt:lpwstr>true</vt:lpwstr>
  </property>
  <property fmtid="{D5CDD505-2E9C-101B-9397-08002B2CF9AE}" pid="3" name="MSIP_Label_d7dc88d9-fa17-47eb-a208-3e66f59d50e5_SetDate">
    <vt:lpwstr>2023-10-23T00:17:29Z</vt:lpwstr>
  </property>
  <property fmtid="{D5CDD505-2E9C-101B-9397-08002B2CF9AE}" pid="4" name="MSIP_Label_d7dc88d9-fa17-47eb-a208-3e66f59d50e5_Method">
    <vt:lpwstr>Standard</vt:lpwstr>
  </property>
  <property fmtid="{D5CDD505-2E9C-101B-9397-08002B2CF9AE}" pid="5" name="MSIP_Label_d7dc88d9-fa17-47eb-a208-3e66f59d50e5_Name">
    <vt:lpwstr>Internal</vt:lpwstr>
  </property>
  <property fmtid="{D5CDD505-2E9C-101B-9397-08002B2CF9AE}" pid="6" name="MSIP_Label_d7dc88d9-fa17-47eb-a208-3e66f59d50e5_SiteId">
    <vt:lpwstr>d51ba343-9258-4ea6-9907-426d8c84ec12</vt:lpwstr>
  </property>
  <property fmtid="{D5CDD505-2E9C-101B-9397-08002B2CF9AE}" pid="7" name="MSIP_Label_d7dc88d9-fa17-47eb-a208-3e66f59d50e5_ActionId">
    <vt:lpwstr>16772ce8-c6b3-42c7-ab47-d06ac76e44d0</vt:lpwstr>
  </property>
  <property fmtid="{D5CDD505-2E9C-101B-9397-08002B2CF9AE}" pid="8" name="MSIP_Label_d7dc88d9-fa17-47eb-a208-3e66f59d50e5_ContentBits">
    <vt:lpwstr>0</vt:lpwstr>
  </property>
</Properties>
</file>