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ild\OneDrive\Documents\MeganOShea\UpdatedData3\"/>
    </mc:Choice>
  </mc:AlternateContent>
  <xr:revisionPtr revIDLastSave="0" documentId="8_{2E287163-9AE0-4592-869B-AC5D1C5D59E7}" xr6:coauthVersionLast="47" xr6:coauthVersionMax="47" xr10:uidLastSave="{00000000-0000-0000-0000-000000000000}"/>
  <bookViews>
    <workbookView xWindow="5415" yWindow="5415" windowWidth="28800" windowHeight="15345" firstSheet="2" activeTab="2" xr2:uid="{4581A47B-D7DE-4221-AED2-D71FEB941F95}"/>
  </bookViews>
  <sheets>
    <sheet name="Data" sheetId="1" r:id="rId1"/>
    <sheet name="Existing Dead" sheetId="2" r:id="rId2"/>
    <sheet name="Germinant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4" i="3" l="1"/>
  <c r="S23" i="3"/>
  <c r="R23" i="3"/>
  <c r="Q23" i="3"/>
  <c r="P23" i="3"/>
  <c r="T22" i="3"/>
  <c r="U21" i="3"/>
  <c r="V19" i="3"/>
  <c r="U19" i="3"/>
  <c r="V18" i="3"/>
  <c r="U18" i="3"/>
  <c r="W9" i="2"/>
  <c r="V9" i="2"/>
  <c r="V8" i="3"/>
  <c r="V9" i="3" s="1"/>
  <c r="W10" i="3"/>
  <c r="T9" i="3"/>
  <c r="R9" i="3"/>
  <c r="S9" i="3"/>
  <c r="W7" i="3"/>
  <c r="X6" i="3"/>
  <c r="W6" i="3"/>
  <c r="X5" i="3"/>
  <c r="W5" i="3"/>
  <c r="Q9" i="2"/>
  <c r="R9" i="2"/>
  <c r="M7" i="3"/>
  <c r="M6" i="3"/>
  <c r="M5" i="3"/>
  <c r="M4" i="3"/>
  <c r="M3" i="3"/>
  <c r="M2" i="3"/>
  <c r="M10" i="2"/>
  <c r="M9" i="2"/>
  <c r="M8" i="2"/>
  <c r="M7" i="2"/>
  <c r="M6" i="2"/>
  <c r="M5" i="2"/>
  <c r="M4" i="2"/>
  <c r="M3" i="2"/>
  <c r="M2" i="2"/>
  <c r="V25" i="3" l="1"/>
  <c r="V26" i="3" s="1"/>
  <c r="X11" i="3"/>
  <c r="X12" i="3" s="1"/>
  <c r="U9" i="3"/>
  <c r="S9" i="2" l="1"/>
  <c r="U9" i="2" s="1"/>
  <c r="T9" i="2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<sst xmlns="http://schemas.openxmlformats.org/spreadsheetml/2006/main" count="252" uniqueCount="35">
  <si>
    <t>Grid</t>
  </si>
  <si>
    <t>Tag</t>
  </si>
  <si>
    <t>Status 2017</t>
  </si>
  <si>
    <t>Status 2018</t>
  </si>
  <si>
    <t>Status 2019</t>
  </si>
  <si>
    <t>Status 2020</t>
  </si>
  <si>
    <t>Status 2021</t>
  </si>
  <si>
    <t>Status 2024</t>
  </si>
  <si>
    <t>x-axis average</t>
  </si>
  <si>
    <t>y-axis average</t>
  </si>
  <si>
    <t>Transposed x-axis</t>
  </si>
  <si>
    <t>E</t>
  </si>
  <si>
    <t>Existing</t>
  </si>
  <si>
    <t>Alive</t>
  </si>
  <si>
    <t>Dead</t>
  </si>
  <si>
    <t>Germinant</t>
  </si>
  <si>
    <t>Missing</t>
  </si>
  <si>
    <t>Supplement</t>
  </si>
  <si>
    <t>Initial pop (2017) = 9</t>
  </si>
  <si>
    <t>Average</t>
  </si>
  <si>
    <t>STDEV</t>
  </si>
  <si>
    <t>STERR</t>
  </si>
  <si>
    <t>Mortality</t>
  </si>
  <si>
    <t>Number existing plants</t>
  </si>
  <si>
    <t>% Mortality</t>
  </si>
  <si>
    <t>Germinants</t>
  </si>
  <si>
    <t>Total</t>
  </si>
  <si>
    <t>Recruits = (germs 2017-2020) - Germ deaths (2018-2021)</t>
  </si>
  <si>
    <t>Germinant deaths</t>
  </si>
  <si>
    <t>Existing plant deaths</t>
  </si>
  <si>
    <t>Yearly starters</t>
  </si>
  <si>
    <t>Natality</t>
  </si>
  <si>
    <t>Recruits</t>
  </si>
  <si>
    <t>Final pop</t>
  </si>
  <si>
    <t>Recruitment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</si>
</sst>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DDD1A-9159-4DDB-B4EF-FFF7AB12AEBF}">
  <dimension ref="A1:M20"/>
  <sheetViews>
    <sheetView workbookViewId="0">
      <selection activeCell="H17" sqref="H17"/>
    </sheetView>
  </sheetViews>
  <sheetFormatPr defaultRowHeight="15" x14ac:dyDescent="0.25"/>
  <sheetData>
    <row r="1" spans="1:13" ht="30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J1" t="s">
        <v>9</v>
      </c>
      <c r="M1" t="s">
        <v>10</v>
      </c>
    </row>
    <row r="2" spans="1:13" x14ac:dyDescent="0.25">
      <c r="A2" t="s">
        <v>11</v>
      </c>
      <c r="B2">
        <v>25</v>
      </c>
      <c r="C2" t="s">
        <v>12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>
        <v>9.4625000000000004</v>
      </c>
      <c r="J2">
        <v>1.9750000000000001</v>
      </c>
      <c r="M2">
        <f>I2+1</f>
        <v>10.4625</v>
      </c>
    </row>
    <row r="3" spans="1:13" x14ac:dyDescent="0.25">
      <c r="A3" t="s">
        <v>11</v>
      </c>
      <c r="B3">
        <v>26</v>
      </c>
      <c r="C3" t="s">
        <v>12</v>
      </c>
      <c r="D3" t="s">
        <v>13</v>
      </c>
      <c r="E3" t="s">
        <v>13</v>
      </c>
      <c r="F3" t="s">
        <v>13</v>
      </c>
      <c r="G3" t="s">
        <v>14</v>
      </c>
      <c r="H3" t="s">
        <v>14</v>
      </c>
      <c r="I3">
        <v>8.1999999999999993</v>
      </c>
      <c r="J3">
        <v>7.75</v>
      </c>
      <c r="M3">
        <f t="shared" ref="M3:M20" si="0">I3+1</f>
        <v>9.1999999999999993</v>
      </c>
    </row>
    <row r="4" spans="1:13" x14ac:dyDescent="0.25">
      <c r="A4" t="s">
        <v>11</v>
      </c>
      <c r="B4">
        <v>27</v>
      </c>
      <c r="C4" t="s">
        <v>12</v>
      </c>
      <c r="D4" t="s">
        <v>13</v>
      </c>
      <c r="E4" t="s">
        <v>13</v>
      </c>
      <c r="F4" t="s">
        <v>13</v>
      </c>
      <c r="G4" t="s">
        <v>13</v>
      </c>
      <c r="H4" t="s">
        <v>13</v>
      </c>
      <c r="I4">
        <v>9.25</v>
      </c>
      <c r="J4">
        <v>8.65</v>
      </c>
      <c r="M4">
        <f t="shared" si="0"/>
        <v>10.25</v>
      </c>
    </row>
    <row r="5" spans="1:13" x14ac:dyDescent="0.25">
      <c r="A5" t="s">
        <v>11</v>
      </c>
      <c r="B5">
        <v>28</v>
      </c>
      <c r="C5" t="s">
        <v>12</v>
      </c>
      <c r="D5" t="s">
        <v>13</v>
      </c>
      <c r="E5" t="s">
        <v>13</v>
      </c>
      <c r="F5" t="s">
        <v>13</v>
      </c>
      <c r="G5" t="s">
        <v>13</v>
      </c>
      <c r="H5" t="s">
        <v>13</v>
      </c>
      <c r="I5">
        <v>8.0625</v>
      </c>
      <c r="J5">
        <v>7.7625000000000002</v>
      </c>
      <c r="M5">
        <f t="shared" si="0"/>
        <v>9.0625</v>
      </c>
    </row>
    <row r="6" spans="1:13" x14ac:dyDescent="0.25">
      <c r="A6" t="s">
        <v>11</v>
      </c>
      <c r="B6">
        <v>30</v>
      </c>
      <c r="C6" t="s">
        <v>12</v>
      </c>
      <c r="D6" t="s">
        <v>13</v>
      </c>
      <c r="E6" t="s">
        <v>13</v>
      </c>
      <c r="F6" t="s">
        <v>13</v>
      </c>
      <c r="G6" t="s">
        <v>13</v>
      </c>
      <c r="H6" t="s">
        <v>13</v>
      </c>
      <c r="I6">
        <v>1.9299999999999997</v>
      </c>
      <c r="J6">
        <v>1</v>
      </c>
      <c r="M6">
        <f t="shared" si="0"/>
        <v>2.9299999999999997</v>
      </c>
    </row>
    <row r="7" spans="1:13" x14ac:dyDescent="0.25">
      <c r="A7" t="s">
        <v>11</v>
      </c>
      <c r="B7">
        <v>42</v>
      </c>
      <c r="C7" t="s">
        <v>12</v>
      </c>
      <c r="D7" t="s">
        <v>13</v>
      </c>
      <c r="E7" t="s">
        <v>13</v>
      </c>
      <c r="F7" t="s">
        <v>13</v>
      </c>
      <c r="G7" t="s">
        <v>13</v>
      </c>
      <c r="H7" t="s">
        <v>13</v>
      </c>
      <c r="I7">
        <v>8.2099999999999991</v>
      </c>
      <c r="J7">
        <v>17.090000000000003</v>
      </c>
      <c r="M7">
        <f t="shared" si="0"/>
        <v>9.2099999999999991</v>
      </c>
    </row>
    <row r="8" spans="1:13" x14ac:dyDescent="0.25">
      <c r="A8" t="s">
        <v>11</v>
      </c>
      <c r="B8">
        <v>43</v>
      </c>
      <c r="C8" t="s">
        <v>12</v>
      </c>
      <c r="D8" t="s">
        <v>13</v>
      </c>
      <c r="E8" t="s">
        <v>13</v>
      </c>
      <c r="F8" t="s">
        <v>13</v>
      </c>
      <c r="G8" t="s">
        <v>13</v>
      </c>
      <c r="H8" t="s">
        <v>13</v>
      </c>
      <c r="I8">
        <v>10.690000000000001</v>
      </c>
      <c r="J8">
        <v>3.0799999999999996</v>
      </c>
      <c r="M8">
        <f t="shared" si="0"/>
        <v>11.690000000000001</v>
      </c>
    </row>
    <row r="9" spans="1:13" x14ac:dyDescent="0.25">
      <c r="A9" t="s">
        <v>11</v>
      </c>
      <c r="B9">
        <v>44</v>
      </c>
      <c r="C9" t="s">
        <v>12</v>
      </c>
      <c r="D9" t="s">
        <v>13</v>
      </c>
      <c r="E9" t="s">
        <v>13</v>
      </c>
      <c r="F9" t="s">
        <v>13</v>
      </c>
      <c r="G9" t="s">
        <v>13</v>
      </c>
      <c r="H9" t="s">
        <v>13</v>
      </c>
      <c r="I9">
        <v>10.779999999999998</v>
      </c>
      <c r="J9">
        <v>3.1100000000000003</v>
      </c>
      <c r="M9">
        <f t="shared" si="0"/>
        <v>11.779999999999998</v>
      </c>
    </row>
    <row r="10" spans="1:13" x14ac:dyDescent="0.25">
      <c r="A10" t="s">
        <v>11</v>
      </c>
      <c r="B10">
        <v>45</v>
      </c>
      <c r="C10" t="s">
        <v>12</v>
      </c>
      <c r="D10" t="s">
        <v>13</v>
      </c>
      <c r="E10" t="s">
        <v>13</v>
      </c>
      <c r="F10" t="s">
        <v>13</v>
      </c>
      <c r="G10" t="s">
        <v>13</v>
      </c>
      <c r="H10" t="s">
        <v>13</v>
      </c>
      <c r="I10">
        <v>10.38</v>
      </c>
      <c r="J10">
        <v>18.840000000000003</v>
      </c>
      <c r="M10">
        <f t="shared" si="0"/>
        <v>11.38</v>
      </c>
    </row>
    <row r="11" spans="1:13" x14ac:dyDescent="0.25">
      <c r="A11" t="s">
        <v>11</v>
      </c>
      <c r="B11">
        <v>414</v>
      </c>
      <c r="F11" t="s">
        <v>15</v>
      </c>
      <c r="G11" t="s">
        <v>16</v>
      </c>
      <c r="H11" t="s">
        <v>16</v>
      </c>
      <c r="I11">
        <v>10.199999999999999</v>
      </c>
      <c r="J11">
        <v>3.3</v>
      </c>
      <c r="M11">
        <f t="shared" si="0"/>
        <v>11.2</v>
      </c>
    </row>
    <row r="12" spans="1:13" x14ac:dyDescent="0.25">
      <c r="A12" t="s">
        <v>11</v>
      </c>
      <c r="B12">
        <v>417</v>
      </c>
      <c r="C12" t="s">
        <v>17</v>
      </c>
      <c r="D12" t="s">
        <v>13</v>
      </c>
      <c r="E12" t="s">
        <v>13</v>
      </c>
      <c r="G12" t="s">
        <v>14</v>
      </c>
      <c r="H12" t="s">
        <v>14</v>
      </c>
      <c r="I12">
        <v>10.549999999999999</v>
      </c>
      <c r="J12">
        <v>3.5</v>
      </c>
      <c r="M12">
        <f t="shared" si="0"/>
        <v>11.549999999999999</v>
      </c>
    </row>
    <row r="13" spans="1:13" x14ac:dyDescent="0.25">
      <c r="A13" t="s">
        <v>11</v>
      </c>
      <c r="B13">
        <v>1144</v>
      </c>
      <c r="G13" t="s">
        <v>15</v>
      </c>
      <c r="H13" t="s">
        <v>14</v>
      </c>
      <c r="I13">
        <v>1.05</v>
      </c>
      <c r="J13">
        <v>19.899999999999999</v>
      </c>
      <c r="M13">
        <f t="shared" si="0"/>
        <v>2.0499999999999998</v>
      </c>
    </row>
    <row r="14" spans="1:13" x14ac:dyDescent="0.25">
      <c r="A14" t="s">
        <v>11</v>
      </c>
      <c r="B14">
        <v>1146</v>
      </c>
      <c r="G14" t="s">
        <v>15</v>
      </c>
      <c r="H14" t="s">
        <v>13</v>
      </c>
      <c r="I14">
        <v>-0.9</v>
      </c>
      <c r="J14">
        <v>2.15</v>
      </c>
      <c r="M14">
        <f t="shared" si="0"/>
        <v>9.9999999999999978E-2</v>
      </c>
    </row>
    <row r="15" spans="1:13" x14ac:dyDescent="0.25">
      <c r="A15" t="s">
        <v>11</v>
      </c>
      <c r="B15">
        <v>1148</v>
      </c>
      <c r="G15" t="s">
        <v>15</v>
      </c>
      <c r="H15" t="s">
        <v>14</v>
      </c>
      <c r="I15">
        <v>5.45</v>
      </c>
      <c r="J15">
        <v>3.05</v>
      </c>
      <c r="M15">
        <f t="shared" si="0"/>
        <v>6.45</v>
      </c>
    </row>
    <row r="16" spans="1:13" x14ac:dyDescent="0.25">
      <c r="A16" t="s">
        <v>11</v>
      </c>
      <c r="B16">
        <v>1149</v>
      </c>
      <c r="G16" t="s">
        <v>15</v>
      </c>
      <c r="H16" t="s">
        <v>14</v>
      </c>
      <c r="I16">
        <v>8.4499999999999993</v>
      </c>
      <c r="J16">
        <v>17.3</v>
      </c>
      <c r="M16">
        <f t="shared" si="0"/>
        <v>9.4499999999999993</v>
      </c>
    </row>
    <row r="17" spans="1:13" x14ac:dyDescent="0.25">
      <c r="A17" t="s">
        <v>11</v>
      </c>
      <c r="B17">
        <v>1150</v>
      </c>
      <c r="G17" t="s">
        <v>15</v>
      </c>
      <c r="H17" t="s">
        <v>16</v>
      </c>
      <c r="I17">
        <v>9.4</v>
      </c>
      <c r="J17">
        <v>2.0499999999999998</v>
      </c>
      <c r="M17">
        <f t="shared" si="0"/>
        <v>10.4</v>
      </c>
    </row>
    <row r="18" spans="1:13" x14ac:dyDescent="0.25">
      <c r="A18" t="s">
        <v>11</v>
      </c>
      <c r="B18">
        <v>261</v>
      </c>
      <c r="C18" t="s">
        <v>17</v>
      </c>
      <c r="D18" t="s">
        <v>13</v>
      </c>
      <c r="E18" t="s">
        <v>14</v>
      </c>
      <c r="F18" t="s">
        <v>13</v>
      </c>
      <c r="I18">
        <v>8.4833333333333325</v>
      </c>
      <c r="J18">
        <v>17.283333333333335</v>
      </c>
      <c r="M18">
        <f t="shared" si="0"/>
        <v>9.4833333333333325</v>
      </c>
    </row>
    <row r="19" spans="1:13" x14ac:dyDescent="0.25">
      <c r="A19" t="s">
        <v>11</v>
      </c>
      <c r="B19">
        <v>262</v>
      </c>
      <c r="C19" t="s">
        <v>17</v>
      </c>
      <c r="D19" t="s">
        <v>13</v>
      </c>
      <c r="E19" t="s">
        <v>13</v>
      </c>
      <c r="F19" t="s">
        <v>13</v>
      </c>
      <c r="G19" t="s">
        <v>13</v>
      </c>
      <c r="H19" t="s">
        <v>13</v>
      </c>
      <c r="I19">
        <v>10.49</v>
      </c>
      <c r="J19">
        <v>18.449999999999996</v>
      </c>
      <c r="M19">
        <f t="shared" si="0"/>
        <v>11.49</v>
      </c>
    </row>
    <row r="20" spans="1:13" x14ac:dyDescent="0.25">
      <c r="A20" t="s">
        <v>11</v>
      </c>
      <c r="B20">
        <v>263</v>
      </c>
      <c r="C20" t="s">
        <v>17</v>
      </c>
      <c r="D20" t="s">
        <v>13</v>
      </c>
      <c r="E20" t="s">
        <v>13</v>
      </c>
      <c r="F20" t="s">
        <v>13</v>
      </c>
      <c r="G20" t="s">
        <v>13</v>
      </c>
      <c r="H20" t="s">
        <v>13</v>
      </c>
      <c r="I20">
        <v>10.18</v>
      </c>
      <c r="J20">
        <v>18.449999999999996</v>
      </c>
      <c r="M20">
        <f t="shared" si="0"/>
        <v>11.18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D0A71-9942-443E-B37D-7D6B4594FBDC}">
  <dimension ref="A1:W10"/>
  <sheetViews>
    <sheetView workbookViewId="0">
      <selection activeCell="P3" sqref="P3:P7"/>
    </sheetView>
  </sheetViews>
  <sheetFormatPr defaultRowHeight="15" x14ac:dyDescent="0.25"/>
  <sheetData>
    <row r="1" spans="1:23" ht="30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J1" t="s">
        <v>9</v>
      </c>
      <c r="M1" t="s">
        <v>10</v>
      </c>
    </row>
    <row r="2" spans="1:23" x14ac:dyDescent="0.25">
      <c r="A2" t="s">
        <v>11</v>
      </c>
      <c r="B2">
        <v>25</v>
      </c>
      <c r="C2" t="s">
        <v>12</v>
      </c>
      <c r="D2" t="s">
        <v>13</v>
      </c>
      <c r="E2" t="s">
        <v>13</v>
      </c>
      <c r="F2" t="s">
        <v>13</v>
      </c>
      <c r="G2" t="s">
        <v>13</v>
      </c>
      <c r="H2" t="s">
        <v>13</v>
      </c>
      <c r="I2">
        <v>9.4625000000000004</v>
      </c>
      <c r="J2">
        <v>1.9750000000000001</v>
      </c>
      <c r="M2">
        <f>I2+1</f>
        <v>10.4625</v>
      </c>
    </row>
    <row r="3" spans="1:23" x14ac:dyDescent="0.25">
      <c r="A3" t="s">
        <v>11</v>
      </c>
      <c r="B3">
        <v>26</v>
      </c>
      <c r="C3" t="s">
        <v>12</v>
      </c>
      <c r="D3" t="s">
        <v>13</v>
      </c>
      <c r="E3" t="s">
        <v>13</v>
      </c>
      <c r="F3" t="s">
        <v>13</v>
      </c>
      <c r="G3" t="s">
        <v>14</v>
      </c>
      <c r="H3" t="s">
        <v>14</v>
      </c>
      <c r="I3">
        <v>8.1999999999999993</v>
      </c>
      <c r="J3">
        <v>7.75</v>
      </c>
      <c r="M3">
        <f t="shared" ref="M3:M10" si="0">I3+1</f>
        <v>9.1999999999999993</v>
      </c>
      <c r="P3" t="s">
        <v>18</v>
      </c>
    </row>
    <row r="4" spans="1:23" x14ac:dyDescent="0.25">
      <c r="A4" t="s">
        <v>11</v>
      </c>
      <c r="B4">
        <v>27</v>
      </c>
      <c r="C4" t="s">
        <v>12</v>
      </c>
      <c r="D4" t="s">
        <v>13</v>
      </c>
      <c r="E4" t="s">
        <v>13</v>
      </c>
      <c r="F4" t="s">
        <v>13</v>
      </c>
      <c r="G4" t="s">
        <v>13</v>
      </c>
      <c r="H4" t="s">
        <v>13</v>
      </c>
      <c r="I4">
        <v>9.25</v>
      </c>
      <c r="J4">
        <v>8.65</v>
      </c>
      <c r="M4">
        <f t="shared" si="0"/>
        <v>10.25</v>
      </c>
    </row>
    <row r="5" spans="1:23" x14ac:dyDescent="0.25">
      <c r="A5" t="s">
        <v>11</v>
      </c>
      <c r="B5">
        <v>28</v>
      </c>
      <c r="C5" t="s">
        <v>12</v>
      </c>
      <c r="D5" t="s">
        <v>13</v>
      </c>
      <c r="E5" t="s">
        <v>13</v>
      </c>
      <c r="F5" t="s">
        <v>13</v>
      </c>
      <c r="G5" t="s">
        <v>13</v>
      </c>
      <c r="H5" t="s">
        <v>13</v>
      </c>
      <c r="I5">
        <v>8.0625</v>
      </c>
      <c r="J5">
        <v>7.7625000000000002</v>
      </c>
      <c r="M5">
        <f t="shared" si="0"/>
        <v>9.0625</v>
      </c>
    </row>
    <row r="6" spans="1:23" x14ac:dyDescent="0.25">
      <c r="A6" t="s">
        <v>11</v>
      </c>
      <c r="B6">
        <v>30</v>
      </c>
      <c r="C6" t="s">
        <v>12</v>
      </c>
      <c r="D6" t="s">
        <v>13</v>
      </c>
      <c r="E6" t="s">
        <v>13</v>
      </c>
      <c r="F6" t="s">
        <v>13</v>
      </c>
      <c r="G6" t="s">
        <v>13</v>
      </c>
      <c r="H6" t="s">
        <v>13</v>
      </c>
      <c r="I6">
        <v>1.9299999999999997</v>
      </c>
      <c r="J6">
        <v>1</v>
      </c>
      <c r="M6">
        <f t="shared" si="0"/>
        <v>2.9299999999999997</v>
      </c>
      <c r="Q6">
        <v>2018</v>
      </c>
      <c r="R6">
        <v>2019</v>
      </c>
      <c r="S6">
        <v>2020</v>
      </c>
      <c r="T6">
        <v>2021</v>
      </c>
      <c r="U6" t="s">
        <v>19</v>
      </c>
      <c r="V6" t="s">
        <v>20</v>
      </c>
      <c r="W6" t="s">
        <v>21</v>
      </c>
    </row>
    <row r="7" spans="1:23" x14ac:dyDescent="0.25">
      <c r="A7" t="s">
        <v>11</v>
      </c>
      <c r="B7">
        <v>42</v>
      </c>
      <c r="C7" t="s">
        <v>12</v>
      </c>
      <c r="D7" t="s">
        <v>13</v>
      </c>
      <c r="E7" t="s">
        <v>13</v>
      </c>
      <c r="F7" t="s">
        <v>13</v>
      </c>
      <c r="G7" t="s">
        <v>13</v>
      </c>
      <c r="H7" t="s">
        <v>13</v>
      </c>
      <c r="I7">
        <v>8.2099999999999991</v>
      </c>
      <c r="J7">
        <v>17.090000000000003</v>
      </c>
      <c r="M7">
        <f t="shared" si="0"/>
        <v>9.2099999999999991</v>
      </c>
      <c r="P7" t="s">
        <v>22</v>
      </c>
      <c r="Q7">
        <v>0</v>
      </c>
      <c r="R7">
        <v>0</v>
      </c>
      <c r="S7">
        <v>0</v>
      </c>
      <c r="T7">
        <v>1</v>
      </c>
    </row>
    <row r="8" spans="1:23" x14ac:dyDescent="0.25">
      <c r="A8" t="s">
        <v>11</v>
      </c>
      <c r="B8">
        <v>43</v>
      </c>
      <c r="C8" t="s">
        <v>12</v>
      </c>
      <c r="D8" t="s">
        <v>13</v>
      </c>
      <c r="E8" t="s">
        <v>13</v>
      </c>
      <c r="F8" t="s">
        <v>13</v>
      </c>
      <c r="G8" t="s">
        <v>13</v>
      </c>
      <c r="H8" t="s">
        <v>13</v>
      </c>
      <c r="I8">
        <v>10.690000000000001</v>
      </c>
      <c r="J8">
        <v>3.0799999999999996</v>
      </c>
      <c r="M8">
        <f t="shared" si="0"/>
        <v>11.690000000000001</v>
      </c>
      <c r="P8" t="s">
        <v>23</v>
      </c>
      <c r="Q8">
        <v>9</v>
      </c>
      <c r="R8">
        <v>9</v>
      </c>
      <c r="S8">
        <v>9</v>
      </c>
      <c r="T8">
        <v>9</v>
      </c>
    </row>
    <row r="9" spans="1:23" x14ac:dyDescent="0.25">
      <c r="A9" t="s">
        <v>11</v>
      </c>
      <c r="B9">
        <v>44</v>
      </c>
      <c r="C9" t="s">
        <v>12</v>
      </c>
      <c r="D9" t="s">
        <v>13</v>
      </c>
      <c r="E9" t="s">
        <v>13</v>
      </c>
      <c r="F9" t="s">
        <v>13</v>
      </c>
      <c r="G9" t="s">
        <v>13</v>
      </c>
      <c r="H9" t="s">
        <v>13</v>
      </c>
      <c r="I9">
        <v>10.779999999999998</v>
      </c>
      <c r="J9">
        <v>3.1100000000000003</v>
      </c>
      <c r="M9">
        <f t="shared" si="0"/>
        <v>11.779999999999998</v>
      </c>
      <c r="P9" t="s">
        <v>24</v>
      </c>
      <c r="Q9">
        <f>(Q7/Q8)*100</f>
        <v>0</v>
      </c>
      <c r="R9">
        <f t="shared" ref="R9:T9" si="1">(R7/R8)*100</f>
        <v>0</v>
      </c>
      <c r="S9">
        <f t="shared" si="1"/>
        <v>0</v>
      </c>
      <c r="T9">
        <f t="shared" si="1"/>
        <v>11.111111111111111</v>
      </c>
      <c r="U9">
        <f>AVERAGE(Q9:T9)</f>
        <v>2.7777777777777777</v>
      </c>
      <c r="V9">
        <f>_xlfn.STDEV.S(Q9:T9)</f>
        <v>5.5555555555555554</v>
      </c>
      <c r="W9">
        <f>V9/SQRT(4)</f>
        <v>2.7777777777777777</v>
      </c>
    </row>
    <row r="10" spans="1:23" x14ac:dyDescent="0.25">
      <c r="A10" t="s">
        <v>11</v>
      </c>
      <c r="B10">
        <v>45</v>
      </c>
      <c r="C10" t="s">
        <v>12</v>
      </c>
      <c r="D10" t="s">
        <v>13</v>
      </c>
      <c r="E10" t="s">
        <v>13</v>
      </c>
      <c r="F10" t="s">
        <v>13</v>
      </c>
      <c r="G10" t="s">
        <v>13</v>
      </c>
      <c r="H10" t="s">
        <v>13</v>
      </c>
      <c r="I10">
        <v>10.38</v>
      </c>
      <c r="J10">
        <v>18.840000000000003</v>
      </c>
      <c r="M10">
        <f t="shared" si="0"/>
        <v>11.38</v>
      </c>
    </row>
  </sheetData>
  <sortState xmlns:xlrd2="http://schemas.microsoft.com/office/spreadsheetml/2017/richdata2" ref="A2:I10">
    <sortCondition ref="H1:H1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0A5DF-B5DA-453B-BE68-C3B264E0F866}">
  <dimension ref="A1:X26"/>
  <sheetViews>
    <sheetView tabSelected="1" topLeftCell="B1" workbookViewId="0">
      <selection activeCell="L20" sqref="L20"/>
    </sheetView>
  </sheetViews>
  <sheetFormatPr defaultRowHeight="15" x14ac:dyDescent="0.25"/>
  <sheetData>
    <row r="1" spans="1:24" ht="30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J1" t="s">
        <v>9</v>
      </c>
      <c r="M1" t="s">
        <v>10</v>
      </c>
    </row>
    <row r="2" spans="1:24" x14ac:dyDescent="0.25">
      <c r="A2" t="s">
        <v>11</v>
      </c>
      <c r="B2">
        <v>414</v>
      </c>
      <c r="F2" t="s">
        <v>15</v>
      </c>
      <c r="G2" s="2" t="s">
        <v>16</v>
      </c>
      <c r="H2" t="s">
        <v>16</v>
      </c>
      <c r="I2">
        <v>10.199999999999999</v>
      </c>
      <c r="J2">
        <v>3.3</v>
      </c>
      <c r="M2">
        <f t="shared" ref="M2:M7" si="0">I2+1</f>
        <v>11.2</v>
      </c>
    </row>
    <row r="3" spans="1:24" x14ac:dyDescent="0.25">
      <c r="A3" t="s">
        <v>11</v>
      </c>
      <c r="B3">
        <v>1144</v>
      </c>
      <c r="G3" t="s">
        <v>15</v>
      </c>
      <c r="H3" t="s">
        <v>14</v>
      </c>
      <c r="I3">
        <v>1.05</v>
      </c>
      <c r="J3">
        <v>19.899999999999999</v>
      </c>
      <c r="M3">
        <f t="shared" si="0"/>
        <v>2.0499999999999998</v>
      </c>
      <c r="R3" t="s">
        <v>25</v>
      </c>
    </row>
    <row r="4" spans="1:24" x14ac:dyDescent="0.25">
      <c r="A4" t="s">
        <v>11</v>
      </c>
      <c r="B4">
        <v>1146</v>
      </c>
      <c r="G4" t="s">
        <v>15</v>
      </c>
      <c r="H4" t="s">
        <v>13</v>
      </c>
      <c r="I4">
        <v>-0.9</v>
      </c>
      <c r="J4">
        <v>2.15</v>
      </c>
      <c r="M4">
        <f t="shared" si="0"/>
        <v>9.9999999999999978E-2</v>
      </c>
      <c r="R4">
        <v>2017</v>
      </c>
      <c r="S4">
        <v>2018</v>
      </c>
      <c r="T4">
        <v>2019</v>
      </c>
      <c r="U4">
        <v>2020</v>
      </c>
      <c r="V4">
        <v>2021</v>
      </c>
      <c r="W4" t="s">
        <v>26</v>
      </c>
      <c r="X4" t="s">
        <v>27</v>
      </c>
    </row>
    <row r="5" spans="1:24" x14ac:dyDescent="0.25">
      <c r="A5" t="s">
        <v>11</v>
      </c>
      <c r="B5">
        <v>1148</v>
      </c>
      <c r="G5" t="s">
        <v>15</v>
      </c>
      <c r="H5" t="s">
        <v>14</v>
      </c>
      <c r="I5">
        <v>5.45</v>
      </c>
      <c r="J5">
        <v>3.05</v>
      </c>
      <c r="M5">
        <f t="shared" si="0"/>
        <v>6.45</v>
      </c>
      <c r="Q5" t="s">
        <v>25</v>
      </c>
      <c r="R5">
        <v>0</v>
      </c>
      <c r="S5">
        <v>0</v>
      </c>
      <c r="T5">
        <v>0</v>
      </c>
      <c r="U5">
        <v>1</v>
      </c>
      <c r="V5">
        <v>5</v>
      </c>
      <c r="W5">
        <f>SUM(R5:V5)</f>
        <v>6</v>
      </c>
      <c r="X5">
        <f>SUM(R5:U5)</f>
        <v>1</v>
      </c>
    </row>
    <row r="6" spans="1:24" x14ac:dyDescent="0.25">
      <c r="A6" t="s">
        <v>11</v>
      </c>
      <c r="B6">
        <v>1149</v>
      </c>
      <c r="G6" t="s">
        <v>15</v>
      </c>
      <c r="H6" t="s">
        <v>14</v>
      </c>
      <c r="I6">
        <v>8.4499999999999993</v>
      </c>
      <c r="J6">
        <v>17.3</v>
      </c>
      <c r="M6">
        <f t="shared" si="0"/>
        <v>9.4499999999999993</v>
      </c>
      <c r="Q6" t="s">
        <v>28</v>
      </c>
      <c r="V6">
        <v>1</v>
      </c>
      <c r="W6">
        <f t="shared" ref="W6" si="1">SUM(R6:V6)</f>
        <v>1</v>
      </c>
      <c r="X6">
        <f>SUM(S6:V6)</f>
        <v>1</v>
      </c>
    </row>
    <row r="7" spans="1:24" x14ac:dyDescent="0.25">
      <c r="A7" t="s">
        <v>11</v>
      </c>
      <c r="B7">
        <v>1150</v>
      </c>
      <c r="G7" t="s">
        <v>15</v>
      </c>
      <c r="H7" t="s">
        <v>16</v>
      </c>
      <c r="I7">
        <v>9.4</v>
      </c>
      <c r="J7">
        <v>2.0499999999999998</v>
      </c>
      <c r="M7">
        <f t="shared" si="0"/>
        <v>10.4</v>
      </c>
      <c r="Q7" t="s">
        <v>29</v>
      </c>
      <c r="S7">
        <v>0</v>
      </c>
      <c r="T7">
        <v>0</v>
      </c>
      <c r="U7">
        <v>0</v>
      </c>
      <c r="V7">
        <v>1</v>
      </c>
      <c r="W7">
        <f>SUM(S7:V7)</f>
        <v>1</v>
      </c>
    </row>
    <row r="8" spans="1:24" x14ac:dyDescent="0.25">
      <c r="Q8" t="s">
        <v>30</v>
      </c>
      <c r="R8">
        <v>9</v>
      </c>
      <c r="S8">
        <v>9</v>
      </c>
      <c r="T8">
        <v>9</v>
      </c>
      <c r="U8">
        <v>9</v>
      </c>
      <c r="V8">
        <f>U8+U5-U7</f>
        <v>10</v>
      </c>
    </row>
    <row r="9" spans="1:24" x14ac:dyDescent="0.25">
      <c r="Q9" t="s">
        <v>31</v>
      </c>
      <c r="R9">
        <f>(R5/R8)*100</f>
        <v>0</v>
      </c>
      <c r="S9">
        <f t="shared" ref="S9:V9" si="2">(S5/S8)*100</f>
        <v>0</v>
      </c>
      <c r="T9">
        <f t="shared" si="2"/>
        <v>0</v>
      </c>
      <c r="U9">
        <f t="shared" si="2"/>
        <v>11.111111111111111</v>
      </c>
      <c r="V9">
        <f t="shared" si="2"/>
        <v>50</v>
      </c>
    </row>
    <row r="10" spans="1:24" x14ac:dyDescent="0.25">
      <c r="Q10" t="s">
        <v>31</v>
      </c>
      <c r="R10">
        <v>0</v>
      </c>
      <c r="S10">
        <v>0</v>
      </c>
      <c r="T10">
        <v>0</v>
      </c>
      <c r="U10">
        <v>11.111111111111111</v>
      </c>
      <c r="V10">
        <v>50</v>
      </c>
      <c r="W10">
        <f>AVERAGE(R10:V10)</f>
        <v>12.222222222222223</v>
      </c>
    </row>
    <row r="11" spans="1:24" x14ac:dyDescent="0.25">
      <c r="Q11" t="s">
        <v>32</v>
      </c>
      <c r="X11">
        <f>X5-X6</f>
        <v>0</v>
      </c>
    </row>
    <row r="12" spans="1:24" x14ac:dyDescent="0.25">
      <c r="Q12" t="s">
        <v>33</v>
      </c>
      <c r="X12">
        <f>9-W7+X11</f>
        <v>8</v>
      </c>
    </row>
    <row r="16" spans="1:24" x14ac:dyDescent="0.25">
      <c r="P16" t="s">
        <v>25</v>
      </c>
    </row>
    <row r="17" spans="15:22" x14ac:dyDescent="0.25">
      <c r="P17">
        <v>2017</v>
      </c>
      <c r="Q17">
        <v>2018</v>
      </c>
      <c r="R17">
        <v>2019</v>
      </c>
      <c r="S17">
        <v>2020</v>
      </c>
      <c r="T17">
        <v>2021</v>
      </c>
      <c r="U17" t="s">
        <v>26</v>
      </c>
      <c r="V17" t="s">
        <v>27</v>
      </c>
    </row>
    <row r="18" spans="15:22" x14ac:dyDescent="0.25">
      <c r="O18" t="s">
        <v>25</v>
      </c>
      <c r="P18">
        <v>0</v>
      </c>
      <c r="Q18">
        <v>0</v>
      </c>
      <c r="R18">
        <v>0</v>
      </c>
      <c r="S18">
        <v>1</v>
      </c>
      <c r="T18">
        <v>5</v>
      </c>
      <c r="U18">
        <f>SUM(P18:T18)</f>
        <v>6</v>
      </c>
      <c r="V18">
        <f>SUM(P18:S18)</f>
        <v>1</v>
      </c>
    </row>
    <row r="19" spans="15:22" x14ac:dyDescent="0.25">
      <c r="O19" t="s">
        <v>28</v>
      </c>
      <c r="T19">
        <v>1</v>
      </c>
      <c r="U19">
        <f t="shared" ref="U19" si="3">SUM(P19:T19)</f>
        <v>1</v>
      </c>
      <c r="V19">
        <f>SUM(Q19:T19)</f>
        <v>1</v>
      </c>
    </row>
    <row r="20" spans="15:22" x14ac:dyDescent="0.25">
      <c r="O20" t="s">
        <v>32</v>
      </c>
      <c r="P20">
        <v>0</v>
      </c>
      <c r="Q20">
        <v>0</v>
      </c>
      <c r="R20">
        <v>0</v>
      </c>
      <c r="S20">
        <v>0</v>
      </c>
    </row>
    <row r="21" spans="15:22" x14ac:dyDescent="0.25">
      <c r="O21" t="s">
        <v>29</v>
      </c>
      <c r="Q21">
        <v>0</v>
      </c>
      <c r="R21">
        <v>0</v>
      </c>
      <c r="S21">
        <v>0</v>
      </c>
      <c r="T21">
        <v>1</v>
      </c>
      <c r="U21">
        <f>SUM(Q21:T21)</f>
        <v>1</v>
      </c>
    </row>
    <row r="22" spans="15:22" x14ac:dyDescent="0.25">
      <c r="O22" t="s">
        <v>30</v>
      </c>
      <c r="P22">
        <v>9</v>
      </c>
      <c r="Q22">
        <v>9</v>
      </c>
      <c r="R22">
        <v>9</v>
      </c>
      <c r="S22">
        <v>9</v>
      </c>
      <c r="T22">
        <f>S22+S18-S21</f>
        <v>10</v>
      </c>
    </row>
    <row r="23" spans="15:22" x14ac:dyDescent="0.25">
      <c r="O23" t="s">
        <v>34</v>
      </c>
      <c r="P23">
        <f>(P20/P22)*100</f>
        <v>0</v>
      </c>
      <c r="Q23">
        <f t="shared" ref="Q23:S23" si="4">(Q20/Q22)*100</f>
        <v>0</v>
      </c>
      <c r="R23">
        <f t="shared" si="4"/>
        <v>0</v>
      </c>
      <c r="S23">
        <f t="shared" si="4"/>
        <v>0</v>
      </c>
    </row>
    <row r="24" spans="15:22" x14ac:dyDescent="0.25">
      <c r="O24" t="s">
        <v>34</v>
      </c>
      <c r="P24">
        <v>0</v>
      </c>
      <c r="Q24">
        <v>0</v>
      </c>
      <c r="R24">
        <v>0</v>
      </c>
      <c r="S24">
        <v>0</v>
      </c>
      <c r="U24">
        <f>AVERAGE(P24:S24)</f>
        <v>0</v>
      </c>
    </row>
    <row r="25" spans="15:22" x14ac:dyDescent="0.25">
      <c r="O25" t="s">
        <v>32</v>
      </c>
      <c r="V25">
        <f>V18-V19</f>
        <v>0</v>
      </c>
    </row>
    <row r="26" spans="15:22" x14ac:dyDescent="0.25">
      <c r="O26" t="s">
        <v>33</v>
      </c>
      <c r="V26">
        <f>9-U21+V25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Existing Dead</vt:lpstr>
      <vt:lpstr>Germinants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Megan O'shea</dc:creator>
  <cp:keywords/>
  <dc:description/>
  <cp:lastModifiedBy>Neil Diamond</cp:lastModifiedBy>
  <cp:revision/>
  <dcterms:created xsi:type="dcterms:W3CDTF">2023-10-23T00:27:47Z</dcterms:created>
  <dcterms:modified xsi:type="dcterms:W3CDTF">2024-09-26T00:29:40Z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dc88d9-fa17-47eb-a208-3e66f59d50e5_Enabled">
    <vt:lpwstr>true</vt:lpwstr>
  </property>
  <property fmtid="{D5CDD505-2E9C-101B-9397-08002B2CF9AE}" pid="3" name="MSIP_Label_d7dc88d9-fa17-47eb-a208-3e66f59d50e5_SetDate">
    <vt:lpwstr>2023-10-23T00:35:46Z</vt:lpwstr>
  </property>
  <property fmtid="{D5CDD505-2E9C-101B-9397-08002B2CF9AE}" pid="4" name="MSIP_Label_d7dc88d9-fa17-47eb-a208-3e66f59d50e5_Method">
    <vt:lpwstr>Standard</vt:lpwstr>
  </property>
  <property fmtid="{D5CDD505-2E9C-101B-9397-08002B2CF9AE}" pid="5" name="MSIP_Label_d7dc88d9-fa17-47eb-a208-3e66f59d50e5_Name">
    <vt:lpwstr>Internal</vt:lpwstr>
  </property>
  <property fmtid="{D5CDD505-2E9C-101B-9397-08002B2CF9AE}" pid="6" name="MSIP_Label_d7dc88d9-fa17-47eb-a208-3e66f59d50e5_SiteId">
    <vt:lpwstr>d51ba343-9258-4ea6-9907-426d8c84ec12</vt:lpwstr>
  </property>
  <property fmtid="{D5CDD505-2E9C-101B-9397-08002B2CF9AE}" pid="7" name="MSIP_Label_d7dc88d9-fa17-47eb-a208-3e66f59d50e5_ActionId">
    <vt:lpwstr>2f2ce7ac-9983-4f99-9453-b4e9112d18cc</vt:lpwstr>
  </property>
  <property fmtid="{D5CDD505-2E9C-101B-9397-08002B2CF9AE}" pid="8" name="MSIP_Label_d7dc88d9-fa17-47eb-a208-3e66f59d50e5_ContentBits">
    <vt:lpwstr>0</vt:lpwstr>
  </property>
</Properties>
</file>