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ild\OneDrive\Documents\MeganOShea\UpdatedData3\"/>
    </mc:Choice>
  </mc:AlternateContent>
  <xr:revisionPtr revIDLastSave="0" documentId="8_{DD663D95-7DB8-46D6-85A8-9A1EF9CCD4EB}" xr6:coauthVersionLast="47" xr6:coauthVersionMax="47" xr10:uidLastSave="{00000000-0000-0000-0000-000000000000}"/>
  <bookViews>
    <workbookView xWindow="1905" yWindow="1905" windowWidth="28800" windowHeight="15345" firstSheet="2" activeTab="2" xr2:uid="{A84C01E9-FB3E-4A8E-AB30-6FC682B526AB}"/>
  </bookViews>
  <sheets>
    <sheet name="Data" sheetId="1" r:id="rId1"/>
    <sheet name="Existing Dead" sheetId="2" r:id="rId2"/>
    <sheet name="Germinant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2" i="3" l="1"/>
  <c r="U22" i="3"/>
  <c r="S22" i="3"/>
  <c r="Q21" i="3"/>
  <c r="P21" i="3"/>
  <c r="O21" i="3"/>
  <c r="N21" i="3"/>
  <c r="P20" i="3"/>
  <c r="Q20" i="3" s="1"/>
  <c r="S19" i="3"/>
  <c r="T17" i="3"/>
  <c r="S17" i="3"/>
  <c r="T16" i="3"/>
  <c r="T22" i="3" s="1"/>
  <c r="S16" i="3"/>
  <c r="P7" i="3"/>
  <c r="Q7" i="3" s="1"/>
  <c r="R7" i="3" s="1"/>
  <c r="S9" i="3"/>
  <c r="N8" i="3"/>
  <c r="S6" i="3"/>
  <c r="T5" i="3"/>
  <c r="S5" i="3"/>
  <c r="T4" i="3"/>
  <c r="S4" i="3"/>
  <c r="N9" i="2"/>
  <c r="O9" i="2"/>
  <c r="R20" i="3" l="1"/>
  <c r="T23" i="3"/>
  <c r="T10" i="3"/>
  <c r="T11" i="3" s="1"/>
  <c r="P8" i="3"/>
  <c r="O8" i="3"/>
  <c r="R8" i="3" l="1"/>
  <c r="Q8" i="3"/>
  <c r="P9" i="2"/>
  <c r="Q9" i="2"/>
  <c r="R9" i="2" l="1"/>
</calcChain>
</file>

<file path=xl/sharedStrings.xml><?xml version="1.0" encoding="utf-8"?>
<sst xmlns="http://schemas.openxmlformats.org/spreadsheetml/2006/main" count="244" uniqueCount="34">
  <si>
    <t>Grid</t>
  </si>
  <si>
    <t>Tag</t>
  </si>
  <si>
    <t>Status 2017</t>
  </si>
  <si>
    <t>Status 2018</t>
  </si>
  <si>
    <t>Status 2019</t>
  </si>
  <si>
    <t>Status 2020</t>
  </si>
  <si>
    <t>status 2021</t>
  </si>
  <si>
    <t>Status 2024</t>
  </si>
  <si>
    <t>x-axis average</t>
  </si>
  <si>
    <t>y-axis average</t>
  </si>
  <si>
    <t>F</t>
  </si>
  <si>
    <t>Existing</t>
  </si>
  <si>
    <t>Alive</t>
  </si>
  <si>
    <t>Germinant</t>
  </si>
  <si>
    <t>Dead</t>
  </si>
  <si>
    <t>Supplement</t>
  </si>
  <si>
    <t>Initial pop (2017) = 8</t>
  </si>
  <si>
    <t>Average</t>
  </si>
  <si>
    <t>Mortality</t>
  </si>
  <si>
    <t>Number existing plants</t>
  </si>
  <si>
    <t>% Mortality</t>
  </si>
  <si>
    <t>Recruit</t>
  </si>
  <si>
    <t>Germinants</t>
  </si>
  <si>
    <t>Total</t>
  </si>
  <si>
    <t>Recruits = (germs 2017-2020) - Germ deaths (2018-2021)</t>
  </si>
  <si>
    <t>Germinant deaths</t>
  </si>
  <si>
    <t>Existing plant deaths</t>
  </si>
  <si>
    <t>Yearly starters</t>
  </si>
  <si>
    <t>Natality</t>
  </si>
  <si>
    <t>Recruits</t>
  </si>
  <si>
    <t>Final pop</t>
  </si>
  <si>
    <t>STDEV</t>
  </si>
  <si>
    <t>STERR</t>
  </si>
  <si>
    <t>Recruitment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</si>
</sst>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36766-A6BA-426D-BC7E-49961730490F}">
  <dimension ref="A1:J17"/>
  <sheetViews>
    <sheetView workbookViewId="0">
      <selection sqref="A1:XFD1048576"/>
    </sheetView>
  </sheetViews>
  <sheetFormatPr defaultRowHeight="15" x14ac:dyDescent="0.25"/>
  <cols>
    <col min="10" max="10" width="12.140625" customWidth="1"/>
  </cols>
  <sheetData>
    <row r="1" spans="1:10" ht="30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31</v>
      </c>
      <c r="C2" t="s">
        <v>11</v>
      </c>
      <c r="D2" t="s">
        <v>12</v>
      </c>
      <c r="E2" t="s">
        <v>12</v>
      </c>
      <c r="F2" t="s">
        <v>12</v>
      </c>
      <c r="G2" t="s">
        <v>12</v>
      </c>
      <c r="H2" t="s">
        <v>12</v>
      </c>
      <c r="I2">
        <v>1.35</v>
      </c>
      <c r="J2">
        <v>6.69</v>
      </c>
    </row>
    <row r="3" spans="1:10" x14ac:dyDescent="0.25">
      <c r="A3" t="s">
        <v>10</v>
      </c>
      <c r="B3">
        <v>32</v>
      </c>
      <c r="C3" t="s">
        <v>11</v>
      </c>
      <c r="D3" t="s">
        <v>12</v>
      </c>
      <c r="E3" t="s">
        <v>12</v>
      </c>
      <c r="F3" t="s">
        <v>12</v>
      </c>
      <c r="G3" t="s">
        <v>12</v>
      </c>
      <c r="H3" t="s">
        <v>12</v>
      </c>
      <c r="I3">
        <v>1.6099999999999999</v>
      </c>
      <c r="J3">
        <v>7.06</v>
      </c>
    </row>
    <row r="4" spans="1:10" x14ac:dyDescent="0.25">
      <c r="A4" t="s">
        <v>10</v>
      </c>
      <c r="B4">
        <v>33</v>
      </c>
      <c r="C4" t="s">
        <v>11</v>
      </c>
      <c r="D4" t="s">
        <v>12</v>
      </c>
      <c r="E4" t="s">
        <v>12</v>
      </c>
      <c r="F4" t="s">
        <v>12</v>
      </c>
      <c r="G4" t="s">
        <v>12</v>
      </c>
      <c r="H4" t="s">
        <v>12</v>
      </c>
      <c r="I4">
        <v>1.27</v>
      </c>
      <c r="J4">
        <v>7.6400000000000006</v>
      </c>
    </row>
    <row r="5" spans="1:10" x14ac:dyDescent="0.25">
      <c r="A5" t="s">
        <v>10</v>
      </c>
      <c r="B5">
        <v>34</v>
      </c>
      <c r="C5" t="s">
        <v>11</v>
      </c>
      <c r="D5" t="s">
        <v>12</v>
      </c>
      <c r="E5" t="s">
        <v>12</v>
      </c>
      <c r="F5" t="s">
        <v>12</v>
      </c>
      <c r="G5" t="s">
        <v>12</v>
      </c>
      <c r="H5" t="s">
        <v>12</v>
      </c>
      <c r="I5">
        <v>1</v>
      </c>
      <c r="J5">
        <v>7.3</v>
      </c>
    </row>
    <row r="6" spans="1:10" x14ac:dyDescent="0.25">
      <c r="A6" t="s">
        <v>10</v>
      </c>
      <c r="B6">
        <v>35</v>
      </c>
      <c r="C6" t="s">
        <v>11</v>
      </c>
      <c r="D6" t="s">
        <v>12</v>
      </c>
      <c r="E6" t="s">
        <v>12</v>
      </c>
      <c r="F6" t="s">
        <v>12</v>
      </c>
      <c r="G6" t="s">
        <v>12</v>
      </c>
      <c r="H6" t="s">
        <v>12</v>
      </c>
      <c r="I6">
        <v>3.2700000000000005</v>
      </c>
      <c r="J6">
        <v>7.4700000000000006</v>
      </c>
    </row>
    <row r="7" spans="1:10" x14ac:dyDescent="0.25">
      <c r="A7" t="s">
        <v>10</v>
      </c>
      <c r="B7">
        <v>36</v>
      </c>
      <c r="C7" t="s">
        <v>11</v>
      </c>
      <c r="D7" t="s">
        <v>12</v>
      </c>
      <c r="E7" t="s">
        <v>12</v>
      </c>
      <c r="F7" t="s">
        <v>12</v>
      </c>
      <c r="G7" t="s">
        <v>12</v>
      </c>
      <c r="H7" t="s">
        <v>12</v>
      </c>
      <c r="I7">
        <v>3.3375000000000004</v>
      </c>
      <c r="J7">
        <v>7.65</v>
      </c>
    </row>
    <row r="8" spans="1:10" x14ac:dyDescent="0.25">
      <c r="A8" t="s">
        <v>10</v>
      </c>
      <c r="B8">
        <v>37</v>
      </c>
      <c r="C8" t="s">
        <v>11</v>
      </c>
      <c r="D8" t="s">
        <v>12</v>
      </c>
      <c r="E8" t="s">
        <v>12</v>
      </c>
      <c r="F8" t="s">
        <v>12</v>
      </c>
      <c r="G8" t="s">
        <v>12</v>
      </c>
      <c r="H8" t="s">
        <v>12</v>
      </c>
      <c r="I8">
        <v>8.2900000000000009</v>
      </c>
      <c r="J8">
        <v>1.23</v>
      </c>
    </row>
    <row r="9" spans="1:10" x14ac:dyDescent="0.25">
      <c r="A9" t="s">
        <v>10</v>
      </c>
      <c r="B9">
        <v>40</v>
      </c>
      <c r="C9" t="s">
        <v>11</v>
      </c>
      <c r="D9" t="s">
        <v>12</v>
      </c>
      <c r="E9" t="s">
        <v>12</v>
      </c>
      <c r="F9" t="s">
        <v>12</v>
      </c>
      <c r="G9" t="s">
        <v>12</v>
      </c>
      <c r="H9" t="s">
        <v>12</v>
      </c>
      <c r="I9">
        <v>13.440000000000001</v>
      </c>
      <c r="J9">
        <v>1.22</v>
      </c>
    </row>
    <row r="10" spans="1:10" x14ac:dyDescent="0.25">
      <c r="A10" t="s">
        <v>10</v>
      </c>
      <c r="B10">
        <v>444</v>
      </c>
      <c r="D10" t="s">
        <v>13</v>
      </c>
      <c r="E10" t="s">
        <v>12</v>
      </c>
      <c r="F10" t="s">
        <v>12</v>
      </c>
      <c r="G10" t="s">
        <v>12</v>
      </c>
      <c r="H10" t="s">
        <v>12</v>
      </c>
      <c r="I10">
        <v>1.5625</v>
      </c>
      <c r="J10">
        <v>6.8500000000000005</v>
      </c>
    </row>
    <row r="11" spans="1:10" x14ac:dyDescent="0.25">
      <c r="A11" t="s">
        <v>10</v>
      </c>
      <c r="B11">
        <v>445</v>
      </c>
      <c r="D11" t="s">
        <v>13</v>
      </c>
      <c r="E11" t="s">
        <v>12</v>
      </c>
      <c r="F11" t="s">
        <v>12</v>
      </c>
      <c r="G11" t="s">
        <v>12</v>
      </c>
      <c r="H11" t="s">
        <v>12</v>
      </c>
      <c r="I11">
        <v>2.3250000000000002</v>
      </c>
      <c r="J11">
        <v>5.5749999999999993</v>
      </c>
    </row>
    <row r="12" spans="1:10" x14ac:dyDescent="0.25">
      <c r="A12" t="s">
        <v>10</v>
      </c>
      <c r="B12">
        <v>446</v>
      </c>
      <c r="D12" t="s">
        <v>13</v>
      </c>
      <c r="E12" t="s">
        <v>12</v>
      </c>
      <c r="F12" t="s">
        <v>12</v>
      </c>
      <c r="G12" t="s">
        <v>12</v>
      </c>
      <c r="H12" t="s">
        <v>12</v>
      </c>
      <c r="I12">
        <v>8.6125000000000007</v>
      </c>
      <c r="J12">
        <v>1.3499999999999999</v>
      </c>
    </row>
    <row r="13" spans="1:10" x14ac:dyDescent="0.25">
      <c r="A13" t="s">
        <v>10</v>
      </c>
      <c r="B13">
        <v>944</v>
      </c>
      <c r="E13" t="s">
        <v>13</v>
      </c>
      <c r="F13" t="s">
        <v>12</v>
      </c>
      <c r="G13" t="s">
        <v>14</v>
      </c>
      <c r="H13" t="s">
        <v>14</v>
      </c>
      <c r="I13">
        <v>13.3</v>
      </c>
      <c r="J13">
        <v>1.3</v>
      </c>
    </row>
    <row r="14" spans="1:10" x14ac:dyDescent="0.25">
      <c r="A14" t="s">
        <v>10</v>
      </c>
      <c r="B14">
        <v>1154</v>
      </c>
      <c r="G14" t="s">
        <v>13</v>
      </c>
      <c r="H14" t="s">
        <v>14</v>
      </c>
      <c r="I14">
        <v>8.1999999999999993</v>
      </c>
      <c r="J14">
        <v>1.7</v>
      </c>
    </row>
    <row r="15" spans="1:10" x14ac:dyDescent="0.25">
      <c r="A15" t="s">
        <v>10</v>
      </c>
      <c r="B15">
        <v>264</v>
      </c>
      <c r="C15" t="s">
        <v>15</v>
      </c>
      <c r="D15" t="s">
        <v>12</v>
      </c>
      <c r="E15" t="s">
        <v>14</v>
      </c>
      <c r="F15" t="s">
        <v>12</v>
      </c>
      <c r="G15" t="s">
        <v>14</v>
      </c>
      <c r="H15" t="s">
        <v>14</v>
      </c>
      <c r="I15">
        <v>3.5500000000000003</v>
      </c>
      <c r="J15">
        <v>7.5166666666666666</v>
      </c>
    </row>
    <row r="16" spans="1:10" x14ac:dyDescent="0.25">
      <c r="A16" t="s">
        <v>10</v>
      </c>
      <c r="B16">
        <v>265</v>
      </c>
      <c r="C16" t="s">
        <v>15</v>
      </c>
      <c r="D16" t="s">
        <v>12</v>
      </c>
      <c r="F16" t="s">
        <v>12</v>
      </c>
      <c r="G16" t="s">
        <v>12</v>
      </c>
      <c r="H16" t="s">
        <v>12</v>
      </c>
      <c r="I16">
        <v>3.6625000000000005</v>
      </c>
      <c r="J16">
        <v>7.6375000000000002</v>
      </c>
    </row>
    <row r="17" spans="1:10" x14ac:dyDescent="0.25">
      <c r="A17" t="s">
        <v>10</v>
      </c>
      <c r="B17">
        <v>266</v>
      </c>
      <c r="C17" t="s">
        <v>15</v>
      </c>
      <c r="D17" t="s">
        <v>12</v>
      </c>
      <c r="E17" t="s">
        <v>12</v>
      </c>
      <c r="F17" t="s">
        <v>14</v>
      </c>
      <c r="G17" t="s">
        <v>14</v>
      </c>
      <c r="H17" t="s">
        <v>14</v>
      </c>
      <c r="I17">
        <v>13.700000000000001</v>
      </c>
      <c r="J17">
        <v>1.5166666666666666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63CB1-4F14-4241-A374-79CAAE945A41}">
  <dimension ref="A1:R9"/>
  <sheetViews>
    <sheetView workbookViewId="0">
      <selection activeCell="N7" sqref="N7:Q7"/>
    </sheetView>
  </sheetViews>
  <sheetFormatPr defaultRowHeight="15" x14ac:dyDescent="0.25"/>
  <cols>
    <col min="10" max="10" width="12.140625" customWidth="1"/>
  </cols>
  <sheetData>
    <row r="1" spans="1:18" ht="30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8</v>
      </c>
      <c r="J1" t="s">
        <v>9</v>
      </c>
    </row>
    <row r="2" spans="1:18" x14ac:dyDescent="0.25">
      <c r="A2" t="s">
        <v>10</v>
      </c>
      <c r="B2">
        <v>31</v>
      </c>
      <c r="C2" t="s">
        <v>11</v>
      </c>
      <c r="D2" t="s">
        <v>12</v>
      </c>
      <c r="E2" t="s">
        <v>12</v>
      </c>
      <c r="F2" t="s">
        <v>12</v>
      </c>
      <c r="G2" t="s">
        <v>12</v>
      </c>
      <c r="H2" t="s">
        <v>12</v>
      </c>
      <c r="I2">
        <v>1.35</v>
      </c>
      <c r="J2">
        <v>6.69</v>
      </c>
    </row>
    <row r="3" spans="1:18" x14ac:dyDescent="0.25">
      <c r="A3" t="s">
        <v>10</v>
      </c>
      <c r="B3">
        <v>32</v>
      </c>
      <c r="C3" t="s">
        <v>11</v>
      </c>
      <c r="D3" t="s">
        <v>12</v>
      </c>
      <c r="E3" t="s">
        <v>12</v>
      </c>
      <c r="F3" t="s">
        <v>12</v>
      </c>
      <c r="G3" t="s">
        <v>12</v>
      </c>
      <c r="H3" t="s">
        <v>12</v>
      </c>
      <c r="I3">
        <v>1.6099999999999999</v>
      </c>
      <c r="J3">
        <v>7.06</v>
      </c>
      <c r="M3" t="s">
        <v>16</v>
      </c>
    </row>
    <row r="4" spans="1:18" x14ac:dyDescent="0.25">
      <c r="A4" t="s">
        <v>10</v>
      </c>
      <c r="B4">
        <v>33</v>
      </c>
      <c r="C4" t="s">
        <v>11</v>
      </c>
      <c r="D4" t="s">
        <v>12</v>
      </c>
      <c r="E4" t="s">
        <v>12</v>
      </c>
      <c r="F4" t="s">
        <v>12</v>
      </c>
      <c r="G4" t="s">
        <v>12</v>
      </c>
      <c r="H4" t="s">
        <v>12</v>
      </c>
      <c r="I4">
        <v>1.27</v>
      </c>
      <c r="J4">
        <v>7.6400000000000006</v>
      </c>
    </row>
    <row r="5" spans="1:18" x14ac:dyDescent="0.25">
      <c r="A5" t="s">
        <v>10</v>
      </c>
      <c r="B5">
        <v>34</v>
      </c>
      <c r="C5" t="s">
        <v>11</v>
      </c>
      <c r="D5" t="s">
        <v>12</v>
      </c>
      <c r="E5" t="s">
        <v>12</v>
      </c>
      <c r="F5" t="s">
        <v>12</v>
      </c>
      <c r="G5" t="s">
        <v>12</v>
      </c>
      <c r="H5" t="s">
        <v>12</v>
      </c>
      <c r="I5">
        <v>1</v>
      </c>
      <c r="J5">
        <v>7.3</v>
      </c>
    </row>
    <row r="6" spans="1:18" x14ac:dyDescent="0.25">
      <c r="A6" t="s">
        <v>10</v>
      </c>
      <c r="B6">
        <v>35</v>
      </c>
      <c r="C6" t="s">
        <v>11</v>
      </c>
      <c r="D6" t="s">
        <v>12</v>
      </c>
      <c r="E6" t="s">
        <v>12</v>
      </c>
      <c r="F6" t="s">
        <v>12</v>
      </c>
      <c r="G6" t="s">
        <v>12</v>
      </c>
      <c r="H6" t="s">
        <v>12</v>
      </c>
      <c r="I6">
        <v>3.2700000000000005</v>
      </c>
      <c r="J6">
        <v>7.4700000000000006</v>
      </c>
      <c r="N6">
        <v>2018</v>
      </c>
      <c r="O6">
        <v>2019</v>
      </c>
      <c r="P6">
        <v>2020</v>
      </c>
      <c r="Q6">
        <v>2021</v>
      </c>
      <c r="R6" t="s">
        <v>17</v>
      </c>
    </row>
    <row r="7" spans="1:18" x14ac:dyDescent="0.25">
      <c r="A7" t="s">
        <v>10</v>
      </c>
      <c r="B7">
        <v>36</v>
      </c>
      <c r="C7" t="s">
        <v>11</v>
      </c>
      <c r="D7" t="s">
        <v>12</v>
      </c>
      <c r="E7" t="s">
        <v>12</v>
      </c>
      <c r="F7" t="s">
        <v>12</v>
      </c>
      <c r="G7" t="s">
        <v>12</v>
      </c>
      <c r="H7" t="s">
        <v>12</v>
      </c>
      <c r="I7">
        <v>3.3375000000000004</v>
      </c>
      <c r="J7">
        <v>7.65</v>
      </c>
      <c r="M7" t="s">
        <v>18</v>
      </c>
      <c r="N7">
        <v>0</v>
      </c>
      <c r="O7">
        <v>0</v>
      </c>
      <c r="P7">
        <v>0</v>
      </c>
      <c r="Q7">
        <v>0</v>
      </c>
    </row>
    <row r="8" spans="1:18" x14ac:dyDescent="0.25">
      <c r="A8" t="s">
        <v>10</v>
      </c>
      <c r="B8">
        <v>37</v>
      </c>
      <c r="C8" t="s">
        <v>11</v>
      </c>
      <c r="D8" t="s">
        <v>12</v>
      </c>
      <c r="E8" t="s">
        <v>12</v>
      </c>
      <c r="F8" t="s">
        <v>12</v>
      </c>
      <c r="G8" t="s">
        <v>12</v>
      </c>
      <c r="H8" t="s">
        <v>12</v>
      </c>
      <c r="I8">
        <v>8.2900000000000009</v>
      </c>
      <c r="J8">
        <v>1.23</v>
      </c>
      <c r="M8" t="s">
        <v>19</v>
      </c>
      <c r="N8">
        <v>8</v>
      </c>
      <c r="O8">
        <v>8</v>
      </c>
      <c r="P8">
        <v>8</v>
      </c>
      <c r="Q8">
        <v>8</v>
      </c>
    </row>
    <row r="9" spans="1:18" x14ac:dyDescent="0.25">
      <c r="A9" t="s">
        <v>10</v>
      </c>
      <c r="B9">
        <v>40</v>
      </c>
      <c r="C9" t="s">
        <v>11</v>
      </c>
      <c r="D9" t="s">
        <v>12</v>
      </c>
      <c r="E9" t="s">
        <v>12</v>
      </c>
      <c r="F9" t="s">
        <v>12</v>
      </c>
      <c r="G9" t="s">
        <v>12</v>
      </c>
      <c r="H9" t="s">
        <v>12</v>
      </c>
      <c r="I9">
        <v>13.440000000000001</v>
      </c>
      <c r="J9">
        <v>1.22</v>
      </c>
      <c r="M9" t="s">
        <v>20</v>
      </c>
      <c r="N9">
        <f>(N7/N8)*100</f>
        <v>0</v>
      </c>
      <c r="O9">
        <f t="shared" ref="O9:Q9" si="0">(O7/O8)*100</f>
        <v>0</v>
      </c>
      <c r="P9">
        <f t="shared" si="0"/>
        <v>0</v>
      </c>
      <c r="Q9">
        <f t="shared" si="0"/>
        <v>0</v>
      </c>
      <c r="R9">
        <f>AVERAGE(N9:Q9)</f>
        <v>0</v>
      </c>
    </row>
  </sheetData>
  <sortState xmlns:xlrd2="http://schemas.microsoft.com/office/spreadsheetml/2017/richdata2" ref="A2:I17">
    <sortCondition ref="H1:H1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37D39-E649-40BC-9378-8998A3A76A3D}">
  <dimension ref="A1:V24"/>
  <sheetViews>
    <sheetView tabSelected="1" workbookViewId="0">
      <selection activeCell="V23" sqref="V23"/>
    </sheetView>
  </sheetViews>
  <sheetFormatPr defaultRowHeight="15" x14ac:dyDescent="0.25"/>
  <cols>
    <col min="10" max="10" width="12.140625" customWidth="1"/>
  </cols>
  <sheetData>
    <row r="1" spans="1:22" ht="30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8</v>
      </c>
      <c r="J1" t="s">
        <v>9</v>
      </c>
    </row>
    <row r="2" spans="1:22" x14ac:dyDescent="0.25">
      <c r="A2" t="s">
        <v>10</v>
      </c>
      <c r="B2">
        <v>444</v>
      </c>
      <c r="D2" t="s">
        <v>13</v>
      </c>
      <c r="E2" s="2" t="s">
        <v>21</v>
      </c>
      <c r="F2" t="s">
        <v>12</v>
      </c>
      <c r="G2" t="s">
        <v>12</v>
      </c>
      <c r="H2" t="s">
        <v>12</v>
      </c>
      <c r="I2">
        <v>1.5625</v>
      </c>
      <c r="J2">
        <v>6.8500000000000005</v>
      </c>
      <c r="N2" t="s">
        <v>22</v>
      </c>
    </row>
    <row r="3" spans="1:22" x14ac:dyDescent="0.25">
      <c r="A3" t="s">
        <v>10</v>
      </c>
      <c r="B3">
        <v>445</v>
      </c>
      <c r="D3" t="s">
        <v>13</v>
      </c>
      <c r="E3" s="2" t="s">
        <v>21</v>
      </c>
      <c r="F3" t="s">
        <v>12</v>
      </c>
      <c r="G3" t="s">
        <v>12</v>
      </c>
      <c r="H3" t="s">
        <v>12</v>
      </c>
      <c r="I3">
        <v>2.3250000000000002</v>
      </c>
      <c r="J3">
        <v>5.5749999999999993</v>
      </c>
      <c r="N3">
        <v>2017</v>
      </c>
      <c r="O3">
        <v>2018</v>
      </c>
      <c r="P3">
        <v>2019</v>
      </c>
      <c r="Q3">
        <v>2020</v>
      </c>
      <c r="R3">
        <v>2021</v>
      </c>
      <c r="S3" t="s">
        <v>23</v>
      </c>
      <c r="T3" t="s">
        <v>24</v>
      </c>
    </row>
    <row r="4" spans="1:22" x14ac:dyDescent="0.25">
      <c r="A4" t="s">
        <v>10</v>
      </c>
      <c r="B4">
        <v>446</v>
      </c>
      <c r="D4" t="s">
        <v>13</v>
      </c>
      <c r="E4" s="2" t="s">
        <v>21</v>
      </c>
      <c r="F4" t="s">
        <v>12</v>
      </c>
      <c r="G4" t="s">
        <v>12</v>
      </c>
      <c r="H4" t="s">
        <v>12</v>
      </c>
      <c r="I4">
        <v>8.6125000000000007</v>
      </c>
      <c r="J4">
        <v>1.3499999999999999</v>
      </c>
      <c r="M4" t="s">
        <v>22</v>
      </c>
      <c r="N4">
        <v>0</v>
      </c>
      <c r="O4">
        <v>3</v>
      </c>
      <c r="P4">
        <v>1</v>
      </c>
      <c r="Q4">
        <v>0</v>
      </c>
      <c r="R4">
        <v>1</v>
      </c>
      <c r="S4">
        <f>SUM(N4:R4)</f>
        <v>5</v>
      </c>
      <c r="T4">
        <f>SUM(N4:Q4)</f>
        <v>4</v>
      </c>
    </row>
    <row r="5" spans="1:22" x14ac:dyDescent="0.25">
      <c r="A5" t="s">
        <v>10</v>
      </c>
      <c r="B5">
        <v>944</v>
      </c>
      <c r="E5" t="s">
        <v>13</v>
      </c>
      <c r="F5" s="2" t="s">
        <v>21</v>
      </c>
      <c r="G5" t="s">
        <v>14</v>
      </c>
      <c r="H5" t="s">
        <v>14</v>
      </c>
      <c r="I5">
        <v>13.3</v>
      </c>
      <c r="J5">
        <v>1.3</v>
      </c>
      <c r="M5" t="s">
        <v>25</v>
      </c>
      <c r="O5">
        <v>0</v>
      </c>
      <c r="P5">
        <v>0</v>
      </c>
      <c r="Q5">
        <v>0</v>
      </c>
      <c r="R5">
        <v>1</v>
      </c>
      <c r="S5">
        <f t="shared" ref="S5" si="0">SUM(N5:R5)</f>
        <v>1</v>
      </c>
      <c r="T5">
        <f>SUM(O5:R5)</f>
        <v>1</v>
      </c>
    </row>
    <row r="6" spans="1:22" x14ac:dyDescent="0.25">
      <c r="A6" t="s">
        <v>10</v>
      </c>
      <c r="B6">
        <v>1154</v>
      </c>
      <c r="G6" t="s">
        <v>13</v>
      </c>
      <c r="H6" t="s">
        <v>14</v>
      </c>
      <c r="I6">
        <v>8.1999999999999993</v>
      </c>
      <c r="J6">
        <v>1.7</v>
      </c>
      <c r="M6" t="s">
        <v>26</v>
      </c>
      <c r="O6">
        <v>0</v>
      </c>
      <c r="P6">
        <v>0</v>
      </c>
      <c r="Q6">
        <v>0</v>
      </c>
      <c r="R6">
        <v>0</v>
      </c>
      <c r="S6">
        <f>SUM(O6:R6)</f>
        <v>0</v>
      </c>
    </row>
    <row r="7" spans="1:22" x14ac:dyDescent="0.25">
      <c r="M7" t="s">
        <v>27</v>
      </c>
      <c r="N7">
        <v>8</v>
      </c>
      <c r="O7">
        <v>8</v>
      </c>
      <c r="P7">
        <f>O7+O4-O5-O6</f>
        <v>11</v>
      </c>
      <c r="Q7">
        <f t="shared" ref="Q7:R7" si="1">P7+P4-P5-P6</f>
        <v>12</v>
      </c>
      <c r="R7">
        <f t="shared" si="1"/>
        <v>12</v>
      </c>
    </row>
    <row r="8" spans="1:22" x14ac:dyDescent="0.25">
      <c r="M8" t="s">
        <v>28</v>
      </c>
      <c r="N8">
        <f>(N4/N7)*100</f>
        <v>0</v>
      </c>
      <c r="O8">
        <f t="shared" ref="O8:R8" si="2">(O4/O7)*100</f>
        <v>37.5</v>
      </c>
      <c r="P8">
        <f t="shared" si="2"/>
        <v>9.0909090909090917</v>
      </c>
      <c r="Q8">
        <f t="shared" si="2"/>
        <v>0</v>
      </c>
      <c r="R8">
        <f t="shared" si="2"/>
        <v>8.3333333333333321</v>
      </c>
    </row>
    <row r="9" spans="1:22" x14ac:dyDescent="0.25">
      <c r="M9" t="s">
        <v>28</v>
      </c>
      <c r="N9">
        <v>0</v>
      </c>
      <c r="O9">
        <v>37.5</v>
      </c>
      <c r="P9">
        <v>9.0909090909090917</v>
      </c>
      <c r="Q9">
        <v>0</v>
      </c>
      <c r="R9">
        <v>8.3333333333333321</v>
      </c>
      <c r="S9">
        <f>AVERAGE(N9:R9)</f>
        <v>10.984848484848484</v>
      </c>
    </row>
    <row r="10" spans="1:22" x14ac:dyDescent="0.25">
      <c r="M10" t="s">
        <v>29</v>
      </c>
      <c r="T10">
        <f>T4-T5</f>
        <v>3</v>
      </c>
    </row>
    <row r="11" spans="1:22" x14ac:dyDescent="0.25">
      <c r="M11" t="s">
        <v>30</v>
      </c>
      <c r="T11">
        <f>8-S6+T10</f>
        <v>11</v>
      </c>
    </row>
    <row r="14" spans="1:22" x14ac:dyDescent="0.25">
      <c r="N14" t="s">
        <v>22</v>
      </c>
    </row>
    <row r="15" spans="1:22" x14ac:dyDescent="0.25">
      <c r="N15">
        <v>2017</v>
      </c>
      <c r="O15">
        <v>2018</v>
      </c>
      <c r="P15">
        <v>2019</v>
      </c>
      <c r="Q15">
        <v>2020</v>
      </c>
      <c r="R15">
        <v>2021</v>
      </c>
      <c r="S15" t="s">
        <v>23</v>
      </c>
      <c r="T15" t="s">
        <v>24</v>
      </c>
      <c r="U15" t="s">
        <v>31</v>
      </c>
      <c r="V15" t="s">
        <v>32</v>
      </c>
    </row>
    <row r="16" spans="1:22" x14ac:dyDescent="0.25">
      <c r="M16" t="s">
        <v>22</v>
      </c>
      <c r="N16">
        <v>0</v>
      </c>
      <c r="O16">
        <v>3</v>
      </c>
      <c r="P16">
        <v>1</v>
      </c>
      <c r="Q16">
        <v>0</v>
      </c>
      <c r="R16">
        <v>1</v>
      </c>
      <c r="S16">
        <f>SUM(N16:R16)</f>
        <v>5</v>
      </c>
      <c r="T16">
        <f>SUM(N16:Q16)</f>
        <v>4</v>
      </c>
    </row>
    <row r="17" spans="13:22" x14ac:dyDescent="0.25">
      <c r="M17" t="s">
        <v>25</v>
      </c>
      <c r="O17">
        <v>0</v>
      </c>
      <c r="P17">
        <v>0</v>
      </c>
      <c r="Q17">
        <v>0</v>
      </c>
      <c r="R17">
        <v>1</v>
      </c>
      <c r="S17">
        <f t="shared" ref="S17" si="3">SUM(N17:R17)</f>
        <v>1</v>
      </c>
      <c r="T17">
        <f>SUM(O17:R17)</f>
        <v>1</v>
      </c>
    </row>
    <row r="18" spans="13:22" x14ac:dyDescent="0.25">
      <c r="M18" t="s">
        <v>29</v>
      </c>
      <c r="N18">
        <v>0</v>
      </c>
      <c r="O18">
        <v>3</v>
      </c>
      <c r="P18">
        <v>1</v>
      </c>
      <c r="Q18">
        <v>0</v>
      </c>
    </row>
    <row r="19" spans="13:22" x14ac:dyDescent="0.25">
      <c r="M19" t="s">
        <v>26</v>
      </c>
      <c r="O19">
        <v>0</v>
      </c>
      <c r="P19">
        <v>0</v>
      </c>
      <c r="Q19">
        <v>0</v>
      </c>
      <c r="R19">
        <v>0</v>
      </c>
      <c r="S19">
        <f>SUM(O19:R19)</f>
        <v>0</v>
      </c>
    </row>
    <row r="20" spans="13:22" x14ac:dyDescent="0.25">
      <c r="M20" t="s">
        <v>27</v>
      </c>
      <c r="N20">
        <v>8</v>
      </c>
      <c r="O20">
        <v>8</v>
      </c>
      <c r="P20">
        <f>O20+O16-O17-O19</f>
        <v>11</v>
      </c>
      <c r="Q20">
        <f>P20+P16-P17-P19</f>
        <v>12</v>
      </c>
      <c r="R20">
        <f>Q20+Q16-Q17-Q19</f>
        <v>12</v>
      </c>
    </row>
    <row r="21" spans="13:22" x14ac:dyDescent="0.25">
      <c r="M21" t="s">
        <v>33</v>
      </c>
      <c r="N21">
        <f>(N18/N20)*100</f>
        <v>0</v>
      </c>
      <c r="O21">
        <f t="shared" ref="O21:Q21" si="4">(O18/O20)*100</f>
        <v>37.5</v>
      </c>
      <c r="P21">
        <f t="shared" si="4"/>
        <v>9.0909090909090917</v>
      </c>
      <c r="Q21">
        <f t="shared" si="4"/>
        <v>0</v>
      </c>
    </row>
    <row r="22" spans="13:22" x14ac:dyDescent="0.25">
      <c r="M22" t="s">
        <v>33</v>
      </c>
      <c r="N22">
        <v>0</v>
      </c>
      <c r="O22">
        <v>37.5</v>
      </c>
      <c r="P22">
        <v>9.0909090909090917</v>
      </c>
      <c r="Q22">
        <v>0</v>
      </c>
      <c r="S22">
        <f>AVERAGE(N22:Q22)</f>
        <v>11.647727272727273</v>
      </c>
      <c r="T22">
        <f>T16-T17</f>
        <v>3</v>
      </c>
      <c r="U22">
        <f>_xlfn.STDEV.S(N22:Q22)</f>
        <v>17.7596586455543</v>
      </c>
      <c r="V22">
        <f>U22/SQRT(4)</f>
        <v>8.8798293227771499</v>
      </c>
    </row>
    <row r="23" spans="13:22" x14ac:dyDescent="0.25">
      <c r="M23" t="s">
        <v>29</v>
      </c>
      <c r="T23">
        <f>8-S19+T22</f>
        <v>11</v>
      </c>
    </row>
    <row r="24" spans="13:22" x14ac:dyDescent="0.25">
      <c r="M24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Existing Dead</vt:lpstr>
      <vt:lpstr>Germinants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Megan O'shea</dc:creator>
  <cp:keywords/>
  <dc:description/>
  <cp:lastModifiedBy>Neil Diamond</cp:lastModifiedBy>
  <cp:revision/>
  <dcterms:created xsi:type="dcterms:W3CDTF">2023-10-23T00:36:54Z</dcterms:created>
  <dcterms:modified xsi:type="dcterms:W3CDTF">2024-09-26T00:30:46Z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7dc88d9-fa17-47eb-a208-3e66f59d50e5_Enabled">
    <vt:lpwstr>true</vt:lpwstr>
  </property>
  <property fmtid="{D5CDD505-2E9C-101B-9397-08002B2CF9AE}" pid="3" name="MSIP_Label_d7dc88d9-fa17-47eb-a208-3e66f59d50e5_SetDate">
    <vt:lpwstr>2023-10-23T00:46:44Z</vt:lpwstr>
  </property>
  <property fmtid="{D5CDD505-2E9C-101B-9397-08002B2CF9AE}" pid="4" name="MSIP_Label_d7dc88d9-fa17-47eb-a208-3e66f59d50e5_Method">
    <vt:lpwstr>Standard</vt:lpwstr>
  </property>
  <property fmtid="{D5CDD505-2E9C-101B-9397-08002B2CF9AE}" pid="5" name="MSIP_Label_d7dc88d9-fa17-47eb-a208-3e66f59d50e5_Name">
    <vt:lpwstr>Internal</vt:lpwstr>
  </property>
  <property fmtid="{D5CDD505-2E9C-101B-9397-08002B2CF9AE}" pid="6" name="MSIP_Label_d7dc88d9-fa17-47eb-a208-3e66f59d50e5_SiteId">
    <vt:lpwstr>d51ba343-9258-4ea6-9907-426d8c84ec12</vt:lpwstr>
  </property>
  <property fmtid="{D5CDD505-2E9C-101B-9397-08002B2CF9AE}" pid="7" name="MSIP_Label_d7dc88d9-fa17-47eb-a208-3e66f59d50e5_ActionId">
    <vt:lpwstr>0763f741-5e57-40af-95f5-7160374188da</vt:lpwstr>
  </property>
  <property fmtid="{D5CDD505-2E9C-101B-9397-08002B2CF9AE}" pid="8" name="MSIP_Label_d7dc88d9-fa17-47eb-a208-3e66f59d50e5_ContentBits">
    <vt:lpwstr>0</vt:lpwstr>
  </property>
</Properties>
</file>