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NeilDiamond\Documents\GaussianSmoothing\inst\extdata\"/>
    </mc:Choice>
  </mc:AlternateContent>
  <bookViews>
    <workbookView xWindow="0" yWindow="0" windowWidth="30255" windowHeight="1768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K4" i="1"/>
  <c r="K6" i="1"/>
  <c r="K7" i="1"/>
  <c r="K8" i="1"/>
  <c r="F2" i="1"/>
  <c r="G2" i="1"/>
  <c r="E1" i="1"/>
  <c r="F1" i="1"/>
  <c r="G1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G62" i="1"/>
  <c r="H2" i="1"/>
  <c r="J2" i="1"/>
  <c r="H3" i="1"/>
  <c r="J3" i="1"/>
  <c r="H4" i="1"/>
  <c r="J4" i="1"/>
  <c r="H5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1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1" i="1"/>
  <c r="K5" i="1"/>
  <c r="K3" i="1"/>
  <c r="K9" i="1"/>
  <c r="J6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A40" workbookViewId="0">
      <selection activeCell="K9" sqref="K9"/>
    </sheetView>
  </sheetViews>
  <sheetFormatPr defaultColWidth="8.85546875" defaultRowHeight="15" x14ac:dyDescent="0.25"/>
  <cols>
    <col min="1" max="1" width="12.28515625" customWidth="1"/>
    <col min="2" max="2" width="11.42578125" customWidth="1"/>
    <col min="3" max="3" width="14.85546875" customWidth="1"/>
    <col min="5" max="5" width="19" customWidth="1"/>
    <col min="6" max="6" width="10.42578125" customWidth="1"/>
    <col min="7" max="7" width="16.42578125" customWidth="1"/>
    <col min="8" max="8" width="13" customWidth="1"/>
  </cols>
  <sheetData>
    <row r="1" spans="1:11" x14ac:dyDescent="0.25">
      <c r="A1">
        <v>6.149</v>
      </c>
      <c r="B1">
        <v>400000000</v>
      </c>
      <c r="C1">
        <v>3.6589999999999998</v>
      </c>
      <c r="D1">
        <f>A2-$K$1</f>
        <v>3.1139999999999999</v>
      </c>
      <c r="E1">
        <f>(A1-$K$1)^2</f>
        <v>9.9162010000000009</v>
      </c>
      <c r="F1">
        <f>(EXP(-E1/(2*$K$4)))/$K$8</f>
        <v>2.9363470900680883E-2</v>
      </c>
      <c r="G1">
        <f>F1*B1</f>
        <v>11745388.360272354</v>
      </c>
      <c r="H1">
        <f>G1/$G$62</f>
        <v>5.0179115870519243E-3</v>
      </c>
      <c r="I1">
        <f>C1*H1</f>
        <v>1.8360538497022991E-2</v>
      </c>
      <c r="J1">
        <f>A1*H1</f>
        <v>3.0855138348782282E-2</v>
      </c>
      <c r="K1">
        <v>3</v>
      </c>
    </row>
    <row r="2" spans="1:11" x14ac:dyDescent="0.25">
      <c r="A2">
        <v>6.1139999999999999</v>
      </c>
      <c r="B2">
        <v>350000000</v>
      </c>
      <c r="C2">
        <v>3.8079999999999998</v>
      </c>
      <c r="D2">
        <f t="shared" ref="D2:D61" si="0">A3-$K$1</f>
        <v>2.3440000000000003</v>
      </c>
      <c r="E2">
        <f t="shared" ref="E2:E61" si="1">(A2-$K$1)^2</f>
        <v>9.6969959999999986</v>
      </c>
      <c r="F2">
        <f t="shared" ref="F2:F61" si="2">(EXP(-E2/(2*$K$4)))/$K$8</f>
        <v>3.0829241460959039E-2</v>
      </c>
      <c r="G2">
        <f t="shared" ref="G2:G61" si="3">F2*B2</f>
        <v>10790234.511335663</v>
      </c>
      <c r="H2">
        <f>G2/$G$62</f>
        <v>4.6098469561532043E-3</v>
      </c>
      <c r="I2">
        <f t="shared" ref="I2:I61" si="4">C2*H2</f>
        <v>1.75542972090314E-2</v>
      </c>
      <c r="J2">
        <f t="shared" ref="J2:J61" si="5">A2*H2</f>
        <v>2.818460428992069E-2</v>
      </c>
      <c r="K2">
        <v>1.5</v>
      </c>
    </row>
    <row r="3" spans="1:11" x14ac:dyDescent="0.25">
      <c r="A3">
        <v>5.3440000000000003</v>
      </c>
      <c r="B3">
        <v>205000000</v>
      </c>
      <c r="C3">
        <v>3.2269999999999999</v>
      </c>
      <c r="D3">
        <f t="shared" si="0"/>
        <v>2.4790000000000001</v>
      </c>
      <c r="E3">
        <f t="shared" si="1"/>
        <v>5.4943360000000014</v>
      </c>
      <c r="F3">
        <f t="shared" si="2"/>
        <v>7.8444242211532386E-2</v>
      </c>
      <c r="G3">
        <f t="shared" si="3"/>
        <v>16081069.653364139</v>
      </c>
      <c r="H3">
        <f>G3/$G$62</f>
        <v>6.8702186143748643E-3</v>
      </c>
      <c r="I3">
        <f t="shared" si="4"/>
        <v>2.2170195468587686E-2</v>
      </c>
      <c r="J3">
        <f t="shared" si="5"/>
        <v>3.6714448275219275E-2</v>
      </c>
      <c r="K3">
        <f>STDEV(A:A)</f>
        <v>2.3503893894346981</v>
      </c>
    </row>
    <row r="4" spans="1:11" x14ac:dyDescent="0.25">
      <c r="A4">
        <v>5.4790000000000001</v>
      </c>
      <c r="B4">
        <v>150000000</v>
      </c>
      <c r="C4">
        <v>3.5760000000000001</v>
      </c>
      <c r="D4">
        <f t="shared" si="0"/>
        <v>-0.99299999999999988</v>
      </c>
      <c r="E4">
        <f t="shared" si="1"/>
        <v>6.1454410000000008</v>
      </c>
      <c r="F4">
        <f t="shared" si="2"/>
        <v>6.7877056905639319E-2</v>
      </c>
      <c r="G4">
        <f t="shared" si="3"/>
        <v>10181558.535845898</v>
      </c>
      <c r="H4">
        <f>G4/$G$62</f>
        <v>4.3498059820717477E-3</v>
      </c>
      <c r="I4">
        <f t="shared" si="4"/>
        <v>1.555490619188857E-2</v>
      </c>
      <c r="J4">
        <f t="shared" si="5"/>
        <v>2.3832586975771106E-2</v>
      </c>
      <c r="K4">
        <f>K2^2</f>
        <v>2.25</v>
      </c>
    </row>
    <row r="5" spans="1:11" x14ac:dyDescent="0.25">
      <c r="A5">
        <v>2.0070000000000001</v>
      </c>
      <c r="B5">
        <v>250000000</v>
      </c>
      <c r="C5">
        <v>2.8809999999999998</v>
      </c>
      <c r="D5">
        <f t="shared" si="0"/>
        <v>2.7249999999999996</v>
      </c>
      <c r="E5">
        <f t="shared" si="1"/>
        <v>0.98604899999999973</v>
      </c>
      <c r="F5">
        <f t="shared" si="2"/>
        <v>0.21362660138889325</v>
      </c>
      <c r="G5">
        <f t="shared" si="3"/>
        <v>53406650.347223312</v>
      </c>
      <c r="H5">
        <f>G5/$G$62</f>
        <v>2.281660183407919E-2</v>
      </c>
      <c r="I5">
        <f t="shared" si="4"/>
        <v>6.573462988398214E-2</v>
      </c>
      <c r="J5">
        <f t="shared" si="5"/>
        <v>4.5792919880996936E-2</v>
      </c>
      <c r="K5">
        <f>AVERAGE(A:A)</f>
        <v>5.5925737704918035</v>
      </c>
    </row>
    <row r="6" spans="1:11" x14ac:dyDescent="0.25">
      <c r="A6">
        <v>5.7249999999999996</v>
      </c>
      <c r="B6">
        <v>350000000</v>
      </c>
      <c r="C6">
        <v>3.6659999999999999</v>
      </c>
      <c r="D6">
        <f t="shared" si="0"/>
        <v>5.1890000000000001</v>
      </c>
      <c r="E6">
        <f t="shared" si="1"/>
        <v>7.4256249999999984</v>
      </c>
      <c r="F6">
        <f t="shared" si="2"/>
        <v>5.1070792005873507E-2</v>
      </c>
      <c r="G6">
        <f t="shared" si="3"/>
        <v>17874777.202055726</v>
      </c>
      <c r="H6">
        <f>G6/$G$62</f>
        <v>7.6365334961207851E-3</v>
      </c>
      <c r="I6">
        <f t="shared" si="4"/>
        <v>2.7995531796778796E-2</v>
      </c>
      <c r="J6">
        <f t="shared" si="5"/>
        <v>4.3719154265291493E-2</v>
      </c>
      <c r="K6">
        <f>PI()</f>
        <v>3.1415926535897931</v>
      </c>
    </row>
    <row r="7" spans="1:11" x14ac:dyDescent="0.25">
      <c r="A7">
        <v>8.1890000000000001</v>
      </c>
      <c r="B7">
        <v>489955904</v>
      </c>
      <c r="C7">
        <v>4.4770000000000003</v>
      </c>
      <c r="D7">
        <f t="shared" si="0"/>
        <v>0.60000000000000009</v>
      </c>
      <c r="E7">
        <f t="shared" si="1"/>
        <v>26.925720999999999</v>
      </c>
      <c r="F7">
        <f t="shared" si="2"/>
        <v>6.7022492238162483E-4</v>
      </c>
      <c r="G7">
        <f t="shared" si="3"/>
        <v>328380.65772881883</v>
      </c>
      <c r="H7">
        <f>G7/$G$62</f>
        <v>1.4029209225253434E-4</v>
      </c>
      <c r="I7">
        <f t="shared" si="4"/>
        <v>6.2808769701459626E-4</v>
      </c>
      <c r="J7">
        <f t="shared" si="5"/>
        <v>1.1488519434560036E-3</v>
      </c>
      <c r="K7">
        <f>SQRT(2*K6)</f>
        <v>2.5066282746310002</v>
      </c>
    </row>
    <row r="8" spans="1:11" x14ac:dyDescent="0.25">
      <c r="A8">
        <v>3.6</v>
      </c>
      <c r="B8">
        <v>200000000</v>
      </c>
      <c r="C8">
        <v>3.0209999999999999</v>
      </c>
      <c r="D8">
        <f t="shared" si="0"/>
        <v>2.7439999999999998</v>
      </c>
      <c r="E8">
        <f t="shared" si="1"/>
        <v>0.3600000000000001</v>
      </c>
      <c r="F8">
        <f t="shared" si="2"/>
        <v>0.2455134268688822</v>
      </c>
      <c r="G8">
        <f t="shared" si="3"/>
        <v>49102685.373776436</v>
      </c>
      <c r="H8">
        <f>G8/$G$62</f>
        <v>2.097784477913376E-2</v>
      </c>
      <c r="I8">
        <f t="shared" si="4"/>
        <v>6.3374069077763093E-2</v>
      </c>
      <c r="J8">
        <f t="shared" si="5"/>
        <v>7.5520241204881544E-2</v>
      </c>
      <c r="K8">
        <f>K7*K2</f>
        <v>3.7599424119465006</v>
      </c>
    </row>
    <row r="9" spans="1:11" x14ac:dyDescent="0.25">
      <c r="A9">
        <v>5.7439999999999998</v>
      </c>
      <c r="B9">
        <v>525000000</v>
      </c>
      <c r="C9">
        <v>3.7919999999999998</v>
      </c>
      <c r="D9">
        <f t="shared" si="0"/>
        <v>0.754</v>
      </c>
      <c r="E9">
        <f t="shared" si="1"/>
        <v>7.5295359999999985</v>
      </c>
      <c r="F9">
        <f t="shared" si="2"/>
        <v>4.9905010844783285E-2</v>
      </c>
      <c r="G9">
        <f t="shared" si="3"/>
        <v>26200130.693511225</v>
      </c>
      <c r="H9">
        <f>G9/$G$62</f>
        <v>1.1193324167460411E-2</v>
      </c>
      <c r="I9">
        <f t="shared" si="4"/>
        <v>4.2445085243009877E-2</v>
      </c>
      <c r="J9">
        <f t="shared" si="5"/>
        <v>6.4294454017892605E-2</v>
      </c>
      <c r="K9">
        <f>SUM(I:I)</f>
        <v>3.9761630860599864</v>
      </c>
    </row>
    <row r="10" spans="1:11" x14ac:dyDescent="0.25">
      <c r="A10">
        <v>3.754</v>
      </c>
      <c r="B10">
        <v>500000000</v>
      </c>
      <c r="C10">
        <v>5.0430000000000001</v>
      </c>
      <c r="D10">
        <f t="shared" si="0"/>
        <v>2.7300000000000004</v>
      </c>
      <c r="E10">
        <f t="shared" si="1"/>
        <v>0.56851600000000002</v>
      </c>
      <c r="F10">
        <f t="shared" si="2"/>
        <v>0.23439664601257457</v>
      </c>
      <c r="G10">
        <f t="shared" si="3"/>
        <v>117198323.00628728</v>
      </c>
      <c r="H10">
        <f>G10/$G$62</f>
        <v>5.006993425483177E-2</v>
      </c>
      <c r="I10">
        <f t="shared" si="4"/>
        <v>0.2525026784471166</v>
      </c>
      <c r="J10">
        <f t="shared" si="5"/>
        <v>0.18796253319263848</v>
      </c>
    </row>
    <row r="11" spans="1:11" x14ac:dyDescent="0.25">
      <c r="A11">
        <v>5.73</v>
      </c>
      <c r="B11">
        <v>950209046</v>
      </c>
      <c r="C11">
        <v>4.5720000000000001</v>
      </c>
      <c r="D11">
        <f t="shared" si="0"/>
        <v>5.1400000000000006</v>
      </c>
      <c r="E11">
        <f t="shared" si="1"/>
        <v>7.4529000000000023</v>
      </c>
      <c r="F11">
        <f t="shared" si="2"/>
        <v>5.0762182464138189E-2</v>
      </c>
      <c r="G11">
        <f t="shared" si="3"/>
        <v>48234684.972126678</v>
      </c>
      <c r="H11">
        <f>G11/$G$62</f>
        <v>2.0607014191042161E-2</v>
      </c>
      <c r="I11">
        <f t="shared" si="4"/>
        <v>9.4215268881444755E-2</v>
      </c>
      <c r="J11">
        <f t="shared" si="5"/>
        <v>0.11807819131467159</v>
      </c>
    </row>
    <row r="12" spans="1:11" x14ac:dyDescent="0.25">
      <c r="A12">
        <v>8.14</v>
      </c>
      <c r="B12">
        <v>373087924</v>
      </c>
      <c r="C12">
        <v>3.8149999999999999</v>
      </c>
      <c r="D12">
        <f t="shared" si="0"/>
        <v>3.7930000000000001</v>
      </c>
      <c r="E12">
        <f t="shared" si="1"/>
        <v>26.419600000000006</v>
      </c>
      <c r="F12">
        <f t="shared" si="2"/>
        <v>7.5000861597363259E-4</v>
      </c>
      <c r="G12">
        <f t="shared" si="3"/>
        <v>279819.15751571581</v>
      </c>
      <c r="H12">
        <f>G12/$G$62</f>
        <v>1.1954545475281835E-4</v>
      </c>
      <c r="I12">
        <f t="shared" si="4"/>
        <v>4.5606590988200201E-4</v>
      </c>
      <c r="J12">
        <f t="shared" si="5"/>
        <v>9.7310000168794142E-4</v>
      </c>
    </row>
    <row r="13" spans="1:11" x14ac:dyDescent="0.25">
      <c r="A13">
        <v>6.7930000000000001</v>
      </c>
      <c r="B13">
        <v>736883474</v>
      </c>
      <c r="C13">
        <v>6.0789999999999997</v>
      </c>
      <c r="D13">
        <f t="shared" si="0"/>
        <v>0.18400000000000016</v>
      </c>
      <c r="E13">
        <f t="shared" si="1"/>
        <v>14.386849000000002</v>
      </c>
      <c r="F13">
        <f t="shared" si="2"/>
        <v>1.0872906819856257E-2</v>
      </c>
      <c r="G13">
        <f t="shared" si="3"/>
        <v>8012065.3498939713</v>
      </c>
      <c r="H13">
        <f>G13/$G$62</f>
        <v>3.4229464639445894E-3</v>
      </c>
      <c r="I13">
        <f t="shared" si="4"/>
        <v>2.0808091554319157E-2</v>
      </c>
      <c r="J13">
        <f t="shared" si="5"/>
        <v>2.3252075329575597E-2</v>
      </c>
    </row>
    <row r="14" spans="1:11" x14ac:dyDescent="0.25">
      <c r="A14">
        <v>3.1840000000000002</v>
      </c>
      <c r="B14">
        <v>716400802</v>
      </c>
      <c r="C14">
        <v>3.859</v>
      </c>
      <c r="D14">
        <f t="shared" si="0"/>
        <v>1.9580000000000002</v>
      </c>
      <c r="E14">
        <f t="shared" si="1"/>
        <v>3.385600000000006E-2</v>
      </c>
      <c r="F14">
        <f t="shared" si="2"/>
        <v>0.263968052380607</v>
      </c>
      <c r="G14">
        <f t="shared" si="3"/>
        <v>189106924.42784485</v>
      </c>
      <c r="H14">
        <f>G14/$G$62</f>
        <v>8.0791013304240503E-2</v>
      </c>
      <c r="I14">
        <f t="shared" si="4"/>
        <v>0.31177252034106412</v>
      </c>
      <c r="J14">
        <f t="shared" si="5"/>
        <v>0.25723858636070179</v>
      </c>
    </row>
    <row r="15" spans="1:11" x14ac:dyDescent="0.25">
      <c r="A15">
        <v>4.9580000000000002</v>
      </c>
      <c r="B15">
        <v>456673136</v>
      </c>
      <c r="C15">
        <v>4.4589999999999996</v>
      </c>
      <c r="D15">
        <f t="shared" si="0"/>
        <v>-0.93800000000000017</v>
      </c>
      <c r="E15">
        <f t="shared" si="1"/>
        <v>3.8337640000000008</v>
      </c>
      <c r="F15">
        <f t="shared" si="2"/>
        <v>0.11345475035168154</v>
      </c>
      <c r="G15">
        <f t="shared" si="3"/>
        <v>51811736.637199514</v>
      </c>
      <c r="H15">
        <f>G15/$G$62</f>
        <v>2.2135216447713744E-2</v>
      </c>
      <c r="I15">
        <f t="shared" si="4"/>
        <v>9.8700930140355581E-2</v>
      </c>
      <c r="J15">
        <f t="shared" si="5"/>
        <v>0.10974640314776475</v>
      </c>
    </row>
    <row r="16" spans="1:11" x14ac:dyDescent="0.25">
      <c r="A16">
        <v>2.0619999999999998</v>
      </c>
      <c r="B16">
        <v>400000000</v>
      </c>
      <c r="C16">
        <v>3.3090000000000002</v>
      </c>
      <c r="D16">
        <f t="shared" si="0"/>
        <v>-0.53600000000000003</v>
      </c>
      <c r="E16">
        <f t="shared" si="1"/>
        <v>0.87984400000000029</v>
      </c>
      <c r="F16">
        <f t="shared" si="2"/>
        <v>0.21872839371707645</v>
      </c>
      <c r="G16">
        <f t="shared" si="3"/>
        <v>87491357.486830577</v>
      </c>
      <c r="H16">
        <f>G16/$G$62</f>
        <v>3.7378406148325022E-2</v>
      </c>
      <c r="I16">
        <f t="shared" si="4"/>
        <v>0.12368514594480751</v>
      </c>
      <c r="J16">
        <f t="shared" si="5"/>
        <v>7.7074273477846192E-2</v>
      </c>
    </row>
    <row r="17" spans="1:10" x14ac:dyDescent="0.25">
      <c r="A17">
        <v>2.464</v>
      </c>
      <c r="B17">
        <v>250000000</v>
      </c>
      <c r="C17">
        <v>3.4849999999999999</v>
      </c>
      <c r="D17">
        <f t="shared" si="0"/>
        <v>5.1400000000000006</v>
      </c>
      <c r="E17">
        <f t="shared" si="1"/>
        <v>0.28729600000000005</v>
      </c>
      <c r="F17">
        <f t="shared" si="2"/>
        <v>0.24951226744865554</v>
      </c>
      <c r="G17">
        <f t="shared" si="3"/>
        <v>62378066.862163886</v>
      </c>
      <c r="H17">
        <f>G17/$G$62</f>
        <v>2.6649406123025274E-2</v>
      </c>
      <c r="I17">
        <f t="shared" si="4"/>
        <v>9.2873180338743075E-2</v>
      </c>
      <c r="J17">
        <f t="shared" si="5"/>
        <v>6.5664136687134278E-2</v>
      </c>
    </row>
    <row r="18" spans="1:10" x14ac:dyDescent="0.25">
      <c r="A18">
        <v>8.14</v>
      </c>
      <c r="B18">
        <v>803701900</v>
      </c>
      <c r="C18">
        <v>4.2939999999999996</v>
      </c>
      <c r="D18">
        <f t="shared" si="0"/>
        <v>4.6689999999999996</v>
      </c>
      <c r="E18">
        <f t="shared" si="1"/>
        <v>26.419600000000006</v>
      </c>
      <c r="F18">
        <f t="shared" si="2"/>
        <v>7.5000861597363259E-4</v>
      </c>
      <c r="G18">
        <f t="shared" si="3"/>
        <v>602783.34967437887</v>
      </c>
      <c r="H18">
        <f>G18/$G$62</f>
        <v>2.5752350301534857E-4</v>
      </c>
      <c r="I18">
        <f t="shared" si="4"/>
        <v>1.1058059219479065E-3</v>
      </c>
      <c r="J18">
        <f t="shared" si="5"/>
        <v>2.0962413145449374E-3</v>
      </c>
    </row>
    <row r="19" spans="1:10" x14ac:dyDescent="0.25">
      <c r="A19">
        <v>7.6689999999999996</v>
      </c>
      <c r="B19">
        <v>723868352</v>
      </c>
      <c r="C19">
        <v>6.44</v>
      </c>
      <c r="D19">
        <f t="shared" si="0"/>
        <v>4.7869999999999999</v>
      </c>
      <c r="E19">
        <f t="shared" si="1"/>
        <v>21.799560999999997</v>
      </c>
      <c r="F19">
        <f t="shared" si="2"/>
        <v>2.0938505698113534E-3</v>
      </c>
      <c r="G19">
        <f t="shared" si="3"/>
        <v>1515672.1613036054</v>
      </c>
      <c r="H19">
        <f>G19/$G$62</f>
        <v>6.4753149637029439E-4</v>
      </c>
      <c r="I19">
        <f t="shared" si="4"/>
        <v>4.1701028366246959E-3</v>
      </c>
      <c r="J19">
        <f t="shared" si="5"/>
        <v>4.9659190456637871E-3</v>
      </c>
    </row>
    <row r="20" spans="1:10" x14ac:dyDescent="0.25">
      <c r="A20">
        <v>7.7869999999999999</v>
      </c>
      <c r="B20">
        <v>479156684</v>
      </c>
      <c r="C20">
        <v>5.7460000000000004</v>
      </c>
      <c r="D20">
        <f t="shared" si="0"/>
        <v>1.0599999999999996</v>
      </c>
      <c r="E20">
        <f t="shared" si="1"/>
        <v>22.915368999999998</v>
      </c>
      <c r="F20">
        <f t="shared" si="2"/>
        <v>1.6340268288813941E-3</v>
      </c>
      <c r="G20">
        <f t="shared" si="3"/>
        <v>782954.87689384422</v>
      </c>
      <c r="H20">
        <f>G20/$G$62</f>
        <v>3.3449710034222596E-4</v>
      </c>
      <c r="I20">
        <f t="shared" si="4"/>
        <v>1.9220203385664305E-3</v>
      </c>
      <c r="J20">
        <f t="shared" si="5"/>
        <v>2.6047289203649134E-3</v>
      </c>
    </row>
    <row r="21" spans="1:10" x14ac:dyDescent="0.25">
      <c r="A21">
        <v>4.0599999999999996</v>
      </c>
      <c r="B21">
        <v>200000000</v>
      </c>
      <c r="C21">
        <v>3.9670000000000001</v>
      </c>
      <c r="D21">
        <f t="shared" si="0"/>
        <v>-0.53600000000000003</v>
      </c>
      <c r="E21">
        <f t="shared" si="1"/>
        <v>1.1235999999999993</v>
      </c>
      <c r="F21">
        <f t="shared" si="2"/>
        <v>0.20719549104452248</v>
      </c>
      <c r="G21">
        <f t="shared" si="3"/>
        <v>41439098.208904497</v>
      </c>
      <c r="H21">
        <f>G21/$G$62</f>
        <v>1.7703776553083073E-2</v>
      </c>
      <c r="I21">
        <f t="shared" si="4"/>
        <v>7.0230881586080554E-2</v>
      </c>
      <c r="J21">
        <f t="shared" si="5"/>
        <v>7.1877332805517266E-2</v>
      </c>
    </row>
    <row r="22" spans="1:10" x14ac:dyDescent="0.25">
      <c r="A22">
        <v>2.464</v>
      </c>
      <c r="B22">
        <v>300000000</v>
      </c>
      <c r="C22">
        <v>3.5819999999999999</v>
      </c>
      <c r="D22">
        <f t="shared" si="0"/>
        <v>1.1749999999999998</v>
      </c>
      <c r="E22">
        <f t="shared" si="1"/>
        <v>0.28729600000000005</v>
      </c>
      <c r="F22">
        <f t="shared" si="2"/>
        <v>0.24951226744865554</v>
      </c>
      <c r="G22">
        <f t="shared" si="3"/>
        <v>74853680.234596655</v>
      </c>
      <c r="H22">
        <f>G22/$G$62</f>
        <v>3.1979287347630322E-2</v>
      </c>
      <c r="I22">
        <f t="shared" si="4"/>
        <v>0.11454980727921181</v>
      </c>
      <c r="J22">
        <f t="shared" si="5"/>
        <v>7.8796964024561114E-2</v>
      </c>
    </row>
    <row r="23" spans="1:10" x14ac:dyDescent="0.25">
      <c r="A23">
        <v>4.1749999999999998</v>
      </c>
      <c r="B23">
        <v>200000000</v>
      </c>
      <c r="C23">
        <v>3.6989999999999998</v>
      </c>
      <c r="D23">
        <f t="shared" si="0"/>
        <v>1.7859999999999996</v>
      </c>
      <c r="E23">
        <f t="shared" si="1"/>
        <v>1.3806249999999995</v>
      </c>
      <c r="F23">
        <f t="shared" si="2"/>
        <v>0.19569279988163765</v>
      </c>
      <c r="G23">
        <f t="shared" si="3"/>
        <v>39138559.976327531</v>
      </c>
      <c r="H23">
        <f>G23/$G$62</f>
        <v>1.6720931448297092E-2</v>
      </c>
      <c r="I23">
        <f t="shared" si="4"/>
        <v>6.1850725427250938E-2</v>
      </c>
      <c r="J23">
        <f t="shared" si="5"/>
        <v>6.9809888796640351E-2</v>
      </c>
    </row>
    <row r="24" spans="1:10" x14ac:dyDescent="0.25">
      <c r="A24">
        <v>4.7859999999999996</v>
      </c>
      <c r="B24">
        <v>150000000</v>
      </c>
      <c r="C24">
        <v>3.0750000000000002</v>
      </c>
      <c r="D24">
        <f t="shared" si="0"/>
        <v>2.8070000000000004</v>
      </c>
      <c r="E24">
        <f t="shared" si="1"/>
        <v>3.1897959999999985</v>
      </c>
      <c r="F24">
        <f t="shared" si="2"/>
        <v>0.13090974052639176</v>
      </c>
      <c r="G24">
        <f t="shared" si="3"/>
        <v>19636461.078958765</v>
      </c>
      <c r="H24">
        <f>G24/$G$62</f>
        <v>8.3891670972824697E-3</v>
      </c>
      <c r="I24">
        <f t="shared" si="4"/>
        <v>2.5796688824143595E-2</v>
      </c>
      <c r="J24">
        <f t="shared" si="5"/>
        <v>4.0150553727593893E-2</v>
      </c>
    </row>
    <row r="25" spans="1:10" x14ac:dyDescent="0.25">
      <c r="A25">
        <v>5.8070000000000004</v>
      </c>
      <c r="B25">
        <v>535000000</v>
      </c>
      <c r="C25">
        <v>4.6689999999999996</v>
      </c>
      <c r="D25">
        <f t="shared" si="0"/>
        <v>1.6959999999999997</v>
      </c>
      <c r="E25">
        <f t="shared" si="1"/>
        <v>7.8792490000000024</v>
      </c>
      <c r="F25">
        <f t="shared" si="2"/>
        <v>4.6173563488625405E-2</v>
      </c>
      <c r="G25">
        <f t="shared" si="3"/>
        <v>24702856.466414593</v>
      </c>
      <c r="H25">
        <f>G25/$G$62</f>
        <v>1.0553652709805163E-2</v>
      </c>
      <c r="I25">
        <f t="shared" si="4"/>
        <v>4.9275004502080298E-2</v>
      </c>
      <c r="J25">
        <f t="shared" si="5"/>
        <v>6.1285061285838584E-2</v>
      </c>
    </row>
    <row r="26" spans="1:10" x14ac:dyDescent="0.25">
      <c r="A26">
        <v>4.6959999999999997</v>
      </c>
      <c r="B26">
        <v>300000000</v>
      </c>
      <c r="C26">
        <v>4.0709999999999997</v>
      </c>
      <c r="D26">
        <f t="shared" si="0"/>
        <v>2.4950000000000001</v>
      </c>
      <c r="E26">
        <f t="shared" si="1"/>
        <v>2.876415999999999</v>
      </c>
      <c r="F26">
        <f t="shared" si="2"/>
        <v>0.14035123218098533</v>
      </c>
      <c r="G26">
        <f t="shared" si="3"/>
        <v>42105369.654295601</v>
      </c>
      <c r="H26">
        <f>G26/$G$62</f>
        <v>1.798842369316898E-2</v>
      </c>
      <c r="I26">
        <f t="shared" si="4"/>
        <v>7.323087285489091E-2</v>
      </c>
      <c r="J26">
        <f t="shared" si="5"/>
        <v>8.4473637663121534E-2</v>
      </c>
    </row>
    <row r="27" spans="1:10" x14ac:dyDescent="0.25">
      <c r="A27">
        <v>5.4950000000000001</v>
      </c>
      <c r="B27">
        <v>300000000</v>
      </c>
      <c r="C27">
        <v>3.6779999999999999</v>
      </c>
      <c r="D27">
        <f t="shared" si="0"/>
        <v>0.69099999999999984</v>
      </c>
      <c r="E27">
        <f t="shared" si="1"/>
        <v>6.2250250000000005</v>
      </c>
      <c r="F27">
        <f t="shared" si="2"/>
        <v>6.6687181215735331E-2</v>
      </c>
      <c r="G27">
        <f t="shared" si="3"/>
        <v>20006154.364720598</v>
      </c>
      <c r="H27">
        <f>G27/$G$62</f>
        <v>8.5471089349959204E-3</v>
      </c>
      <c r="I27">
        <f t="shared" si="4"/>
        <v>3.1436266662914998E-2</v>
      </c>
      <c r="J27">
        <f t="shared" si="5"/>
        <v>4.6966363597802582E-2</v>
      </c>
    </row>
    <row r="28" spans="1:10" x14ac:dyDescent="0.25">
      <c r="A28">
        <v>3.6909999999999998</v>
      </c>
      <c r="B28">
        <v>847008999</v>
      </c>
      <c r="C28">
        <v>4.218</v>
      </c>
      <c r="D28">
        <f t="shared" si="0"/>
        <v>1.6959999999999997</v>
      </c>
      <c r="E28">
        <f t="shared" si="1"/>
        <v>0.47748099999999977</v>
      </c>
      <c r="F28">
        <f t="shared" si="2"/>
        <v>0.23918677899296881</v>
      </c>
      <c r="G28">
        <f t="shared" si="3"/>
        <v>202593354.24886873</v>
      </c>
      <c r="H28">
        <f>G28/$G$62</f>
        <v>8.6552739557224881E-2</v>
      </c>
      <c r="I28">
        <f t="shared" si="4"/>
        <v>0.36507945545237452</v>
      </c>
      <c r="J28">
        <f t="shared" si="5"/>
        <v>0.31946616170571701</v>
      </c>
    </row>
    <row r="29" spans="1:10" x14ac:dyDescent="0.25">
      <c r="A29">
        <v>4.6959999999999997</v>
      </c>
      <c r="B29">
        <v>629722922</v>
      </c>
      <c r="C29">
        <v>4.1399999999999997</v>
      </c>
      <c r="D29">
        <f t="shared" si="0"/>
        <v>1.2080000000000002</v>
      </c>
      <c r="E29">
        <f t="shared" si="1"/>
        <v>2.876415999999999</v>
      </c>
      <c r="F29">
        <f t="shared" si="2"/>
        <v>0.14035123218098533</v>
      </c>
      <c r="G29">
        <f t="shared" si="3"/>
        <v>88382388.035310522</v>
      </c>
      <c r="H29">
        <f>G29/$G$62</f>
        <v>3.7759075767454679E-2</v>
      </c>
      <c r="I29">
        <f t="shared" si="4"/>
        <v>0.15632257367726235</v>
      </c>
      <c r="J29">
        <f t="shared" si="5"/>
        <v>0.17731661980396715</v>
      </c>
    </row>
    <row r="30" spans="1:10" x14ac:dyDescent="0.25">
      <c r="A30">
        <v>4.2080000000000002</v>
      </c>
      <c r="B30">
        <v>777055665</v>
      </c>
      <c r="C30">
        <v>3.2869999999999999</v>
      </c>
      <c r="D30">
        <f t="shared" si="0"/>
        <v>2.6479999999999997</v>
      </c>
      <c r="E30">
        <f t="shared" si="1"/>
        <v>1.4592640000000003</v>
      </c>
      <c r="F30">
        <f t="shared" si="2"/>
        <v>0.19230271071561103</v>
      </c>
      <c r="G30">
        <f t="shared" si="3"/>
        <v>149429910.75642174</v>
      </c>
      <c r="H30">
        <f>G30/$G$62</f>
        <v>6.3840041524126895E-2</v>
      </c>
      <c r="I30">
        <f t="shared" si="4"/>
        <v>0.20984221648980511</v>
      </c>
      <c r="J30">
        <f t="shared" si="5"/>
        <v>0.26863889473352598</v>
      </c>
    </row>
    <row r="31" spans="1:10" x14ac:dyDescent="0.25">
      <c r="A31">
        <v>5.6479999999999997</v>
      </c>
      <c r="B31">
        <v>632311097</v>
      </c>
      <c r="C31">
        <v>4.3600000000000003</v>
      </c>
      <c r="D31">
        <f t="shared" si="0"/>
        <v>-0.80399999999999983</v>
      </c>
      <c r="E31">
        <f t="shared" si="1"/>
        <v>7.0119039999999986</v>
      </c>
      <c r="F31">
        <f t="shared" si="2"/>
        <v>5.5988748381033696E-2</v>
      </c>
      <c r="G31">
        <f t="shared" si="3"/>
        <v>35402306.908468388</v>
      </c>
      <c r="H31">
        <f>G31/$G$62</f>
        <v>1.5124714534364928E-2</v>
      </c>
      <c r="I31">
        <f t="shared" si="4"/>
        <v>6.5943755369831089E-2</v>
      </c>
      <c r="J31">
        <f t="shared" si="5"/>
        <v>8.5424387690093112E-2</v>
      </c>
    </row>
    <row r="32" spans="1:10" x14ac:dyDescent="0.25">
      <c r="A32">
        <v>2.1960000000000002</v>
      </c>
      <c r="B32">
        <v>265000000</v>
      </c>
      <c r="C32">
        <v>3.6789999999999998</v>
      </c>
      <c r="D32">
        <f t="shared" si="0"/>
        <v>12.805999999999999</v>
      </c>
      <c r="E32">
        <f t="shared" si="1"/>
        <v>0.64641599999999977</v>
      </c>
      <c r="F32">
        <f t="shared" si="2"/>
        <v>0.23037389919700163</v>
      </c>
      <c r="G32">
        <f t="shared" si="3"/>
        <v>61049083.287205435</v>
      </c>
      <c r="H32">
        <f>G32/$G$62</f>
        <v>2.6081632467933373E-2</v>
      </c>
      <c r="I32">
        <f t="shared" si="4"/>
        <v>9.5954325849526872E-2</v>
      </c>
      <c r="J32">
        <f t="shared" si="5"/>
        <v>5.7275264899581693E-2</v>
      </c>
    </row>
    <row r="33" spans="1:10" x14ac:dyDescent="0.25">
      <c r="A33">
        <v>15.805999999999999</v>
      </c>
      <c r="B33">
        <v>300000000</v>
      </c>
      <c r="C33">
        <v>5.5979999999999999</v>
      </c>
      <c r="D33">
        <f t="shared" si="0"/>
        <v>3.2750000000000004</v>
      </c>
      <c r="E33">
        <f t="shared" si="1"/>
        <v>163.99363599999998</v>
      </c>
      <c r="F33">
        <f t="shared" si="2"/>
        <v>3.9610641636652111E-17</v>
      </c>
      <c r="G33">
        <f t="shared" si="3"/>
        <v>1.1883192490995633E-8</v>
      </c>
      <c r="H33">
        <f>G33/$G$62</f>
        <v>5.0767848165348129E-18</v>
      </c>
      <c r="I33">
        <f t="shared" si="4"/>
        <v>2.8419841402961879E-17</v>
      </c>
      <c r="J33">
        <f t="shared" si="5"/>
        <v>8.0243660810149246E-17</v>
      </c>
    </row>
    <row r="34" spans="1:10" x14ac:dyDescent="0.25">
      <c r="A34">
        <v>6.2750000000000004</v>
      </c>
      <c r="B34">
        <v>645935222</v>
      </c>
      <c r="C34">
        <v>4.3339999999999996</v>
      </c>
      <c r="D34">
        <f t="shared" si="0"/>
        <v>0.81400000000000006</v>
      </c>
      <c r="E34">
        <f t="shared" si="1"/>
        <v>10.725625000000003</v>
      </c>
      <c r="F34">
        <f t="shared" si="2"/>
        <v>2.4529572131275577E-2</v>
      </c>
      <c r="G34">
        <f t="shared" si="3"/>
        <v>15844514.620180503</v>
      </c>
      <c r="H34">
        <f>G34/$G$62</f>
        <v>6.7691566311029808E-3</v>
      </c>
      <c r="I34">
        <f t="shared" si="4"/>
        <v>2.9337524839200317E-2</v>
      </c>
      <c r="J34">
        <f t="shared" si="5"/>
        <v>4.2476457860171207E-2</v>
      </c>
    </row>
    <row r="35" spans="1:10" x14ac:dyDescent="0.25">
      <c r="A35">
        <v>3.8140000000000001</v>
      </c>
      <c r="B35">
        <v>150000000</v>
      </c>
      <c r="C35">
        <v>3.472</v>
      </c>
      <c r="D35">
        <f t="shared" si="0"/>
        <v>5.1839999999999993</v>
      </c>
      <c r="E35">
        <f t="shared" si="1"/>
        <v>0.66259600000000007</v>
      </c>
      <c r="F35">
        <f t="shared" si="2"/>
        <v>0.22954706439989087</v>
      </c>
      <c r="G35">
        <f t="shared" si="3"/>
        <v>34432059.659983627</v>
      </c>
      <c r="H35">
        <f>G35/$G$62</f>
        <v>1.4710201641207258E-2</v>
      </c>
      <c r="I35">
        <f t="shared" si="4"/>
        <v>5.1073820098271598E-2</v>
      </c>
      <c r="J35">
        <f t="shared" si="5"/>
        <v>5.6104709059564481E-2</v>
      </c>
    </row>
    <row r="36" spans="1:10" x14ac:dyDescent="0.25">
      <c r="A36">
        <v>8.1839999999999993</v>
      </c>
      <c r="B36">
        <v>238800267</v>
      </c>
      <c r="C36">
        <v>4.8659999999999997</v>
      </c>
      <c r="D36" t="e">
        <f>#REF!-$K$1</f>
        <v>#REF!</v>
      </c>
      <c r="E36">
        <f t="shared" si="1"/>
        <v>26.873855999999993</v>
      </c>
      <c r="F36">
        <f t="shared" si="2"/>
        <v>6.7799432428984358E-4</v>
      </c>
      <c r="G36">
        <f t="shared" si="3"/>
        <v>161905.22566489922</v>
      </c>
      <c r="H36">
        <f>G36/$G$62</f>
        <v>6.9169795237772431E-5</v>
      </c>
      <c r="I36">
        <f t="shared" si="4"/>
        <v>3.365802236270006E-4</v>
      </c>
      <c r="J36">
        <f t="shared" si="5"/>
        <v>5.6608560422592952E-4</v>
      </c>
    </row>
    <row r="37" spans="1:10" x14ac:dyDescent="0.25">
      <c r="A37">
        <v>5.476</v>
      </c>
      <c r="B37">
        <v>300000000</v>
      </c>
      <c r="C37">
        <v>3.919</v>
      </c>
      <c r="D37">
        <f t="shared" si="0"/>
        <v>3.0640000000000001</v>
      </c>
      <c r="E37">
        <f t="shared" si="1"/>
        <v>6.1305759999999996</v>
      </c>
      <c r="F37">
        <f t="shared" si="2"/>
        <v>6.81016481960037E-2</v>
      </c>
      <c r="G37">
        <f t="shared" si="3"/>
        <v>20430494.458801109</v>
      </c>
      <c r="H37">
        <f>G37/$G$62</f>
        <v>8.7283971997704993E-3</v>
      </c>
      <c r="I37">
        <f t="shared" si="4"/>
        <v>3.4206588625900584E-2</v>
      </c>
      <c r="J37">
        <f t="shared" si="5"/>
        <v>4.7796703065943254E-2</v>
      </c>
    </row>
    <row r="38" spans="1:10" x14ac:dyDescent="0.25">
      <c r="A38">
        <v>6.0640000000000001</v>
      </c>
      <c r="B38">
        <v>508905852</v>
      </c>
      <c r="C38">
        <v>3.9569999999999999</v>
      </c>
      <c r="D38">
        <f t="shared" si="0"/>
        <v>4.6959999999999997</v>
      </c>
      <c r="E38">
        <f t="shared" si="1"/>
        <v>9.3880960000000009</v>
      </c>
      <c r="F38">
        <f t="shared" si="2"/>
        <v>3.3019823132864272E-2</v>
      </c>
      <c r="G38">
        <f t="shared" si="3"/>
        <v>16803981.224319603</v>
      </c>
      <c r="H38">
        <f>G38/$G$62</f>
        <v>7.1790637744532683E-3</v>
      </c>
      <c r="I38">
        <f t="shared" si="4"/>
        <v>2.8407555355511583E-2</v>
      </c>
      <c r="J38">
        <f t="shared" si="5"/>
        <v>4.3533842728284616E-2</v>
      </c>
    </row>
    <row r="39" spans="1:10" x14ac:dyDescent="0.25">
      <c r="A39">
        <v>7.6959999999999997</v>
      </c>
      <c r="B39">
        <v>730709275</v>
      </c>
      <c r="C39">
        <v>4.5979999999999999</v>
      </c>
      <c r="D39">
        <f t="shared" si="0"/>
        <v>1.4379999999999997</v>
      </c>
      <c r="E39">
        <f t="shared" si="1"/>
        <v>22.052415999999997</v>
      </c>
      <c r="F39">
        <f t="shared" si="2"/>
        <v>1.9794415288413784E-3</v>
      </c>
      <c r="G39">
        <f t="shared" si="3"/>
        <v>1446396.2844445752</v>
      </c>
      <c r="H39">
        <f>G39/$G$62</f>
        <v>6.1793518039236534E-4</v>
      </c>
      <c r="I39">
        <f t="shared" si="4"/>
        <v>2.8412659594440957E-3</v>
      </c>
      <c r="J39">
        <f t="shared" si="5"/>
        <v>4.7556291482996433E-3</v>
      </c>
    </row>
    <row r="40" spans="1:10" x14ac:dyDescent="0.25">
      <c r="A40">
        <v>4.4379999999999997</v>
      </c>
      <c r="B40">
        <v>200000000</v>
      </c>
      <c r="C40">
        <v>3.4870000000000001</v>
      </c>
      <c r="D40">
        <f t="shared" si="0"/>
        <v>5.1780000000000008</v>
      </c>
      <c r="E40">
        <f t="shared" si="1"/>
        <v>2.0678439999999991</v>
      </c>
      <c r="F40">
        <f t="shared" si="2"/>
        <v>0.16797761874632888</v>
      </c>
      <c r="G40">
        <f t="shared" si="3"/>
        <v>33595523.749265775</v>
      </c>
      <c r="H40">
        <f>G40/$G$62</f>
        <v>1.4352813438227582E-2</v>
      </c>
      <c r="I40">
        <f t="shared" si="4"/>
        <v>5.0048260459099582E-2</v>
      </c>
      <c r="J40">
        <f t="shared" si="5"/>
        <v>6.369778603885401E-2</v>
      </c>
    </row>
    <row r="41" spans="1:10" x14ac:dyDescent="0.25">
      <c r="A41">
        <v>8.1780000000000008</v>
      </c>
      <c r="B41">
        <v>187758167</v>
      </c>
      <c r="C41">
        <v>4.9359999999999999</v>
      </c>
      <c r="D41">
        <f t="shared" si="0"/>
        <v>1.0819999999999999</v>
      </c>
      <c r="E41">
        <f t="shared" si="1"/>
        <v>26.81168400000001</v>
      </c>
      <c r="F41">
        <f t="shared" si="2"/>
        <v>6.8742650131766055E-4</v>
      </c>
      <c r="G41">
        <f t="shared" si="3"/>
        <v>129069.93983462703</v>
      </c>
      <c r="H41">
        <f>G41/$G$62</f>
        <v>5.5141773670670836E-5</v>
      </c>
      <c r="I41">
        <f t="shared" si="4"/>
        <v>2.7217979483843124E-4</v>
      </c>
      <c r="J41">
        <f t="shared" si="5"/>
        <v>4.5094942507874615E-4</v>
      </c>
    </row>
    <row r="42" spans="1:10" x14ac:dyDescent="0.25">
      <c r="A42">
        <v>4.0819999999999999</v>
      </c>
      <c r="B42">
        <v>940733772</v>
      </c>
      <c r="C42">
        <v>4.0510000000000002</v>
      </c>
      <c r="D42">
        <f t="shared" si="0"/>
        <v>3.7050000000000001</v>
      </c>
      <c r="E42">
        <f t="shared" si="1"/>
        <v>1.1707239999999997</v>
      </c>
      <c r="F42">
        <f t="shared" si="2"/>
        <v>0.20503706112627293</v>
      </c>
      <c r="G42">
        <f t="shared" si="3"/>
        <v>192885287.9131133</v>
      </c>
      <c r="H42">
        <f>G42/$G$62</f>
        <v>8.2405220798387829E-2</v>
      </c>
      <c r="I42">
        <f t="shared" si="4"/>
        <v>0.33382354945426912</v>
      </c>
      <c r="J42">
        <f t="shared" si="5"/>
        <v>0.33637811129901912</v>
      </c>
    </row>
    <row r="43" spans="1:10" x14ac:dyDescent="0.25">
      <c r="A43">
        <v>6.7050000000000001</v>
      </c>
      <c r="B43">
        <v>483558994</v>
      </c>
      <c r="C43">
        <v>4.7729999999999997</v>
      </c>
      <c r="D43">
        <f t="shared" si="0"/>
        <v>0.20599999999999996</v>
      </c>
      <c r="E43">
        <f t="shared" si="1"/>
        <v>13.727025000000001</v>
      </c>
      <c r="F43">
        <f t="shared" si="2"/>
        <v>1.2589984761237447E-2</v>
      </c>
      <c r="G43">
        <f t="shared" si="3"/>
        <v>6088000.3656193102</v>
      </c>
      <c r="H43">
        <f>G43/$G$62</f>
        <v>2.6009397594673588E-3</v>
      </c>
      <c r="I43">
        <f t="shared" si="4"/>
        <v>1.2414285471937703E-2</v>
      </c>
      <c r="J43">
        <f t="shared" si="5"/>
        <v>1.7439301087228642E-2</v>
      </c>
    </row>
    <row r="44" spans="1:10" x14ac:dyDescent="0.25">
      <c r="A44">
        <v>3.206</v>
      </c>
      <c r="B44">
        <v>231267345</v>
      </c>
      <c r="C44">
        <v>3.89</v>
      </c>
      <c r="D44">
        <f t="shared" si="0"/>
        <v>-0.52800000000000002</v>
      </c>
      <c r="E44">
        <f t="shared" si="1"/>
        <v>4.2435999999999981E-2</v>
      </c>
      <c r="F44">
        <f t="shared" si="2"/>
        <v>0.26346523280106204</v>
      </c>
      <c r="G44">
        <f t="shared" si="3"/>
        <v>60930904.889708534</v>
      </c>
      <c r="H44">
        <f>G44/$G$62</f>
        <v>2.6031143822351867E-2</v>
      </c>
      <c r="I44">
        <f t="shared" si="4"/>
        <v>0.10126114946894876</v>
      </c>
      <c r="J44">
        <f t="shared" si="5"/>
        <v>8.3455847094460078E-2</v>
      </c>
    </row>
    <row r="45" spans="1:10" x14ac:dyDescent="0.25">
      <c r="A45">
        <v>2.472</v>
      </c>
      <c r="B45">
        <v>165129256</v>
      </c>
      <c r="C45">
        <v>4.6420000000000003</v>
      </c>
      <c r="D45">
        <f t="shared" si="0"/>
        <v>2.4729999999999999</v>
      </c>
      <c r="E45">
        <f t="shared" si="1"/>
        <v>0.27878400000000003</v>
      </c>
      <c r="F45">
        <f t="shared" si="2"/>
        <v>0.24998468042116156</v>
      </c>
      <c r="G45">
        <f t="shared" si="3"/>
        <v>41279784.289344177</v>
      </c>
      <c r="H45">
        <f>G45/$G$62</f>
        <v>1.763571382595824E-2</v>
      </c>
      <c r="I45">
        <f t="shared" si="4"/>
        <v>8.1864983580098152E-2</v>
      </c>
      <c r="J45">
        <f t="shared" si="5"/>
        <v>4.3595484577768767E-2</v>
      </c>
    </row>
    <row r="46" spans="1:10" x14ac:dyDescent="0.25">
      <c r="A46">
        <v>5.4729999999999999</v>
      </c>
      <c r="B46">
        <v>130964583</v>
      </c>
      <c r="C46">
        <v>5.4349999999999996</v>
      </c>
      <c r="D46">
        <f t="shared" si="0"/>
        <v>0.70699999999999985</v>
      </c>
      <c r="E46">
        <f t="shared" si="1"/>
        <v>6.1157289999999991</v>
      </c>
      <c r="F46">
        <f t="shared" si="2"/>
        <v>6.8326709305601779E-2</v>
      </c>
      <c r="G46">
        <f t="shared" si="3"/>
        <v>8948378.9919703566</v>
      </c>
      <c r="H46">
        <f>G46/$G$62</f>
        <v>3.8229621066441159E-3</v>
      </c>
      <c r="I46">
        <f t="shared" si="4"/>
        <v>2.077779904961077E-2</v>
      </c>
      <c r="J46">
        <f t="shared" si="5"/>
        <v>2.0923071609663245E-2</v>
      </c>
    </row>
    <row r="47" spans="1:10" x14ac:dyDescent="0.25">
      <c r="A47">
        <v>3.7069999999999999</v>
      </c>
      <c r="B47">
        <v>119389451</v>
      </c>
      <c r="C47">
        <v>5.15</v>
      </c>
      <c r="D47">
        <f t="shared" si="0"/>
        <v>4.2880000000000003</v>
      </c>
      <c r="E47">
        <f t="shared" si="1"/>
        <v>0.49984899999999977</v>
      </c>
      <c r="F47">
        <f t="shared" si="2"/>
        <v>0.23800081121064268</v>
      </c>
      <c r="G47">
        <f t="shared" si="3"/>
        <v>28414786.187993273</v>
      </c>
      <c r="H47">
        <f>G47/$G$62</f>
        <v>1.2139478106880427E-2</v>
      </c>
      <c r="I47">
        <f t="shared" si="4"/>
        <v>6.2518312250434208E-2</v>
      </c>
      <c r="J47">
        <f t="shared" si="5"/>
        <v>4.5001045342205739E-2</v>
      </c>
    </row>
    <row r="48" spans="1:10" x14ac:dyDescent="0.25">
      <c r="A48">
        <v>7.2880000000000003</v>
      </c>
      <c r="B48">
        <v>148698885</v>
      </c>
      <c r="C48">
        <v>4.9290000000000003</v>
      </c>
      <c r="D48">
        <f t="shared" si="0"/>
        <v>1.2880000000000003</v>
      </c>
      <c r="E48">
        <f t="shared" si="1"/>
        <v>18.386944000000003</v>
      </c>
      <c r="F48">
        <f t="shared" si="2"/>
        <v>4.4698912618151652E-3</v>
      </c>
      <c r="G48">
        <f t="shared" si="3"/>
        <v>664667.84670315811</v>
      </c>
      <c r="H48">
        <f>G48/$G$62</f>
        <v>2.8396204426869127E-4</v>
      </c>
      <c r="I48">
        <f t="shared" si="4"/>
        <v>1.3996489162003793E-3</v>
      </c>
      <c r="J48">
        <f t="shared" si="5"/>
        <v>2.0695153786302219E-3</v>
      </c>
    </row>
    <row r="49" spans="1:10" x14ac:dyDescent="0.25">
      <c r="A49">
        <v>4.2880000000000003</v>
      </c>
      <c r="B49">
        <v>146300516</v>
      </c>
      <c r="C49">
        <v>4.2080000000000002</v>
      </c>
      <c r="D49">
        <f t="shared" si="0"/>
        <v>-0.71099999999999985</v>
      </c>
      <c r="E49">
        <f t="shared" si="1"/>
        <v>1.6589440000000006</v>
      </c>
      <c r="F49">
        <f t="shared" si="2"/>
        <v>0.18395615026803644</v>
      </c>
      <c r="G49">
        <f t="shared" si="3"/>
        <v>26912879.705587268</v>
      </c>
      <c r="H49">
        <f>G49/$G$62</f>
        <v>1.1497827638665621E-2</v>
      </c>
      <c r="I49">
        <f t="shared" si="4"/>
        <v>4.8382858703504936E-2</v>
      </c>
      <c r="J49">
        <f t="shared" si="5"/>
        <v>4.9302684914598188E-2</v>
      </c>
    </row>
    <row r="50" spans="1:10" x14ac:dyDescent="0.25">
      <c r="A50">
        <v>2.2890000000000001</v>
      </c>
      <c r="B50">
        <v>184674421</v>
      </c>
      <c r="C50">
        <v>3.6619999999999999</v>
      </c>
      <c r="D50">
        <f t="shared" si="0"/>
        <v>6.2289999999999992</v>
      </c>
      <c r="E50">
        <f t="shared" si="1"/>
        <v>0.50552099999999978</v>
      </c>
      <c r="F50">
        <f t="shared" si="2"/>
        <v>0.23770101338931937</v>
      </c>
      <c r="G50">
        <f t="shared" si="3"/>
        <v>43897297.018785805</v>
      </c>
      <c r="H50">
        <f>G50/$G$62</f>
        <v>1.8753978037531444E-2</v>
      </c>
      <c r="I50">
        <f t="shared" si="4"/>
        <v>6.8677067573440151E-2</v>
      </c>
      <c r="J50">
        <f t="shared" si="5"/>
        <v>4.2927855727909477E-2</v>
      </c>
    </row>
    <row r="51" spans="1:10" x14ac:dyDescent="0.25">
      <c r="A51">
        <v>9.2289999999999992</v>
      </c>
      <c r="B51">
        <v>1041046996</v>
      </c>
      <c r="C51">
        <v>4.0049999999999999</v>
      </c>
      <c r="D51">
        <f t="shared" si="0"/>
        <v>6.6349999999999998</v>
      </c>
      <c r="E51">
        <f t="shared" si="1"/>
        <v>38.800440999999992</v>
      </c>
      <c r="F51">
        <f t="shared" si="2"/>
        <v>4.7884252590685995E-5</v>
      </c>
      <c r="G51">
        <f t="shared" si="3"/>
        <v>49849.757315238872</v>
      </c>
      <c r="H51">
        <f>G51/$G$62</f>
        <v>2.1297011828910121E-5</v>
      </c>
      <c r="I51">
        <f t="shared" si="4"/>
        <v>8.5294532374785031E-5</v>
      </c>
      <c r="J51">
        <f t="shared" si="5"/>
        <v>1.9655012216901149E-4</v>
      </c>
    </row>
    <row r="52" spans="1:10" x14ac:dyDescent="0.25">
      <c r="A52">
        <v>9.6349999999999998</v>
      </c>
      <c r="B52">
        <v>718700589</v>
      </c>
      <c r="C52">
        <v>4.2</v>
      </c>
      <c r="D52">
        <f t="shared" si="0"/>
        <v>3.6779999999999999</v>
      </c>
      <c r="E52">
        <f t="shared" si="1"/>
        <v>44.023224999999996</v>
      </c>
      <c r="F52">
        <f t="shared" si="2"/>
        <v>1.5001767504032595E-5</v>
      </c>
      <c r="G52">
        <f t="shared" si="3"/>
        <v>10781.779141189287</v>
      </c>
      <c r="H52">
        <f>G52/$G$62</f>
        <v>4.6062346192488053E-6</v>
      </c>
      <c r="I52">
        <f t="shared" si="4"/>
        <v>1.9346185400844983E-5</v>
      </c>
      <c r="J52">
        <f t="shared" si="5"/>
        <v>4.4381070556462237E-5</v>
      </c>
    </row>
    <row r="53" spans="1:10" x14ac:dyDescent="0.25">
      <c r="A53">
        <v>6.6779999999999999</v>
      </c>
      <c r="B53">
        <v>1149590458</v>
      </c>
      <c r="C53">
        <v>4.8140000000000001</v>
      </c>
      <c r="D53">
        <f t="shared" si="0"/>
        <v>6.3659999999999997</v>
      </c>
      <c r="E53">
        <f t="shared" si="1"/>
        <v>13.527683999999999</v>
      </c>
      <c r="F53">
        <f t="shared" si="2"/>
        <v>1.3160233088985424E-2</v>
      </c>
      <c r="G53">
        <f t="shared" si="3"/>
        <v>15128878.384153508</v>
      </c>
      <c r="H53">
        <f>G53/$G$62</f>
        <v>6.4634196685841175E-3</v>
      </c>
      <c r="I53">
        <f t="shared" si="4"/>
        <v>3.1114902284563942E-2</v>
      </c>
      <c r="J53">
        <f t="shared" si="5"/>
        <v>4.3162716546804737E-2</v>
      </c>
    </row>
    <row r="54" spans="1:10" x14ac:dyDescent="0.25">
      <c r="A54">
        <v>9.3659999999999997</v>
      </c>
      <c r="B54">
        <v>718803910</v>
      </c>
      <c r="C54">
        <v>3.81</v>
      </c>
      <c r="D54">
        <f t="shared" si="0"/>
        <v>4.4139999999999997</v>
      </c>
      <c r="E54">
        <f t="shared" si="1"/>
        <v>40.525955999999994</v>
      </c>
      <c r="F54">
        <f t="shared" si="2"/>
        <v>3.2633485267408326E-5</v>
      </c>
      <c r="G54">
        <f t="shared" si="3"/>
        <v>23457.0768071405</v>
      </c>
      <c r="H54">
        <f>G54/$G$62</f>
        <v>1.0021425762901544E-5</v>
      </c>
      <c r="I54">
        <f t="shared" si="4"/>
        <v>3.8181632156654882E-5</v>
      </c>
      <c r="J54">
        <f t="shared" si="5"/>
        <v>9.3860673695335859E-5</v>
      </c>
    </row>
    <row r="55" spans="1:10" x14ac:dyDescent="0.25">
      <c r="A55">
        <v>7.4139999999999997</v>
      </c>
      <c r="B55">
        <v>725794745</v>
      </c>
      <c r="C55">
        <v>3.8769999999999998</v>
      </c>
      <c r="D55">
        <f t="shared" si="0"/>
        <v>3.4340000000000002</v>
      </c>
      <c r="E55">
        <f t="shared" si="1"/>
        <v>19.483395999999999</v>
      </c>
      <c r="F55">
        <f t="shared" si="2"/>
        <v>3.503309461326458E-3</v>
      </c>
      <c r="G55">
        <f t="shared" si="3"/>
        <v>2542683.5971395238</v>
      </c>
      <c r="H55">
        <f>G55/$G$62</f>
        <v>1.0862954116910466E-3</v>
      </c>
      <c r="I55">
        <f t="shared" si="4"/>
        <v>4.2115673111261876E-3</v>
      </c>
      <c r="J55">
        <f t="shared" si="5"/>
        <v>8.0537941822774201E-3</v>
      </c>
    </row>
    <row r="56" spans="1:10" x14ac:dyDescent="0.25">
      <c r="A56">
        <v>6.4340000000000002</v>
      </c>
      <c r="B56">
        <v>200000000</v>
      </c>
      <c r="C56">
        <v>3.7810000000000001</v>
      </c>
      <c r="D56">
        <f t="shared" si="0"/>
        <v>1.9939999999999998</v>
      </c>
      <c r="E56">
        <f t="shared" si="1"/>
        <v>11.792356000000002</v>
      </c>
      <c r="F56">
        <f t="shared" si="2"/>
        <v>1.9352625250114552E-2</v>
      </c>
      <c r="G56">
        <f t="shared" si="3"/>
        <v>3870525.0500229103</v>
      </c>
      <c r="H56">
        <f>G56/$G$62</f>
        <v>1.6535811248419489E-3</v>
      </c>
      <c r="I56">
        <f t="shared" si="4"/>
        <v>6.2521902330274094E-3</v>
      </c>
      <c r="J56">
        <f t="shared" si="5"/>
        <v>1.06391409572331E-2</v>
      </c>
    </row>
    <row r="57" spans="1:10" x14ac:dyDescent="0.25">
      <c r="A57">
        <v>4.9939999999999998</v>
      </c>
      <c r="B57">
        <v>633793890</v>
      </c>
      <c r="C57">
        <v>5.0030000000000001</v>
      </c>
      <c r="D57">
        <f t="shared" si="0"/>
        <v>1.7999999999999998</v>
      </c>
      <c r="E57">
        <f t="shared" si="1"/>
        <v>3.9760359999999992</v>
      </c>
      <c r="F57">
        <f t="shared" si="2"/>
        <v>0.10992387514838255</v>
      </c>
      <c r="G57">
        <f t="shared" si="3"/>
        <v>69669080.434167698</v>
      </c>
      <c r="H57">
        <f>G57/$G$62</f>
        <v>2.9764301975090775E-2</v>
      </c>
      <c r="I57">
        <f t="shared" si="4"/>
        <v>0.14891080278137916</v>
      </c>
      <c r="J57">
        <f t="shared" si="5"/>
        <v>0.14864292406360333</v>
      </c>
    </row>
    <row r="58" spans="1:10" x14ac:dyDescent="0.25">
      <c r="A58">
        <v>4.8</v>
      </c>
      <c r="B58">
        <v>450000000</v>
      </c>
      <c r="C58">
        <v>4.0679999999999996</v>
      </c>
      <c r="D58">
        <f t="shared" si="0"/>
        <v>3.7649999999999997</v>
      </c>
      <c r="E58">
        <f t="shared" si="1"/>
        <v>3.2399999999999993</v>
      </c>
      <c r="F58">
        <f t="shared" si="2"/>
        <v>0.12945736998880866</v>
      </c>
      <c r="G58">
        <f t="shared" si="3"/>
        <v>58255816.494963899</v>
      </c>
      <c r="H58">
        <f>G58/$G$62</f>
        <v>2.4888281905773576E-2</v>
      </c>
      <c r="I58">
        <f t="shared" si="4"/>
        <v>0.1012455307926869</v>
      </c>
      <c r="J58">
        <f t="shared" si="5"/>
        <v>0.11946375314771315</v>
      </c>
    </row>
    <row r="59" spans="1:10" x14ac:dyDescent="0.25">
      <c r="A59">
        <v>6.7649999999999997</v>
      </c>
      <c r="B59">
        <v>600000000</v>
      </c>
      <c r="C59">
        <v>4.1130000000000004</v>
      </c>
      <c r="D59">
        <f t="shared" si="0"/>
        <v>1.6349999999999998</v>
      </c>
      <c r="E59">
        <f t="shared" si="1"/>
        <v>14.175224999999998</v>
      </c>
      <c r="F59">
        <f t="shared" si="2"/>
        <v>1.1396446971664637E-2</v>
      </c>
      <c r="G59">
        <f t="shared" si="3"/>
        <v>6837868.182998782</v>
      </c>
      <c r="H59">
        <f>G59/$G$62</f>
        <v>2.921301274486564E-3</v>
      </c>
      <c r="I59">
        <f t="shared" si="4"/>
        <v>1.2015312141963238E-2</v>
      </c>
      <c r="J59">
        <f t="shared" si="5"/>
        <v>1.9762603121901604E-2</v>
      </c>
    </row>
    <row r="60" spans="1:10" x14ac:dyDescent="0.25">
      <c r="A60">
        <v>4.6349999999999998</v>
      </c>
      <c r="B60">
        <v>500000000</v>
      </c>
      <c r="C60">
        <v>3.7949999999999999</v>
      </c>
      <c r="D60">
        <f t="shared" si="0"/>
        <v>1.8019999999999996</v>
      </c>
      <c r="E60">
        <f t="shared" si="1"/>
        <v>2.6732249999999995</v>
      </c>
      <c r="F60">
        <f t="shared" si="2"/>
        <v>0.14683384445535555</v>
      </c>
      <c r="G60">
        <f t="shared" si="3"/>
        <v>73416922.227677777</v>
      </c>
      <c r="H60">
        <f>G60/$G$62</f>
        <v>3.1365469870543457E-2</v>
      </c>
      <c r="I60">
        <f t="shared" si="4"/>
        <v>0.11903195815871241</v>
      </c>
      <c r="J60">
        <f t="shared" si="5"/>
        <v>0.14537895284996891</v>
      </c>
    </row>
    <row r="61" spans="1:10" x14ac:dyDescent="0.25">
      <c r="A61">
        <v>4.8019999999999996</v>
      </c>
      <c r="B61">
        <v>125000000</v>
      </c>
      <c r="C61">
        <v>4.3540000000000001</v>
      </c>
      <c r="D61">
        <f t="shared" si="0"/>
        <v>-3</v>
      </c>
      <c r="E61">
        <f t="shared" si="1"/>
        <v>3.2472039999999986</v>
      </c>
      <c r="F61">
        <f t="shared" si="2"/>
        <v>0.12925028892472248</v>
      </c>
      <c r="G61">
        <f t="shared" si="3"/>
        <v>16156286.11559031</v>
      </c>
      <c r="H61">
        <f>G61/$G$62</f>
        <v>6.9023528908895831E-3</v>
      </c>
      <c r="I61">
        <f t="shared" si="4"/>
        <v>3.0052844486933246E-2</v>
      </c>
      <c r="J61">
        <f t="shared" si="5"/>
        <v>3.3145098582051773E-2</v>
      </c>
    </row>
    <row r="62" spans="1:10" x14ac:dyDescent="0.25">
      <c r="G62">
        <f>SUM(G1:G61)</f>
        <v>2340692568.3146386</v>
      </c>
      <c r="J62">
        <f>SUM(J1:J61)</f>
        <v>3.9902585740086467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cp:lastModifiedBy>NeilDiamond</cp:lastModifiedBy>
  <dcterms:created xsi:type="dcterms:W3CDTF">2015-09-22T23:43:36Z</dcterms:created>
  <dcterms:modified xsi:type="dcterms:W3CDTF">2016-01-21T05:39:48Z</dcterms:modified>
</cp:coreProperties>
</file>