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aren\Desktop\Olsen Educ\"/>
    </mc:Choice>
  </mc:AlternateContent>
  <xr:revisionPtr revIDLastSave="0" documentId="13_ncr:1_{4F691CAD-A416-4E89-9A1B-A939D603A8A7}" xr6:coauthVersionLast="47" xr6:coauthVersionMax="47" xr10:uidLastSave="{00000000-0000-0000-0000-000000000000}"/>
  <bookViews>
    <workbookView xWindow="-108" yWindow="-108" windowWidth="23256" windowHeight="12456" xr2:uid="{FB640A04-39AF-434C-A8B0-7354E5067DD6}"/>
  </bookViews>
  <sheets>
    <sheet name="Tasks Lists" sheetId="5" r:id="rId1"/>
    <sheet name="Agents" sheetId="1" r:id="rId2"/>
    <sheet name="Claims" sheetId="2" r:id="rId3"/>
    <sheet name="Clients" sheetId="3" r:id="rId4"/>
    <sheet name="Chart" sheetId="6" r:id="rId5"/>
    <sheet name="Policies" sheetId="4" r:id="rId6"/>
    <sheet name="Helper Agents" sheetId="7" r:id="rId7"/>
    <sheet name="Task20" sheetId="8" r:id="rId8"/>
  </sheets>
  <definedNames>
    <definedName name="_xlnm._FilterDatabase" localSheetId="2" hidden="1">Claims!$A$18:$H$23</definedName>
    <definedName name="_xlnm._FilterDatabase" localSheetId="3" hidden="1">Clients!$A$14:$I$19</definedName>
    <definedName name="Premiums">Policies!$E$2:$E$6</definedName>
    <definedName name="Slicer_age">#N/A</definedName>
    <definedName name="Slicer_Claim_month">#N/A</definedName>
    <definedName name="Slicer_policy_type">#N/A</definedName>
  </definedNames>
  <calcPr calcId="191029"/>
  <pivotCaches>
    <pivotCache cacheId="0" r:id="rId9"/>
    <pivotCache cacheId="1" r:id="rId10"/>
    <pivotCache cacheId="7" r:id="rId11"/>
    <pivotCache cacheId="13"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2" i="2"/>
  <c r="B17" i="5"/>
  <c r="I3" i="3"/>
  <c r="I4" i="3"/>
  <c r="I5" i="3"/>
  <c r="I6" i="3"/>
  <c r="I2" i="3"/>
  <c r="A2" i="7"/>
  <c r="B2" i="7"/>
  <c r="C2" i="7"/>
  <c r="D2" i="7"/>
  <c r="A3" i="7"/>
  <c r="B3" i="7"/>
  <c r="C3" i="7"/>
  <c r="D3" i="7"/>
  <c r="A4" i="7"/>
  <c r="B4" i="7"/>
  <c r="C4" i="7"/>
  <c r="D4" i="7"/>
  <c r="A5" i="7"/>
  <c r="B5" i="7"/>
  <c r="C5" i="7"/>
  <c r="D5" i="7"/>
  <c r="B1" i="7"/>
  <c r="C1" i="7"/>
  <c r="D1" i="7"/>
  <c r="A1" i="7"/>
  <c r="H2" i="3" a="1"/>
  <c r="H2" i="3" s="1"/>
  <c r="K3" i="4"/>
  <c r="K4" i="4"/>
  <c r="K5" i="4"/>
  <c r="K6" i="4"/>
  <c r="K2" i="4"/>
  <c r="J3" i="4"/>
  <c r="J4" i="4"/>
  <c r="J5" i="4"/>
  <c r="J6" i="4"/>
  <c r="J2" i="4"/>
  <c r="I3" i="4"/>
  <c r="I4" i="4"/>
  <c r="I5" i="4"/>
  <c r="I6" i="4"/>
  <c r="I2" i="4"/>
  <c r="G3" i="2"/>
  <c r="G4" i="2"/>
  <c r="G5" i="2"/>
  <c r="G6" i="2"/>
  <c r="G2" i="2"/>
  <c r="F3" i="2"/>
  <c r="F4" i="2"/>
  <c r="F5" i="2"/>
  <c r="F6" i="2"/>
  <c r="F2" i="2"/>
  <c r="B5" i="5"/>
  <c r="B4" i="5"/>
  <c r="H3" i="4"/>
  <c r="H4" i="4"/>
  <c r="H5" i="4"/>
  <c r="H6" i="4"/>
  <c r="H2" i="4"/>
  <c r="G3" i="3"/>
  <c r="G2" i="3"/>
  <c r="F3" i="3"/>
  <c r="F4" i="3"/>
  <c r="G4" i="3" s="1"/>
  <c r="F5" i="3"/>
  <c r="G5" i="3" s="1"/>
  <c r="F6" i="3"/>
  <c r="G6" i="3" s="1"/>
  <c r="F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tc={5AA05174-897B-4215-A599-DEF642BDA42F}</author>
    <author>tc={9FF344C7-5A28-4E35-BB8D-FC7C911D60FA}</author>
    <author>tc={D2AA5246-7614-4119-AD4E-329C66211B80}</author>
    <author>tc={69BB043B-D683-4970-A9C6-99343C4BD096}</author>
    <author>tc={CF7F0403-A86C-487C-A65F-AAEDD3AF1132}</author>
  </authors>
  <commentList>
    <comment ref="D1" authorId="0" shapeId="0" xr:uid="{5AA05174-897B-4215-A599-DEF642BDA42F}">
      <text>
        <t>[Threaded comment]
Your version of Excel allows you to read this threaded comment; however, any edits to it will get removed if the file is opened in a newer version of Excel. Learn more: https://go.microsoft.com/fwlink/?linkid=870924
Comment:
    Task9</t>
      </text>
    </comment>
    <comment ref="F1" authorId="1" shapeId="0" xr:uid="{9FF344C7-5A28-4E35-BB8D-FC7C911D60FA}">
      <text>
        <t>[Threaded comment]
Your version of Excel allows you to read this threaded comment; however, any edits to it will get removed if the file is opened in a newer version of Excel. Learn more: https://go.microsoft.com/fwlink/?linkid=870924
Comment:
    Task5</t>
      </text>
    </comment>
    <comment ref="G1" authorId="2" shapeId="0" xr:uid="{D2AA5246-7614-4119-AD4E-329C66211B80}">
      <text>
        <t>[Threaded comment]
Your version of Excel allows you to read this threaded comment; however, any edits to it will get removed if the file is opened in a newer version of Excel. Learn more: https://go.microsoft.com/fwlink/?linkid=870924
Comment:
    Task6</t>
      </text>
    </comment>
    <comment ref="H1" authorId="3" shapeId="0" xr:uid="{69BB043B-D683-4970-A9C6-99343C4BD096}">
      <text>
        <t>[Threaded comment]
Your version of Excel allows you to read this threaded comment; however, any edits to it will get removed if the file is opened in a newer version of Excel. Learn more: https://go.microsoft.com/fwlink/?linkid=870924
Comment:
    Task17</t>
      </text>
    </comment>
    <comment ref="F18" authorId="4" shapeId="0" xr:uid="{CF7F0403-A86C-487C-A65F-AAEDD3AF1132}">
      <text>
        <t>[Threaded comment]
Your version of Excel allows you to read this threaded comment; however, any edits to it will get removed if the file is opened in a newer version of Excel. Learn more: https://go.microsoft.com/fwlink/?linkid=870924
Comment:
    Task19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tc={FDFE121D-C2FF-401C-B7F6-876CCBBFC419}</author>
    <author>tc={B172AB80-2B16-4879-B67C-071A1F68A06C}</author>
    <author>tc={2997AC4B-1EFA-48DE-8261-2057B695E6F7}</author>
    <author>tc={60F823C2-E24A-4599-A781-AC23043FF475}</author>
    <author>tc={D73892AD-E521-43E3-8956-80DF87ED94ED}</author>
  </authors>
  <commentList>
    <comment ref="F1" authorId="0" shapeId="0" xr:uid="{FDFE121D-C2FF-401C-B7F6-876CCBBFC419}">
      <text>
        <t>[Threaded comment]
Your version of Excel allows you to read this threaded comment; however, any edits to it will get removed if the file is opened in a newer version of Excel. Learn more: https://go.microsoft.com/fwlink/?linkid=870924
Comment:
    Task1</t>
      </text>
    </comment>
    <comment ref="G1" authorId="1" shapeId="0" xr:uid="{B172AB80-2B16-4879-B67C-071A1F68A06C}">
      <text>
        <t>[Threaded comment]
Your version of Excel allows you to read this threaded comment; however, any edits to it will get removed if the file is opened in a newer version of Excel. Learn more: https://go.microsoft.com/fwlink/?linkid=870924
Comment:
    Task1</t>
      </text>
    </comment>
    <comment ref="H1" authorId="2" shapeId="0" xr:uid="{2997AC4B-1EFA-48DE-8261-2057B695E6F7}">
      <text>
        <t>[Threaded comment]
Your version of Excel allows you to read this threaded comment; however, any edits to it will get removed if the file is opened in a newer version of Excel. Learn more: https://go.microsoft.com/fwlink/?linkid=870924
Comment:
    Task13</t>
      </text>
    </comment>
    <comment ref="I1" authorId="3" shapeId="0" xr:uid="{60F823C2-E24A-4599-A781-AC23043FF475}">
      <text>
        <t>[Threaded comment]
Your version of Excel allows you to read this threaded comment; however, any edits to it will get removed if the file is opened in a newer version of Excel. Learn more: https://go.microsoft.com/fwlink/?linkid=870924
Comment:
    Task15</t>
      </text>
    </comment>
    <comment ref="D14" authorId="4" shapeId="0" xr:uid="{D73892AD-E521-43E3-8956-80DF87ED94ED}">
      <text>
        <t>[Threaded comment]
Your version of Excel allows you to read this threaded comment; however, any edits to it will get removed if the file is opened in a newer version of Excel. Learn more: https://go.microsoft.com/fwlink/?linkid=870924
Comment:
    Task18</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tc={27170514-518D-491B-B6DE-153303AEF43C}</author>
    <author>tc={1B92503E-E6F1-41C6-8790-9E612BBA3A4D}</author>
    <author>tc={0AEE6691-5832-4012-B4B2-653785040FD4}</author>
    <author>tc={C26855F3-712A-4C3C-85E5-AA5E38B8C5CA}</author>
    <author>tc={2419283A-FC8C-4391-903A-A98E5120D900}</author>
  </authors>
  <commentList>
    <comment ref="D1" authorId="0" shapeId="0" xr:uid="{27170514-518D-491B-B6DE-153303AEF43C}">
      <text>
        <t>[Threaded comment]
Your version of Excel allows you to read this threaded comment; however, any edits to it will get removed if the file is opened in a newer version of Excel. Learn more: https://go.microsoft.com/fwlink/?linkid=870924
Comment:
    Task10</t>
      </text>
    </comment>
    <comment ref="H1" authorId="1" shapeId="0" xr:uid="{1B92503E-E6F1-41C6-8790-9E612BBA3A4D}">
      <text>
        <t>[Threaded comment]
Your version of Excel allows you to read this threaded comment; however, any edits to it will get removed if the file is opened in a newer version of Excel. Learn more: https://go.microsoft.com/fwlink/?linkid=870924
Comment:
    Task2</t>
      </text>
    </comment>
    <comment ref="I1" authorId="2" shapeId="0" xr:uid="{0AEE6691-5832-4012-B4B2-653785040FD4}">
      <text>
        <t>[Threaded comment]
Your version of Excel allows you to read this threaded comment; however, any edits to it will get removed if the file is opened in a newer version of Excel. Learn more: https://go.microsoft.com/fwlink/?linkid=870924
Comment:
    Task7</t>
      </text>
    </comment>
    <comment ref="J1" authorId="3" shapeId="0" xr:uid="{C26855F3-712A-4C3C-85E5-AA5E38B8C5CA}">
      <text>
        <t>[Threaded comment]
Your version of Excel allows you to read this threaded comment; however, any edits to it will get removed if the file is opened in a newer version of Excel. Learn more: https://go.microsoft.com/fwlink/?linkid=870924
Comment:
    Task8</t>
      </text>
    </comment>
    <comment ref="K1" authorId="4" shapeId="0" xr:uid="{2419283A-FC8C-4391-903A-A98E5120D900}">
      <text>
        <t>[Threaded comment]
Your version of Excel allows you to read this threaded comment; however, any edits to it will get removed if the file is opened in a newer version of Excel. Learn more: https://go.microsoft.com/fwlink/?linkid=870924
Comment:
    Task12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tc={CE1336D5-1BC2-488D-817E-FAB53CF24A62}</author>
  </authors>
  <commentList>
    <comment ref="B1" authorId="0" shapeId="0" xr:uid="{CE1336D5-1BC2-488D-817E-FAB53CF24A62}">
      <text>
        <t xml:space="preserve">[Threaded comment]
Your version of Excel allows you to read this threaded comment; however, any edits to it will get removed if the file is opened in a newer version of Excel. Learn more: https://go.microsoft.com/fwlink/?linkid=870924
Comment:
    Task14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<sst xmlns="http://schemas.openxmlformats.org/spreadsheetml/2006/main" count="228" uniqueCount="117">
  <si>
    <t>agent_id</t>
  </si>
  <si>
    <t>agent_name</t>
  </si>
  <si>
    <t>hire_date</t>
  </si>
  <si>
    <t>region</t>
  </si>
  <si>
    <t>A1</t>
  </si>
  <si>
    <t>Jenny Salvador</t>
  </si>
  <si>
    <t>Luzon</t>
  </si>
  <si>
    <t>A2</t>
  </si>
  <si>
    <t>Carlo Pascal</t>
  </si>
  <si>
    <t>Visayas</t>
  </si>
  <si>
    <t>A3</t>
  </si>
  <si>
    <t>Rico Villanueva</t>
  </si>
  <si>
    <t>NCR</t>
  </si>
  <si>
    <t>A4</t>
  </si>
  <si>
    <t>Vanessa De Leon</t>
  </si>
  <si>
    <t>Mindanao</t>
  </si>
  <si>
    <t>claim_id</t>
  </si>
  <si>
    <t>policy_id</t>
  </si>
  <si>
    <t>claim_date</t>
  </si>
  <si>
    <t>claim_amount</t>
  </si>
  <si>
    <t>status</t>
  </si>
  <si>
    <t>C001</t>
  </si>
  <si>
    <t>P1001</t>
  </si>
  <si>
    <t>Approved</t>
  </si>
  <si>
    <t>C002</t>
  </si>
  <si>
    <t>P1002</t>
  </si>
  <si>
    <t>Reject</t>
  </si>
  <si>
    <t>C003</t>
  </si>
  <si>
    <t>P1003</t>
  </si>
  <si>
    <t>C004</t>
  </si>
  <si>
    <t>P1005</t>
  </si>
  <si>
    <t>C005</t>
  </si>
  <si>
    <t>P1004</t>
  </si>
  <si>
    <t>Pending</t>
  </si>
  <si>
    <t>client_id</t>
  </si>
  <si>
    <t>full_name</t>
  </si>
  <si>
    <t>age</t>
  </si>
  <si>
    <t>gender</t>
  </si>
  <si>
    <t>Anna Reyes</t>
  </si>
  <si>
    <t>F</t>
  </si>
  <si>
    <t>Mark Santos</t>
  </si>
  <si>
    <t>M</t>
  </si>
  <si>
    <t>Lucia Tan</t>
  </si>
  <si>
    <t>Juan Dela Cruz</t>
  </si>
  <si>
    <t>Erika Mendoza</t>
  </si>
  <si>
    <t>policy_type</t>
  </si>
  <si>
    <t>premium_amount</t>
  </si>
  <si>
    <t>start_date</t>
  </si>
  <si>
    <t>end_date</t>
  </si>
  <si>
    <t>Health</t>
  </si>
  <si>
    <t>Life</t>
  </si>
  <si>
    <t>Auto</t>
  </si>
  <si>
    <t>A5</t>
  </si>
  <si>
    <t>1. VLOOKUP: In the Clients sheet, create a new column to show the agent name using Agent ID.</t>
  </si>
  <si>
    <t>3. COUNTIF: Count how many female clients are under 40 years old in the Clients sheet.</t>
  </si>
  <si>
    <t>4. SUMIF: Calculate the total premium paid for "Health" policies.</t>
  </si>
  <si>
    <t>5. Pivot Table: Create a pivot table to summarize total claim amounts per Policy Type.</t>
  </si>
  <si>
    <t>6. DATE Functions: Extract the claim month from Claim Date in a new column on the Claims sheet.</t>
  </si>
  <si>
    <t>7. FILTER: Create a filtered list of policies that will end in 2024.</t>
  </si>
  <si>
    <t>8. MATCH + INDEX: In a separate sheet, use Client ID to return the corresponding Client Name.</t>
  </si>
  <si>
    <t>10. Data Validation: Add a drop-down list of all unique Policy Types for a filter cell.</t>
  </si>
  <si>
    <t>11. Charts: Make a column chart showing total premium by policy type.</t>
  </si>
  <si>
    <t>13. RANK: Rank clients by age in descending order in the Clients sheet.</t>
  </si>
  <si>
    <t>14. Remove Duplicates: In a helper sheet, remove duplicate entries in the Agent Name column.</t>
  </si>
  <si>
    <t>15. TEXTJOIN: Create a column that combines Client Name, Age, and Gender into a sentence.</t>
  </si>
  <si>
    <t>16. Named Ranges: Create a named range for all Premiums in the Policies sheet and use it in a formula to get the average.</t>
  </si>
  <si>
    <t>17. XLOOKUP (if using Excel 365 or 2021+): Retrieve the Policy Type using Policy ID in the Claims sheet.</t>
  </si>
  <si>
    <t>18. Sort &amp; Filter: Sort the Clients by Age, from oldest to youngest, and filter only Male.</t>
  </si>
  <si>
    <t>19. Remove Blank Rows: Clean the Claims data by removing any completely blank rows.</t>
  </si>
  <si>
    <t>20. Create a Dashboard: Using slicers or interactive filters, create a simple dashboard summarizing:</t>
  </si>
  <si>
    <t>Total claims per month</t>
  </si>
  <si>
    <t>Total policies by type</t>
  </si>
  <si>
    <t>Clients by age group</t>
  </si>
  <si>
    <t>2. IF Function: In the Policies sheet, add a column that flags policies as "High" if the premium is above 13,000 and "Standard" otherwise.</t>
  </si>
  <si>
    <t>Policy_Category</t>
  </si>
  <si>
    <t>Tasks</t>
  </si>
  <si>
    <t>Result</t>
  </si>
  <si>
    <t>Clients!F1</t>
  </si>
  <si>
    <t>Policies!H1</t>
  </si>
  <si>
    <t>Claims!F1</t>
  </si>
  <si>
    <t>Sum of claim_amount</t>
  </si>
  <si>
    <t>Total</t>
  </si>
  <si>
    <t>Claim_month</t>
  </si>
  <si>
    <t>Claims!G1</t>
  </si>
  <si>
    <t>2024_filter</t>
  </si>
  <si>
    <t>Policies!I1</t>
  </si>
  <si>
    <t>client_name</t>
  </si>
  <si>
    <t>Policies!J1</t>
  </si>
  <si>
    <t>9. Conditional Formatting: Highlight all Claim Amounts above 7,000 in red.</t>
  </si>
  <si>
    <t>Claims!D1</t>
  </si>
  <si>
    <t>Policies!D1</t>
  </si>
  <si>
    <t>Sum of premium_amount</t>
  </si>
  <si>
    <t>Chart!A3</t>
  </si>
  <si>
    <t>12.Extract the year from the Start Date of policies.</t>
  </si>
  <si>
    <t>Start Year</t>
  </si>
  <si>
    <t>Policies!K1</t>
  </si>
  <si>
    <t>Age Rank</t>
  </si>
  <si>
    <t>Clients!H1</t>
  </si>
  <si>
    <t>Helper Agents'!B1</t>
  </si>
  <si>
    <t>Name_age_Gender</t>
  </si>
  <si>
    <t>Clients!I1</t>
  </si>
  <si>
    <t>Plan Type by Policy ID</t>
  </si>
  <si>
    <t>Claims!H1</t>
  </si>
  <si>
    <t>Anna Reyes_34_F</t>
  </si>
  <si>
    <t>Mark Santos_48_M</t>
  </si>
  <si>
    <t>Lucia Tan_28_F</t>
  </si>
  <si>
    <t>Juan Dela Cruz_51_M</t>
  </si>
  <si>
    <t/>
  </si>
  <si>
    <t>Erika Mendoza_40_F</t>
  </si>
  <si>
    <t>Clients!D14</t>
  </si>
  <si>
    <t>Claims!F19</t>
  </si>
  <si>
    <t>Count of policy_id</t>
  </si>
  <si>
    <t>28-31</t>
  </si>
  <si>
    <t>32-35</t>
  </si>
  <si>
    <t>40-43</t>
  </si>
  <si>
    <t>48-51</t>
  </si>
  <si>
    <t>Count of full_name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</si>
</sst>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sz val="10"/>
      <color rgb="FF000000"/>
      <name val="Courier New"/>
      <family val="3"/>
    </font>
    <font>
      <sz val="10"/>
      <color rgb="FF000000"/>
      <name val="Calibri"/>
      <family val="2"/>
      <scheme val="minor"/>
    </font>
    <font>
      <u/>
      <sz val="11"/>
      <color theme="10"/>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164" fontId="3" fillId="0" borderId="0" xfId="1" applyNumberFormat="1" applyFont="1" applyFill="1" applyBorder="1" applyAlignment="1">
      <alignment horizontal="right" vertical="center" wrapText="1"/>
    </xf>
    <xf numFmtId="0" fontId="3" fillId="0" borderId="0" xfId="0" applyFont="1" applyAlignment="1">
      <alignment horizontal="right" vertical="center" wrapText="1"/>
    </xf>
    <xf numFmtId="0" fontId="0" fillId="0" borderId="0" xfId="0" applyAlignment="1">
      <alignment horizontal="center" vertical="center"/>
    </xf>
    <xf numFmtId="0" fontId="4" fillId="0" borderId="0" xfId="2"/>
    <xf numFmtId="0" fontId="0" fillId="0" borderId="0" xfId="0" pivotButton="1"/>
    <xf numFmtId="164" fontId="0" fillId="0" borderId="0" xfId="0" applyNumberFormat="1"/>
    <xf numFmtId="14" fontId="0" fillId="0" borderId="0" xfId="0" applyNumberFormat="1"/>
    <xf numFmtId="0" fontId="4" fillId="0" borderId="0" xfId="2" quotePrefix="1"/>
    <xf numFmtId="0" fontId="0" fillId="0" borderId="0" xfId="0" applyNumberFormat="1"/>
  </cellXfs>
  <cellStyles count="3">
    <cellStyle name="Comma" xfId="1" builtinId="3"/>
    <cellStyle name="Hyperlink" xfId="2"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[MockSet1.xlsx]Chart!PivotTable3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Premium per Policy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c:f>
              <c:strCache>
                <c:ptCount val="1"/>
                <c:pt idx="0">
                  <c:v>Total</c:v>
                </c:pt>
              </c:strCache>
            </c:strRef>
          </c:tx>
          <c:spPr>
            <a:solidFill>
              <a:schemeClr val="accent1"/>
            </a:solidFill>
            <a:ln>
              <a:noFill/>
            </a:ln>
            <a:effectLst/>
          </c:spPr>
          <c:invertIfNegative val="0"/>
          <c:cat>
            <c:strRef>
              <c:f>Chart!$A$4:$A$6</c:f>
              <c:strCache>
                <c:ptCount val="3"/>
                <c:pt idx="0">
                  <c:v>Auto</c:v>
                </c:pt>
                <c:pt idx="1">
                  <c:v>Health</c:v>
                </c:pt>
                <c:pt idx="2">
                  <c:v>Life</c:v>
                </c:pt>
              </c:strCache>
            </c:strRef>
          </c:cat>
          <c:val>
            <c:numRef>
              <c:f>Chart!$B$4:$B$6</c:f>
              <c:numCache>
                <c:formatCode>_-* #,##0_-;\-* #,##0_-;_-* "-"??_-;_-@_-</c:formatCode>
                <c:ptCount val="3"/>
                <c:pt idx="0">
                  <c:v>15000</c:v>
                </c:pt>
                <c:pt idx="1">
                  <c:v>24500</c:v>
                </c:pt>
                <c:pt idx="2">
                  <c:v>40000</c:v>
                </c:pt>
              </c:numCache>
            </c:numRef>
          </c:val>
          <c:extLst>
            <c:ext xmlns:c16="http://schemas.microsoft.com/office/drawing/2014/chart" uri="{C3380CC4-5D6E-409C-BE32-E72D297353CC}">
              <c16:uniqueId val="{00000000-BB98-4413-87B7-4013FF9411D0}"/>
            </c:ext>
          </c:extLst>
        </c:ser>
        <c:dLbls>
          <c:showLegendKey val="0"/>
          <c:showVal val="0"/>
          <c:showCatName val="0"/>
          <c:showSerName val="0"/>
          <c:showPercent val="0"/>
          <c:showBubbleSize val="0"/>
        </c:dLbls>
        <c:gapWidth val="51"/>
        <c:overlap val="-11"/>
        <c:axId val="1708914815"/>
        <c:axId val="1708916255"/>
      </c:barChart>
      <c:catAx>
        <c:axId val="170891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8916255"/>
        <c:crossesAt val="0"/>
        <c:auto val="1"/>
        <c:lblAlgn val="ctr"/>
        <c:lblOffset val="100"/>
        <c:noMultiLvlLbl val="0"/>
      </c:catAx>
      <c:valAx>
        <c:axId val="1708916255"/>
        <c:scaling>
          <c:orientation val="minMax"/>
          <c:max val="50000"/>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8914815"/>
        <c:crosses val="autoZero"/>
        <c:crossBetween val="between"/>
        <c:majorUnit val="5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[MockSet1.xlsx]Task20!PivotTable1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Claim Amount</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Task20!$C$2:$C$3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Task20!$B$4:$B$7</c:f>
              <c:strCache>
                <c:ptCount val="4"/>
                <c:pt idx="0">
                  <c:v>1</c:v>
                </c:pt>
                <c:pt idx="1">
                  <c:v>6</c:v>
                </c:pt>
                <c:pt idx="2">
                  <c:v>7</c:v>
                </c:pt>
                <c:pt idx="3">
                  <c:v>9</c:v>
                </c:pt>
              </c:strCache>
            </c:strRef>
          </c:cat>
          <c:val>
            <c:numRef>
              <c:f>Task20!$C$4:$C$7</c:f>
              <c:numCache>
                <c:formatCode>_-* #,##0_-;\-* #,##0_-;_-* "-"??_-;_-@_-</c:formatCode>
                <c:ptCount val="4"/>
                <c:pt idx="0">
                  <c:v>17000</c:v>
                </c:pt>
                <c:pt idx="1">
                  <c:v>5000</c:v>
                </c:pt>
                <c:pt idx="2">
                  <c:v>7000</c:v>
                </c:pt>
                <c:pt idx="3">
                  <c:v>12000</c:v>
                </c:pt>
              </c:numCache>
            </c:numRef>
          </c:val>
          <c:extLst>
            <c:ext xmlns:c16="http://schemas.microsoft.com/office/drawing/2014/chart" uri="{C3380CC4-5D6E-409C-BE32-E72D297353CC}">
              <c16:uniqueId val="{00000000-1890-43BE-8BCD-A4F434847CF7}"/>
            </c:ext>
          </c:extLst>
        </c:ser>
        <c:dLbls>
          <c:dLblPos val="inEnd"/>
          <c:showLegendKey val="0"/>
          <c:showVal val="1"/>
          <c:showCatName val="0"/>
          <c:showSerName val="0"/>
          <c:showPercent val="0"/>
          <c:showBubbleSize val="0"/>
        </c:dLbls>
        <c:gapWidth val="41"/>
        <c:axId val="1293267263"/>
        <c:axId val="1293267743"/>
      </c:barChart>
      <c:catAx>
        <c:axId val="1293267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93267743"/>
        <c:crosses val="autoZero"/>
        <c:auto val="1"/>
        <c:lblAlgn val="ctr"/>
        <c:lblOffset val="100"/>
        <c:noMultiLvlLbl val="0"/>
      </c:catAx>
      <c:valAx>
        <c:axId val="1293267743"/>
        <c:scaling>
          <c:orientation val="minMax"/>
        </c:scaling>
        <c:delete val="1"/>
        <c:axPos val="l"/>
        <c:numFmt formatCode="_-* #,##0_-;\-* #,##0_-;_-* &quot;-&quot;??_-;_-@_-" sourceLinked="1"/>
        <c:majorTickMark val="none"/>
        <c:minorTickMark val="none"/>
        <c:tickLblPos val="nextTo"/>
        <c:crossAx val="129326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[MockSet1.xlsx]Task20!PivotTable2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Policies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2"/>
        <c:spPr>
          <a:solidFill>
            <a:schemeClr val="accent5">
              <a:lumMod val="60000"/>
              <a:lumOff val="40000"/>
            </a:schemeClr>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Task20!$C$19:$C$20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6">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A691-4DA2-B150-9C2310343E13}"/>
              </c:ext>
            </c:extLst>
          </c:dPt>
          <c:dPt>
            <c:idx val="2"/>
            <c:invertIfNegative val="0"/>
            <c:bubble3D val="0"/>
            <c:spPr>
              <a:solidFill>
                <a:schemeClr val="accent5">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91-4DA2-B150-9C2310343E13}"/>
              </c:ext>
            </c:extLst>
          </c:dPt>
          <c:cat>
            <c:strRef>
              <c:f>Task20!$B$21:$B$23</c:f>
              <c:strCache>
                <c:ptCount val="3"/>
                <c:pt idx="0">
                  <c:v>Auto</c:v>
                </c:pt>
                <c:pt idx="1">
                  <c:v>Health</c:v>
                </c:pt>
                <c:pt idx="2">
                  <c:v>Life</c:v>
                </c:pt>
              </c:strCache>
            </c:strRef>
          </c:cat>
          <c:val>
            <c:numRef>
              <c:f>Task20!$C$21:$C$23</c:f>
              <c:numCache>
                <c:formatCode>General</c:formatCode>
                <c:ptCount val="3"/>
                <c:pt idx="0">
                  <c:v>1</c:v>
                </c:pt>
                <c:pt idx="1">
                  <c:v>2</c:v>
                </c:pt>
                <c:pt idx="2">
                  <c:v>2</c:v>
                </c:pt>
              </c:numCache>
            </c:numRef>
          </c:val>
          <c:extLst>
            <c:ext xmlns:c16="http://schemas.microsoft.com/office/drawing/2014/chart" uri="{C3380CC4-5D6E-409C-BE32-E72D297353CC}">
              <c16:uniqueId val="{00000000-A691-4DA2-B150-9C2310343E13}"/>
            </c:ext>
          </c:extLst>
        </c:ser>
        <c:dLbls>
          <c:showLegendKey val="0"/>
          <c:showVal val="0"/>
          <c:showCatName val="0"/>
          <c:showSerName val="0"/>
          <c:showPercent val="0"/>
          <c:showBubbleSize val="0"/>
        </c:dLbls>
        <c:gapWidth val="100"/>
        <c:overlap val="-24"/>
        <c:axId val="1623131200"/>
        <c:axId val="1623122560"/>
      </c:barChart>
      <c:catAx>
        <c:axId val="1623131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3122560"/>
        <c:crosses val="autoZero"/>
        <c:auto val="1"/>
        <c:lblAlgn val="ctr"/>
        <c:lblOffset val="100"/>
        <c:noMultiLvlLbl val="0"/>
      </c:catAx>
      <c:valAx>
        <c:axId val="16231225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313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[MockSet1.xlsx]Task20!PivotTable3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Clients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Task20!$C$37:$C$38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Task20!$B$39:$B$42</c:f>
              <c:strCache>
                <c:ptCount val="4"/>
                <c:pt idx="0">
                  <c:v>28-31</c:v>
                </c:pt>
                <c:pt idx="1">
                  <c:v>32-35</c:v>
                </c:pt>
                <c:pt idx="2">
                  <c:v>40-43</c:v>
                </c:pt>
                <c:pt idx="3">
                  <c:v>48-51</c:v>
                </c:pt>
              </c:strCache>
            </c:strRef>
          </c:cat>
          <c:val>
            <c:numRef>
              <c:f>Task20!$C$39:$C$42</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0-B4FD-402F-8B80-583F49EFC72C}"/>
            </c:ext>
          </c:extLst>
        </c:ser>
        <c:dLbls>
          <c:dLblPos val="inEnd"/>
          <c:showLegendKey val="0"/>
          <c:showVal val="1"/>
          <c:showCatName val="0"/>
          <c:showSerName val="0"/>
          <c:showPercent val="0"/>
          <c:showBubbleSize val="0"/>
        </c:dLbls>
        <c:gapWidth val="65"/>
        <c:axId val="1623166240"/>
        <c:axId val="1623158560"/>
      </c:barChart>
      <c:catAx>
        <c:axId val="16231662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3158560"/>
        <c:crosses val="autoZero"/>
        <c:auto val="1"/>
        <c:lblAlgn val="ctr"/>
        <c:lblOffset val="100"/>
        <c:noMultiLvlLbl val="0"/>
      </c:catAx>
      <c:valAx>
        <c:axId val="16231585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62316624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34290</xdr:rowOff>
    </xdr:from>
    <xdr:to>
      <xdr:col>3</xdr:col>
      <xdr:colOff>106680</xdr:colOff>
      <xdr:row>21</xdr:row>
      <xdr:rowOff>34290</xdr:rowOff>
    </xdr:to>
    <xdr:graphicFrame macro="">
      <xdr:nvGraphicFramePr>
        <xdr:cNvPr id="2" name="Chart 1">
          <a:extLst>
            <a:ext uri="{FF2B5EF4-FFF2-40B4-BE49-F238E27FC236}">
              <a16:creationId xmlns:a16="http://schemas.microsoft.com/office/drawing/2014/main" id="{A3547A11-4518-F1EB-51CC-CB7567DF5D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22860</xdr:colOff>
      <xdr:row>1</xdr:row>
      <xdr:rowOff>68580</xdr:rowOff>
    </xdr:from>
    <xdr:to>
      <xdr:col>3</xdr:col>
      <xdr:colOff>297180</xdr:colOff>
      <xdr:row>14</xdr:row>
      <xdr:rowOff>158115</xdr:rowOff>
    </xdr:to>
    <mc:AlternateContent xmlns:mc="http://schemas.openxmlformats.org/markup-compatibility/2006">
      <mc:Choice xmlns:a14="http://schemas.microsoft.com/office/drawing/2010/main" Requires="a14">
        <xdr:graphicFrame macro="">
          <xdr:nvGraphicFramePr>
            <xdr:cNvPr id="2" name="Claim_month">
              <a:extLst>
                <a:ext uri="{FF2B5EF4-FFF2-40B4-BE49-F238E27FC236}">
                  <a16:creationId xmlns:a16="http://schemas.microsoft.com/office/drawing/2014/main" id="{4AA42B5D-AA52-D225-568A-C1FA229B8FD2}"/>
                </a:ext>
              </a:extLst>
            </xdr:cNvPr>
            <xdr:cNvGraphicFramePr/>
          </xdr:nvGraphicFramePr>
          <xdr:xfrm>
            <a:off x="0" y="0"/>
            <a:ext cx="0" cy="0"/>
          </xdr:xfrm>
          <a:graphic>
            <a:graphicData uri="http://schemas.microsoft.com/office/drawing/2010/slicer">
              <sle:slicer xmlns:sle="http://schemas.microsoft.com/office/drawing/2010/slicer" name="Claim_month"/>
            </a:graphicData>
          </a:graphic>
        </xdr:graphicFrame>
      </mc:Choice>
      <mc:Fallback>
        <xdr:sp macro="" textlink="">
          <xdr:nvSpPr>
            <xdr:cNvPr id="0" name=""/>
            <xdr:cNvSpPr>
              <a:spLocks noTextEdit="1"/>
            </xdr:cNvSpPr>
          </xdr:nvSpPr>
          <xdr:spPr>
            <a:xfrm>
              <a:off x="563880" y="25146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312420</xdr:colOff>
      <xdr:row>1</xdr:row>
      <xdr:rowOff>57150</xdr:rowOff>
    </xdr:from>
    <xdr:to>
      <xdr:col>12</xdr:col>
      <xdr:colOff>175260</xdr:colOff>
      <xdr:row>16</xdr:row>
      <xdr:rowOff>57150</xdr:rowOff>
    </xdr:to>
    <xdr:graphicFrame macro="">
      <xdr:nvGraphicFramePr>
        <xdr:cNvPr id="3" name="Chart 2">
          <a:extLst>
            <a:ext uri="{FF2B5EF4-FFF2-40B4-BE49-F238E27FC236}">
              <a16:creationId xmlns:a16="http://schemas.microsoft.com/office/drawing/2014/main" id="{319D4FE3-85D2-6FA8-2444-06A4BCF186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22860</xdr:colOff>
      <xdr:row>18</xdr:row>
      <xdr:rowOff>30480</xdr:rowOff>
    </xdr:from>
    <xdr:to>
      <xdr:col>3</xdr:col>
      <xdr:colOff>297180</xdr:colOff>
      <xdr:row>31</xdr:row>
      <xdr:rowOff>120015</xdr:rowOff>
    </xdr:to>
    <mc:AlternateContent xmlns:mc="http://schemas.openxmlformats.org/markup-compatibility/2006">
      <mc:Choice xmlns:a14="http://schemas.microsoft.com/office/drawing/2010/main" Requires="a14">
        <xdr:graphicFrame macro="">
          <xdr:nvGraphicFramePr>
            <xdr:cNvPr id="5" name="policy_type">
              <a:extLst>
                <a:ext uri="{FF2B5EF4-FFF2-40B4-BE49-F238E27FC236}">
                  <a16:creationId xmlns:a16="http://schemas.microsoft.com/office/drawing/2014/main" id="{659474FA-B6A3-C8FF-8FE6-C037B76B9A6C}"/>
                </a:ext>
              </a:extLst>
            </xdr:cNvPr>
            <xdr:cNvGraphicFramePr/>
          </xdr:nvGraphicFramePr>
          <xdr:xfrm>
            <a:off x="0" y="0"/>
            <a:ext cx="0" cy="0"/>
          </xdr:xfrm>
          <a:graphic>
            <a:graphicData uri="http://schemas.microsoft.com/office/drawing/2010/slicer">
              <sle:slicer xmlns:sle="http://schemas.microsoft.com/office/drawing/2010/slicer" name="policy_type"/>
            </a:graphicData>
          </a:graphic>
        </xdr:graphicFrame>
      </mc:Choice>
      <mc:Fallback>
        <xdr:sp macro="" textlink="">
          <xdr:nvSpPr>
            <xdr:cNvPr id="0" name=""/>
            <xdr:cNvSpPr>
              <a:spLocks noTextEdit="1"/>
            </xdr:cNvSpPr>
          </xdr:nvSpPr>
          <xdr:spPr>
            <a:xfrm>
              <a:off x="563880" y="332232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320040</xdr:colOff>
      <xdr:row>18</xdr:row>
      <xdr:rowOff>11430</xdr:rowOff>
    </xdr:from>
    <xdr:to>
      <xdr:col>12</xdr:col>
      <xdr:colOff>182880</xdr:colOff>
      <xdr:row>33</xdr:row>
      <xdr:rowOff>11430</xdr:rowOff>
    </xdr:to>
    <xdr:graphicFrame macro="">
      <xdr:nvGraphicFramePr>
        <xdr:cNvPr id="6" name="Chart 5">
          <a:extLst>
            <a:ext uri="{FF2B5EF4-FFF2-40B4-BE49-F238E27FC236}">
              <a16:creationId xmlns:a16="http://schemas.microsoft.com/office/drawing/2014/main" id="{C2568E22-8366-B0E2-4A9B-5EB4352C0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327660</xdr:colOff>
      <xdr:row>36</xdr:row>
      <xdr:rowOff>26670</xdr:rowOff>
    </xdr:from>
    <xdr:to>
      <xdr:col>12</xdr:col>
      <xdr:colOff>190500</xdr:colOff>
      <xdr:row>51</xdr:row>
      <xdr:rowOff>26670</xdr:rowOff>
    </xdr:to>
    <xdr:graphicFrame macro="">
      <xdr:nvGraphicFramePr>
        <xdr:cNvPr id="7" name="Chart 6">
          <a:extLst>
            <a:ext uri="{FF2B5EF4-FFF2-40B4-BE49-F238E27FC236}">
              <a16:creationId xmlns:a16="http://schemas.microsoft.com/office/drawing/2014/main" id="{F7088154-E51C-DE06-8E1A-356064D60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15240</xdr:colOff>
      <xdr:row>36</xdr:row>
      <xdr:rowOff>45720</xdr:rowOff>
    </xdr:from>
    <xdr:to>
      <xdr:col>3</xdr:col>
      <xdr:colOff>289560</xdr:colOff>
      <xdr:row>49</xdr:row>
      <xdr:rowOff>135255</xdr:rowOff>
    </xdr:to>
    <mc:AlternateContent xmlns:mc="http://schemas.openxmlformats.org/markup-compatibility/2006">
      <mc:Choice xmlns:a14="http://schemas.microsoft.com/office/drawing/2010/main" Requires="a14">
        <xdr:graphicFrame macro="">
          <xdr:nvGraphicFramePr>
            <xdr:cNvPr id="9" name="age">
              <a:extLst>
                <a:ext uri="{FF2B5EF4-FFF2-40B4-BE49-F238E27FC236}">
                  <a16:creationId xmlns:a16="http://schemas.microsoft.com/office/drawing/2014/main" id="{F5F593D2-6B01-6160-7A6C-BF39206E8DD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556260" y="662940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Neil Olsen Pajadan" id="{C38C5AFA-BBD6-4146-8ABA-BCBF81C903FE}" userId="cf4fbfd72ebca336"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refreshedDate="45868.867245370369" createdVersion="8" refreshedVersion="8" minRefreshableVersion="3" recordCount="5" xr:uid="{DECB545F-2208-43D5-900F-AD786F3C35DB}">
  <cacheSource type="worksheet">
    <worksheetSource ref="A1:F6" sheet="Claims"/>
  </cacheSource>
  <cacheFields count="6">
    <cacheField name="claim_id" numFmtId="0">
      <sharedItems/>
    </cacheField>
    <cacheField name="policy_id" numFmtId="0">
      <sharedItems/>
    </cacheField>
    <cacheField name="claim_date" numFmtId="14">
      <sharedItems containsSemiMixedTypes="0" containsNonDate="0" containsDate="1" containsString="0" minDate="2023-01-20T00:00:00" maxDate="2024-01-06T00:00:00"/>
    </cacheField>
    <cacheField name="claim_amount" numFmtId="164">
      <sharedItems containsSemiMixedTypes="0" containsString="0" containsNumber="1" containsInteger="1" minValue="5000" maxValue="12000"/>
    </cacheField>
    <cacheField name="status" numFmtId="0">
      <sharedItems/>
    </cacheField>
    <cacheField name="policy_type" numFmtId="0">
      <sharedItems count="3">
        <s v="Health"/>
        <s v="Life"/>
        <s v="Aut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refreshedDate="45869.843003587965" createdVersion="8" refreshedVersion="8" minRefreshableVersion="3" recordCount="5" xr:uid="{2CE9438B-19E0-478A-A78C-AD6F630D4F17}">
  <cacheSource type="worksheet">
    <worksheetSource ref="A1:J6" sheet="Policies"/>
  </cacheSource>
  <cacheFields count="10">
    <cacheField name="policy_id" numFmtId="0">
      <sharedItems/>
    </cacheField>
    <cacheField name="client_id" numFmtId="0">
      <sharedItems containsSemiMixedTypes="0" containsString="0" containsNumber="1" containsInteger="1" minValue="1" maxValue="5"/>
    </cacheField>
    <cacheField name="agent_id" numFmtId="0">
      <sharedItems/>
    </cacheField>
    <cacheField name="policy_type" numFmtId="0">
      <sharedItems count="3">
        <s v="Health"/>
        <s v="Life"/>
        <s v="Auto"/>
      </sharedItems>
    </cacheField>
    <cacheField name="premium_amount" numFmtId="164">
      <sharedItems containsSemiMixedTypes="0" containsString="0" containsNumber="1" containsInteger="1" minValue="12000" maxValue="22000"/>
    </cacheField>
    <cacheField name="start_date" numFmtId="14">
      <sharedItems containsSemiMixedTypes="0" containsNonDate="0" containsDate="1" containsString="0" minDate="2022-08-01T00:00:00" maxDate="2023-05-02T00:00:00"/>
    </cacheField>
    <cacheField name="end_date" numFmtId="14">
      <sharedItems containsSemiMixedTypes="0" containsNonDate="0" containsDate="1" containsString="0" minDate="2023-08-01T00:00:00" maxDate="2024-05-02T00:00:00"/>
    </cacheField>
    <cacheField name="Policy_Category" numFmtId="0">
      <sharedItems/>
    </cacheField>
    <cacheField name="2024_filter" numFmtId="0">
      <sharedItems/>
    </cacheField>
    <cacheField name="client_nam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refreshedDate="45874.849130555558" createdVersion="8" refreshedVersion="8" minRefreshableVersion="3" recordCount="5" xr:uid="{5E2B0187-141D-4935-BC7F-15ECD07262BF}">
  <cacheSource type="worksheet">
    <worksheetSource ref="A1:H6" sheet="Claims"/>
  </cacheSource>
  <cacheFields count="11">
    <cacheField name="claim_id" numFmtId="0">
      <sharedItems/>
    </cacheField>
    <cacheField name="policy_id" numFmtId="0">
      <sharedItems/>
    </cacheField>
    <cacheField name="claim_date" numFmtId="14">
      <sharedItems containsSemiMixedTypes="0" containsNonDate="0" containsDate="1" containsString="0" minDate="2023-01-20T00:00:00" maxDate="2024-01-06T00:00:00" count="5">
        <d v="2023-06-15T00:00:00"/>
        <d v="2023-01-20T00:00:00"/>
        <d v="2023-07-10T00:00:00"/>
        <d v="2023-09-05T00:00:00"/>
        <d v="2024-01-05T00:00:00"/>
      </sharedItems>
      <fieldGroup par="10"/>
    </cacheField>
    <cacheField name="claim_amount" numFmtId="164">
      <sharedItems containsSemiMixedTypes="0" containsString="0" containsNumber="1" containsInteger="1" minValue="5000" maxValue="12000"/>
    </cacheField>
    <cacheField name="status" numFmtId="0">
      <sharedItems/>
    </cacheField>
    <cacheField name="policy_type" numFmtId="0">
      <sharedItems count="3">
        <s v="Health"/>
        <s v="Life"/>
        <s v="Auto"/>
      </sharedItems>
    </cacheField>
    <cacheField name="Claim_month" numFmtId="0">
      <sharedItems containsSemiMixedTypes="0" containsString="0" containsNumber="1" containsInteger="1" minValue="1" maxValue="9" count="4">
        <n v="6"/>
        <n v="1"/>
        <n v="7"/>
        <n v="9"/>
      </sharedItems>
    </cacheField>
    <cacheField name="Plan Type by Policy ID" numFmtId="0">
      <sharedItems/>
    </cacheField>
    <cacheField name="Months (claim_date)" numFmtId="0" databaseField="0">
      <fieldGroup base="2">
        <rangePr groupBy="months" startDate="2023-01-20T00:00:00" endDate="2024-01-06T00:00:00"/>
        <groupItems count="14">
          <s v="&lt;20/01/2023"/>
          <s v="Jan"/>
          <s v="Feb"/>
          <s v="Mar"/>
          <s v="Apr"/>
          <s v="May"/>
          <s v="Jun"/>
          <s v="Jul"/>
          <s v="Aug"/>
          <s v="Sep"/>
          <s v="Oct"/>
          <s v="Nov"/>
          <s v="Dec"/>
          <s v="&gt;06/01/2024"/>
        </groupItems>
      </fieldGroup>
    </cacheField>
    <cacheField name="Quarters (claim_date)" numFmtId="0" databaseField="0">
      <fieldGroup base="2">
        <rangePr groupBy="quarters" startDate="2023-01-20T00:00:00" endDate="2024-01-06T00:00:00"/>
        <groupItems count="6">
          <s v="&lt;20/01/2023"/>
          <s v="Qtr1"/>
          <s v="Qtr2"/>
          <s v="Qtr3"/>
          <s v="Qtr4"/>
          <s v="&gt;06/01/2024"/>
        </groupItems>
      </fieldGroup>
    </cacheField>
    <cacheField name="Years (claim_date)" numFmtId="0" databaseField="0">
      <fieldGroup base="2">
        <rangePr groupBy="years" startDate="2023-01-20T00:00:00" endDate="2024-01-06T00:00:00"/>
        <groupItems count="4">
          <s v="&lt;20/01/2023"/>
          <s v="2023"/>
          <s v="2024"/>
          <s v="&gt;06/01/2024"/>
        </groupItems>
      </fieldGroup>
    </cacheField>
  </cacheFields>
  <extLst>
    <ext xmlns:x14="http://schemas.microsoft.com/office/spreadsheetml/2009/9/main" uri="{725AE2AE-9491-48be-B2B4-4EB974FC3084}">
      <x14:pivotCacheDefinition pivotCacheId="92173630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refreshedDate="45874.855446759262" createdVersion="8" refreshedVersion="8" minRefreshableVersion="3" recordCount="5" xr:uid="{F59B7A11-B4D5-4445-9695-99E18F9EAC3D}">
  <cacheSource type="worksheet">
    <worksheetSource ref="A1:I6" sheet="Clients"/>
  </cacheSource>
  <cacheFields count="9">
    <cacheField name="client_id" numFmtId="0">
      <sharedItems containsSemiMixedTypes="0" containsString="0" containsNumber="1" containsInteger="1" minValue="1" maxValue="5"/>
    </cacheField>
    <cacheField name="full_name" numFmtId="0">
      <sharedItems count="5">
        <s v="Anna Reyes"/>
        <s v="Mark Santos"/>
        <s v="Lucia Tan"/>
        <s v="Juan Dela Cruz"/>
        <s v="Erika Mendoza"/>
      </sharedItems>
    </cacheField>
    <cacheField name="age" numFmtId="0">
      <sharedItems containsSemiMixedTypes="0" containsString="0" containsNumber="1" containsInteger="1" minValue="28" maxValue="51" count="5">
        <n v="34"/>
        <n v="48"/>
        <n v="28"/>
        <n v="51"/>
        <n v="40"/>
      </sharedItems>
      <fieldGroup base="2">
        <rangePr startNum="28" endNum="51" groupInterval="4"/>
        <groupItems count="8">
          <s v="&lt;28"/>
          <s v="28-31"/>
          <s v="32-35"/>
          <s v="36-39"/>
          <s v="40-43"/>
          <s v="44-47"/>
          <s v="48-51"/>
          <s v="&gt;52"/>
        </groupItems>
      </fieldGroup>
    </cacheField>
    <cacheField name="gender" numFmtId="0">
      <sharedItems/>
    </cacheField>
    <cacheField name="region" numFmtId="0">
      <sharedItems/>
    </cacheField>
    <cacheField name="agent_id" numFmtId="0">
      <sharedItems/>
    </cacheField>
    <cacheField name="agent_name" numFmtId="0">
      <sharedItems/>
    </cacheField>
    <cacheField name="Age Rank" numFmtId="0">
      <sharedItems containsSemiMixedTypes="0" containsString="0" containsNumber="1" containsInteger="1" minValue="1" maxValue="5"/>
    </cacheField>
    <cacheField name="Name_age_Gender" numFmtId="0">
      <sharedItems/>
    </cacheField>
  </cacheFields>
  <extLst>
    <ext xmlns:x14="http://schemas.microsoft.com/office/spreadsheetml/2009/9/main" uri="{725AE2AE-9491-48be-B2B4-4EB974FC3084}">
      <x14:pivotCacheDefinition pivotCacheId="346005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C001"/>
    <s v="P1001"/>
    <d v="2023-06-15T00:00:00"/>
    <n v="5000"/>
    <s v="Approved"/>
    <x v="0"/>
  </r>
  <r>
    <s v="C002"/>
    <s v="P1002"/>
    <d v="2023-01-20T00:00:00"/>
    <n v="8000"/>
    <s v="Reject"/>
    <x v="1"/>
  </r>
  <r>
    <s v="C003"/>
    <s v="P1003"/>
    <d v="2023-07-10T00:00:00"/>
    <n v="7000"/>
    <s v="Approved"/>
    <x v="2"/>
  </r>
  <r>
    <s v="C004"/>
    <s v="P1005"/>
    <d v="2023-09-05T00:00:00"/>
    <n v="12000"/>
    <s v="Approved"/>
    <x v="0"/>
  </r>
  <r>
    <s v="C005"/>
    <s v="P1004"/>
    <d v="2024-01-05T00:00:00"/>
    <n v="9000"/>
    <s v="Pending"/>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P1001"/>
    <n v="1"/>
    <s v="A1"/>
    <x v="0"/>
    <n v="12000"/>
    <d v="2023-01-01T00:00:00"/>
    <d v="2024-01-01T00:00:00"/>
    <s v="Standard"/>
    <b v="1"/>
    <s v="Anna Reyes"/>
  </r>
  <r>
    <s v="P1002"/>
    <n v="2"/>
    <s v="A2"/>
    <x v="1"/>
    <n v="18000"/>
    <d v="2022-08-01T00:00:00"/>
    <d v="2023-08-01T00:00:00"/>
    <s v="High"/>
    <b v="0"/>
    <s v="Mark Santos"/>
  </r>
  <r>
    <s v="P1003"/>
    <n v="3"/>
    <s v="A3"/>
    <x v="2"/>
    <n v="15000"/>
    <d v="2023-04-01T00:00:00"/>
    <d v="2024-04-01T00:00:00"/>
    <s v="High"/>
    <b v="1"/>
    <s v="Lucia Tan"/>
  </r>
  <r>
    <s v="P1004"/>
    <n v="4"/>
    <s v="A4"/>
    <x v="1"/>
    <n v="22000"/>
    <d v="2023-05-01T00:00:00"/>
    <d v="2024-05-01T00:00:00"/>
    <s v="High"/>
    <b v="1"/>
    <s v="Juan Dela Cruz"/>
  </r>
  <r>
    <s v="P1005"/>
    <n v="5"/>
    <s v="A5"/>
    <x v="0"/>
    <n v="12500"/>
    <d v="2022-10-01T00:00:00"/>
    <d v="2023-10-01T00:00:00"/>
    <s v="Standard"/>
    <b v="0"/>
    <s v="Erika Mendoza"/>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C001"/>
    <s v="P1001"/>
    <x v="0"/>
    <n v="5000"/>
    <s v="Approved"/>
    <x v="0"/>
    <x v="0"/>
    <s v="Health"/>
  </r>
  <r>
    <s v="C002"/>
    <s v="P1002"/>
    <x v="1"/>
    <n v="8000"/>
    <s v="Reject"/>
    <x v="1"/>
    <x v="1"/>
    <s v="Life"/>
  </r>
  <r>
    <s v="C003"/>
    <s v="P1003"/>
    <x v="2"/>
    <n v="7000"/>
    <s v="Approved"/>
    <x v="2"/>
    <x v="2"/>
    <s v="Auto"/>
  </r>
  <r>
    <s v="C004"/>
    <s v="P1005"/>
    <x v="3"/>
    <n v="12000"/>
    <s v="Approved"/>
    <x v="0"/>
    <x v="3"/>
    <s v="Health"/>
  </r>
  <r>
    <s v="C005"/>
    <s v="P1004"/>
    <x v="4"/>
    <n v="9000"/>
    <s v="Pending"/>
    <x v="1"/>
    <x v="1"/>
    <s v="Lif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n v="1"/>
    <x v="0"/>
    <x v="0"/>
    <s v="F"/>
    <s v="Luzon"/>
    <s v="A1"/>
    <s v="Jenny Salvador"/>
    <n v="4"/>
    <s v="Anna Reyes_34_F"/>
  </r>
  <r>
    <n v="2"/>
    <x v="1"/>
    <x v="1"/>
    <s v="M"/>
    <s v="Visayas"/>
    <s v="A2"/>
    <s v="Carlo Pascal"/>
    <n v="2"/>
    <s v="Mark Santos_48_M"/>
  </r>
  <r>
    <n v="3"/>
    <x v="2"/>
    <x v="2"/>
    <s v="F"/>
    <s v="NCR"/>
    <s v="A3"/>
    <s v="Rico Villanueva"/>
    <n v="5"/>
    <s v="Lucia Tan_28_F"/>
  </r>
  <r>
    <n v="4"/>
    <x v="3"/>
    <x v="3"/>
    <s v="M"/>
    <s v="Mindanao"/>
    <s v="A4"/>
    <s v="Vanessa De Leon"/>
    <n v="1"/>
    <s v="Juan Dela Cruz_51_M"/>
  </r>
  <r>
    <n v="5"/>
    <x v="4"/>
    <x v="4"/>
    <s v="F"/>
    <s v="Luzon"/>
    <s v="A5"/>
    <s v=""/>
    <n v="3"/>
    <s v="Erika Mendoza_40_F"/>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9E332C-24CC-4245-9A84-630C18AF594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F10:G14" firstHeaderRow="2" firstDataRow="2" firstDataCol="1"/>
  <pivotFields count="6">
    <pivotField compact="0" outline="0" showAll="0"/>
    <pivotField compact="0" outline="0" showAll="0"/>
    <pivotField compact="0" numFmtId="14" outline="0" showAll="0"/>
    <pivotField dataField="1" compact="0" numFmtId="164" outline="0" showAll="0"/>
    <pivotField compact="0" outline="0" showAll="0"/>
    <pivotField axis="axisRow" compact="0" outline="0" showAll="0">
      <items count="4">
        <item x="2"/>
        <item x="0"/>
        <item x="1"/>
        <item t="default"/>
      </items>
    </pivotField>
  </pivotFields>
  <rowFields count="1">
    <field x="5"/>
  </rowFields>
  <rowItems count="3">
    <i>
      <x/>
    </i>
    <i>
      <x v="1"/>
    </i>
    <i>
      <x v="2"/>
    </i>
  </rowItems>
  <colItems count="1">
    <i/>
  </colItems>
  <dataFields count="1">
    <dataField name="Sum of claim_amount" fld="3" baseField="0" baseItem="0" numFmtId="164"/>
  </dataField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513C36-F973-4459-AA81-319E5E30628C}"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6"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
  </rowFields>
  <rowItems count="3">
    <i>
      <x/>
    </i>
    <i>
      <x v="1"/>
    </i>
    <i>
      <x v="2"/>
    </i>
  </rowItems>
  <colItems count="1">
    <i/>
  </colItems>
  <dataFields count="1">
    <dataField name="Sum of premium_amount" fld="4"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09EA9B-8FE0-4A22-8BAF-9522FD96B639}" name="PivotTable3"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3">
  <location ref="B37:C42" firstHeaderRow="2" firstDataRow="2" firstDataCol="1"/>
  <pivotFields count="9">
    <pivotField compact="0" outline="0" showAll="0" defaultSubtotal="0"/>
    <pivotField dataField="1" compact="0" outline="0" showAll="0" defaultSubtotal="0">
      <items count="5">
        <item x="0"/>
        <item x="4"/>
        <item x="3"/>
        <item x="2"/>
        <item x="1"/>
      </items>
    </pivotField>
    <pivotField axis="axisRow" compact="0" outline="0" showAll="0" defaultSubtotal="0">
      <items count="8">
        <item x="0"/>
        <item x="1"/>
        <item x="2"/>
        <item x="3"/>
        <item x="4"/>
        <item x="5"/>
        <item x="6"/>
        <item x="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
  </rowFields>
  <rowItems count="4">
    <i>
      <x v="1"/>
    </i>
    <i>
      <x v="2"/>
    </i>
    <i>
      <x v="4"/>
    </i>
    <i>
      <x v="6"/>
    </i>
  </rowItems>
  <colItems count="1">
    <i/>
  </colItems>
  <dataFields count="1">
    <dataField name="Count of full_name"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296EC1-9E96-4226-A23A-6F259D856AED}"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8">
  <location ref="B19:C23" firstHeaderRow="2" firstDataRow="2" firstDataCol="1"/>
  <pivotFields count="11">
    <pivotField compact="0" outline="0" showAll="0" defaultSubtotal="0"/>
    <pivotField dataField="1" compact="0" outline="0" showAll="0" defaultSubtotal="0"/>
    <pivotField compact="0" numFmtId="14" outline="0" showAll="0" defaultSubtotal="0">
      <items count="5">
        <item x="1"/>
        <item x="0"/>
        <item x="2"/>
        <item x="3"/>
        <item x="4"/>
      </items>
    </pivotField>
    <pivotField compact="0" numFmtId="164" outline="0" showAll="0" defaultSubtotal="0"/>
    <pivotField compact="0" outline="0" showAll="0" defaultSubtotal="0"/>
    <pivotField axis="axisRow" compact="0" outline="0" showAll="0" defaultSubtotal="0">
      <items count="3">
        <item x="2"/>
        <item x="0"/>
        <item x="1"/>
      </items>
    </pivotField>
    <pivotField compact="0" outline="0" showAll="0" defaultSubtotal="0">
      <items count="4">
        <item x="1"/>
        <item x="0"/>
        <item x="2"/>
        <item x="3"/>
      </items>
    </pivotField>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x="1"/>
        <item sd="0" x="2"/>
        <item sd="0" x="3"/>
        <item sd="0" x="4"/>
        <item sd="0" x="5"/>
      </items>
    </pivotField>
    <pivotField compact="0" outline="0" showAll="0" defaultSubtotal="0">
      <items count="4">
        <item sd="0" x="0"/>
        <item x="1"/>
        <item x="2"/>
        <item sd="0" x="3"/>
      </items>
    </pivotField>
  </pivotFields>
  <rowFields count="1">
    <field x="5"/>
  </rowFields>
  <rowItems count="3">
    <i>
      <x/>
    </i>
    <i>
      <x v="1"/>
    </i>
    <i>
      <x v="2"/>
    </i>
  </rowItems>
  <colItems count="1">
    <i/>
  </colItems>
  <dataFields count="1">
    <dataField name="Count of policy_id" fld="1" subtotal="count" baseField="0" baseItem="0"/>
  </dataFields>
  <chartFormats count="3">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5" count="1" selected="0">
            <x v="1"/>
          </reference>
        </references>
      </pivotArea>
    </chartFormat>
    <chartFormat chart="4" format="2">
      <pivotArea type="data" outline="0" fieldPosition="0">
        <references count="2">
          <reference field="4294967294" count="1" selected="0">
            <x v="0"/>
          </reference>
          <reference field="5"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4615FE-C273-41CC-B30A-9F4CEC9F09E7}"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4">
  <location ref="B2:C7" firstHeaderRow="2" firstDataRow="2" firstDataCol="1"/>
  <pivotFields count="11">
    <pivotField compact="0" outline="0" showAll="0" defaultSubtotal="0"/>
    <pivotField compact="0" outline="0" showAll="0" defaultSubtotal="0"/>
    <pivotField compact="0" numFmtId="14" outline="0" showAll="0" defaultSubtotal="0">
      <items count="5">
        <item x="1"/>
        <item x="0"/>
        <item x="2"/>
        <item x="3"/>
        <item x="4"/>
      </items>
    </pivotField>
    <pivotField dataField="1" compact="0" numFmtId="164" outline="0" showAll="0" defaultSubtotal="0"/>
    <pivotField compact="0" outline="0" showAll="0" defaultSubtotal="0"/>
    <pivotField compact="0" outline="0" showAll="0" defaultSubtotal="0"/>
    <pivotField axis="axisRow" compact="0" outline="0" showAll="0" defaultSubtotal="0">
      <items count="4">
        <item x="1"/>
        <item x="0"/>
        <item x="2"/>
        <item x="3"/>
      </items>
    </pivotField>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x="1"/>
        <item sd="0" x="2"/>
        <item sd="0" x="3"/>
        <item sd="0" x="4"/>
        <item sd="0" x="5"/>
      </items>
    </pivotField>
    <pivotField compact="0" outline="0" showAll="0" defaultSubtotal="0">
      <items count="4">
        <item sd="0" x="0"/>
        <item x="1"/>
        <item x="2"/>
        <item sd="0" x="3"/>
      </items>
    </pivotField>
  </pivotFields>
  <rowFields count="1">
    <field x="6"/>
  </rowFields>
  <rowItems count="4">
    <i>
      <x/>
    </i>
    <i>
      <x v="1"/>
    </i>
    <i>
      <x v="2"/>
    </i>
    <i>
      <x v="3"/>
    </i>
  </rowItems>
  <colItems count="1">
    <i/>
  </colItems>
  <dataFields count="1">
    <dataField name="Sum of claim_amount" fld="3"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im_month" xr10:uid="{A1614B0E-4B70-469D-AB71-0FFABF16D9A8}" sourceName="Claim_month">
  <pivotTables>
    <pivotTable tabId="8" name="PivotTable1"/>
  </pivotTables>
  <data>
    <tabular pivotCacheId="921736304">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icy_type" xr10:uid="{21038EA0-9406-4E02-A7BD-9E3D4AFED2BB}" sourceName="policy_type">
  <pivotTables>
    <pivotTable tabId="8" name="PivotTable2"/>
  </pivotTables>
  <data>
    <tabular pivotCacheId="921736304">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73878EE-1B76-4A5D-82B8-75DF606A1054}" sourceName="age">
  <pivotTables>
    <pivotTable tabId="8" name="PivotTable3"/>
  </pivotTables>
  <data>
    <tabular pivotCacheId="346005395">
      <items count="8">
        <i x="1" s="1"/>
        <i x="2" s="1"/>
        <i x="4" s="1"/>
        <i x="6" s="1"/>
        <i x="0" s="1" nd="1"/>
        <i x="7" s="1" nd="1"/>
        <i x="3"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im_month" xr10:uid="{E5AF8AC1-4DA6-4498-B831-DC2870A5D0B0}" cache="Slicer_Claim_month" caption="Claim_month" rowHeight="234950"/>
  <slicer name="policy_type" xr10:uid="{53098046-2F77-4EC7-96C2-6B40A25CCA2E}" cache="Slicer_policy_type" caption="policy_type" rowHeight="234950"/>
  <slicer name="age" xr10:uid="{A734A26F-2784-4CEC-A9D4-156E1327834C}" cache="Slicer_age" caption="ag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5-07-30T12:59:05.57" personId="{C38C5AFA-BBD6-4146-8ABA-BCBF81C903FE}" id="{5AA05174-897B-4215-A599-DEF642BDA42F}">
    <text>Task9</text>
  </threadedComment>
  <threadedComment ref="F1" dT="2025-07-30T12:48:10.37" personId="{C38C5AFA-BBD6-4146-8ABA-BCBF81C903FE}" id="{9FF344C7-5A28-4E35-BB8D-FC7C911D60FA}">
    <text>Task5</text>
  </threadedComment>
  <threadedComment ref="G1" dT="2025-07-30T12:52:55.23" personId="{C38C5AFA-BBD6-4146-8ABA-BCBF81C903FE}" id="{D2AA5246-7614-4119-AD4E-329C66211B80}">
    <text>Task6</text>
  </threadedComment>
  <threadedComment ref="H1" dT="2025-08-05T12:08:42.99" personId="{C38C5AFA-BBD6-4146-8ABA-BCBF81C903FE}" id="{69BB043B-D683-4970-A9C6-99343C4BD096}">
    <text>Task17</text>
  </threadedComment>
  <threadedComment ref="F18" dT="2025-08-05T12:19:36.38" personId="{C38C5AFA-BBD6-4146-8ABA-BCBF81C903FE}" id="{CF7F0403-A86C-487C-A65F-AAEDD3AF1132}">
    <text>Task19</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5-07-30T12:35:56.00" personId="{C38C5AFA-BBD6-4146-8ABA-BCBF81C903FE}" id="{FDFE121D-C2FF-401C-B7F6-876CCBBFC419}">
    <text>Task1</text>
  </threadedComment>
  <threadedComment ref="G1" dT="2025-07-30T12:36:15.85" personId="{C38C5AFA-BBD6-4146-8ABA-BCBF81C903FE}" id="{B172AB80-2B16-4879-B67C-071A1F68A06C}">
    <text>Task1</text>
  </threadedComment>
  <threadedComment ref="H1" dT="2025-08-03T12:00:36.05" personId="{C38C5AFA-BBD6-4146-8ABA-BCBF81C903FE}" id="{2997AC4B-1EFA-48DE-8261-2057B695E6F7}">
    <text>Task13</text>
  </threadedComment>
  <threadedComment ref="I1" dT="2025-08-03T12:08:04.84" personId="{C38C5AFA-BBD6-4146-8ABA-BCBF81C903FE}" id="{60F823C2-E24A-4599-A781-AC23043FF475}">
    <text>Task15</text>
  </threadedComment>
  <threadedComment ref="D14" dT="2025-08-05T12:16:56.14" personId="{C38C5AFA-BBD6-4146-8ABA-BCBF81C903FE}" id="{D73892AD-E521-43E3-8956-80DF87ED94ED}">
    <text>Task18</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5-07-30T13:02:37.24" personId="{C38C5AFA-BBD6-4146-8ABA-BCBF81C903FE}" id="{27170514-518D-491B-B6DE-153303AEF43C}">
    <text>Task10</text>
  </threadedComment>
  <threadedComment ref="H1" dT="2025-07-30T12:42:06.03" personId="{C38C5AFA-BBD6-4146-8ABA-BCBF81C903FE}" id="{1B92503E-E6F1-41C6-8790-9E612BBA3A4D}">
    <text>Task2</text>
  </threadedComment>
  <threadedComment ref="I1" dT="2025-07-30T12:55:55.65" personId="{C38C5AFA-BBD6-4146-8ABA-BCBF81C903FE}" id="{0AEE6691-5832-4012-B4B2-653785040FD4}">
    <text>Task7</text>
  </threadedComment>
  <threadedComment ref="J1" dT="2025-07-30T12:57:26.83" personId="{C38C5AFA-BBD6-4146-8ABA-BCBF81C903FE}" id="{C26855F3-712A-4C3C-85E5-AA5E38B8C5CA}">
    <text>Task8</text>
  </threadedComment>
  <threadedComment ref="K1" dT="2025-08-03T11:57:32.51" personId="{C38C5AFA-BBD6-4146-8ABA-BCBF81C903FE}" id="{2419283A-FC8C-4391-903A-A98E5120D900}">
    <text>Task12</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5-08-03T12:04:05.57" personId="{C38C5AFA-BBD6-4146-8ABA-BCBF81C903FE}" id="{CE1336D5-1BC2-488D-817E-FAB53CF24A62}">
    <text xml:space="preserve">Task14
</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8142-D98C-4C67-BFFC-4E49E7FD0153}">
  <dimension ref="A1:B24"/>
  <sheetViews>
    <sheetView tabSelected="1" workbookViewId="0">
      <selection activeCell="A18" sqref="A18"/>
    </sheetView>
  </sheetViews>
  <sheetFormatPr defaultRowHeight="14.4" x14ac:dyDescent="0.3"/>
  <cols>
    <col min="1" max="1" width="113" bestFit="1" customWidth="1"/>
    <col min="2" max="2" width="15.5546875" bestFit="1" customWidth="1"/>
  </cols>
  <sheetData>
    <row r="1" spans="1:2" x14ac:dyDescent="0.3">
      <c r="A1" t="s">
        <v>75</v>
      </c>
      <c r="B1" t="s">
        <v>76</v>
      </c>
    </row>
    <row r="2" spans="1:2" x14ac:dyDescent="0.3">
      <c r="A2" t="s">
        <v>53</v>
      </c>
      <c r="B2" s="9" t="s">
        <v>77</v>
      </c>
    </row>
    <row r="3" spans="1:2" x14ac:dyDescent="0.3">
      <c r="A3" t="s">
        <v>73</v>
      </c>
      <c r="B3" s="9" t="s">
        <v>78</v>
      </c>
    </row>
    <row r="4" spans="1:2" x14ac:dyDescent="0.3">
      <c r="A4" t="s">
        <v>54</v>
      </c>
      <c r="B4">
        <f>COUNTIF(Clients!D:D,"F")</f>
        <v>6</v>
      </c>
    </row>
    <row r="5" spans="1:2" x14ac:dyDescent="0.3">
      <c r="A5" t="s">
        <v>55</v>
      </c>
      <c r="B5">
        <f>SUMIF(Policies!D:D,"Health",Policies!E:E)</f>
        <v>24500</v>
      </c>
    </row>
    <row r="6" spans="1:2" x14ac:dyDescent="0.3">
      <c r="A6" t="s">
        <v>56</v>
      </c>
      <c r="B6" s="9" t="s">
        <v>79</v>
      </c>
    </row>
    <row r="7" spans="1:2" x14ac:dyDescent="0.3">
      <c r="A7" t="s">
        <v>57</v>
      </c>
      <c r="B7" s="9" t="s">
        <v>83</v>
      </c>
    </row>
    <row r="8" spans="1:2" x14ac:dyDescent="0.3">
      <c r="A8" t="s">
        <v>58</v>
      </c>
      <c r="B8" s="9" t="s">
        <v>85</v>
      </c>
    </row>
    <row r="9" spans="1:2" x14ac:dyDescent="0.3">
      <c r="A9" t="s">
        <v>59</v>
      </c>
      <c r="B9" s="9" t="s">
        <v>87</v>
      </c>
    </row>
    <row r="10" spans="1:2" x14ac:dyDescent="0.3">
      <c r="A10" t="s">
        <v>88</v>
      </c>
      <c r="B10" s="9" t="s">
        <v>89</v>
      </c>
    </row>
    <row r="11" spans="1:2" x14ac:dyDescent="0.3">
      <c r="A11" t="s">
        <v>60</v>
      </c>
      <c r="B11" s="9" t="s">
        <v>90</v>
      </c>
    </row>
    <row r="12" spans="1:2" x14ac:dyDescent="0.3">
      <c r="A12" t="s">
        <v>61</v>
      </c>
      <c r="B12" s="9" t="s">
        <v>92</v>
      </c>
    </row>
    <row r="13" spans="1:2" x14ac:dyDescent="0.3">
      <c r="A13" t="s">
        <v>93</v>
      </c>
      <c r="B13" s="9" t="s">
        <v>95</v>
      </c>
    </row>
    <row r="14" spans="1:2" x14ac:dyDescent="0.3">
      <c r="A14" t="s">
        <v>62</v>
      </c>
      <c r="B14" s="9" t="s">
        <v>97</v>
      </c>
    </row>
    <row r="15" spans="1:2" x14ac:dyDescent="0.3">
      <c r="A15" t="s">
        <v>63</v>
      </c>
      <c r="B15" s="13" t="s">
        <v>98</v>
      </c>
    </row>
    <row r="16" spans="1:2" x14ac:dyDescent="0.3">
      <c r="A16" t="s">
        <v>64</v>
      </c>
      <c r="B16" s="9" t="s">
        <v>100</v>
      </c>
    </row>
    <row r="17" spans="1:2" x14ac:dyDescent="0.3">
      <c r="A17" t="s">
        <v>65</v>
      </c>
      <c r="B17">
        <f>AVERAGE(Premiums)</f>
        <v>15900</v>
      </c>
    </row>
    <row r="18" spans="1:2" x14ac:dyDescent="0.3">
      <c r="A18" t="s">
        <v>66</v>
      </c>
      <c r="B18" s="9" t="s">
        <v>102</v>
      </c>
    </row>
    <row r="19" spans="1:2" x14ac:dyDescent="0.3">
      <c r="A19" t="s">
        <v>67</v>
      </c>
      <c r="B19" s="9" t="s">
        <v>109</v>
      </c>
    </row>
    <row r="20" spans="1:2" x14ac:dyDescent="0.3">
      <c r="A20" t="s">
        <v>68</v>
      </c>
      <c r="B20" s="9" t="s">
        <v>110</v>
      </c>
    </row>
    <row r="21" spans="1:2" x14ac:dyDescent="0.3">
      <c r="A21" t="s">
        <v>69</v>
      </c>
    </row>
    <row r="22" spans="1:2" x14ac:dyDescent="0.3">
      <c r="A22" t="s">
        <v>70</v>
      </c>
    </row>
    <row r="23" spans="1:2" x14ac:dyDescent="0.3">
      <c r="A23" t="s">
        <v>71</v>
      </c>
    </row>
    <row r="24" spans="1:2" x14ac:dyDescent="0.3">
      <c r="A24" t="s">
        <v>72</v>
      </c>
    </row>
  </sheetData>
  <hyperlinks>
    <hyperlink ref="B2" location="Clients!F1" display="Clients!F1" xr:uid="{DC920853-33F4-4AC7-9F33-842C712B3489}"/>
    <hyperlink ref="B3" location="Policies!H1" display="Policies!H1" xr:uid="{1BDA83B0-6958-4D75-8C66-6E426F8EDDD6}"/>
    <hyperlink ref="B6" location="Claims!F1" display="Claims!F1" xr:uid="{12E6237C-B106-418C-8579-2CFB21050C06}"/>
    <hyperlink ref="B7" location="Claims!G1" display="Claims!G1" xr:uid="{475040E4-6675-4647-B5B6-737039935D18}"/>
    <hyperlink ref="B8" location="Policies!I1" display="Policies!I1" xr:uid="{B557287B-2E8A-4B9A-A198-F57C6E9B372F}"/>
    <hyperlink ref="B9" location="Policies!J1" display="Policies!J1" xr:uid="{2897FE12-854A-4226-9A30-821D6AF73CB5}"/>
    <hyperlink ref="B10" location="Claims!D1" display="Claims!D1" xr:uid="{970F8409-7B5D-4F41-9475-49B250792CAA}"/>
    <hyperlink ref="B11" location="Policies!D1" display="Policies!D1" xr:uid="{A728600D-D652-4BCE-AEF8-2CC9D1BD0615}"/>
    <hyperlink ref="B12" location="Chart!A3" display="Chart!A3" xr:uid="{AB5764A4-CCF3-46EA-B628-27D4E4E000CC}"/>
    <hyperlink ref="B13" location="Policies!K1" display="Policies!K1" xr:uid="{ABF374F2-5E7D-48F8-8A94-E801ED7981A1}"/>
    <hyperlink ref="B14" location="Clients!H1" display="Clients!H1" xr:uid="{04797169-3045-4544-ABA0-B2F8D030A755}"/>
    <hyperlink ref="B15" location="'Helper Agents'!B1" display="'Helper Agents'!B1" xr:uid="{7EEB45AE-593B-435D-ADF0-97FA9B09EEAD}"/>
    <hyperlink ref="B16" location="Clients!I1" display="Clients!I1" xr:uid="{087BD486-BDB2-4C52-B74A-D3037750F60F}"/>
    <hyperlink ref="B18" location="Claims!H1" display="Claims!H1" xr:uid="{C0A3DCC2-117A-4718-B4E0-72189D481F9D}"/>
    <hyperlink ref="B19" location="Clients!D14" display="Clients!D14" xr:uid="{6867009E-384B-4CB7-AC32-E9684907D27C}"/>
    <hyperlink ref="B20" location="Claims!F19" display="Claims!F19" xr:uid="{27F440A8-248E-4E67-833E-839297CB5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5430-8AEA-437B-B213-1AA472EA6103}">
  <dimension ref="A1:D5"/>
  <sheetViews>
    <sheetView workbookViewId="0">
      <selection sqref="A1:D1"/>
    </sheetView>
  </sheetViews>
  <sheetFormatPr defaultColWidth="20" defaultRowHeight="14.4" x14ac:dyDescent="0.3"/>
  <cols>
    <col min="1" max="1" width="8.33203125" bestFit="1" customWidth="1"/>
    <col min="2" max="2" width="17.88671875" bestFit="1" customWidth="1"/>
    <col min="3" max="3" width="12.109375" bestFit="1" customWidth="1"/>
    <col min="4" max="4" width="9.88671875" bestFit="1" customWidth="1"/>
  </cols>
  <sheetData>
    <row r="1" spans="1:4" x14ac:dyDescent="0.3">
      <c r="A1" s="1" t="s">
        <v>0</v>
      </c>
      <c r="B1" s="1" t="s">
        <v>1</v>
      </c>
      <c r="C1" s="1" t="s">
        <v>2</v>
      </c>
      <c r="D1" s="1" t="s">
        <v>3</v>
      </c>
    </row>
    <row r="2" spans="1:4" x14ac:dyDescent="0.3">
      <c r="A2" s="2" t="s">
        <v>4</v>
      </c>
      <c r="B2" s="2" t="s">
        <v>5</v>
      </c>
      <c r="C2" s="3">
        <v>43221</v>
      </c>
      <c r="D2" s="2" t="s">
        <v>6</v>
      </c>
    </row>
    <row r="3" spans="1:4" x14ac:dyDescent="0.3">
      <c r="A3" s="2" t="s">
        <v>7</v>
      </c>
      <c r="B3" s="2" t="s">
        <v>8</v>
      </c>
      <c r="C3" s="3">
        <v>43876</v>
      </c>
      <c r="D3" s="2" t="s">
        <v>9</v>
      </c>
    </row>
    <row r="4" spans="1:4" x14ac:dyDescent="0.3">
      <c r="A4" s="2" t="s">
        <v>10</v>
      </c>
      <c r="B4" s="2" t="s">
        <v>11</v>
      </c>
      <c r="C4" s="3">
        <v>43738</v>
      </c>
      <c r="D4" s="2" t="s">
        <v>12</v>
      </c>
    </row>
    <row r="5" spans="1:4" x14ac:dyDescent="0.3">
      <c r="A5" s="2" t="s">
        <v>13</v>
      </c>
      <c r="B5" s="2" t="s">
        <v>14</v>
      </c>
      <c r="C5" s="3">
        <v>44387</v>
      </c>
      <c r="D5" s="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CFA33-E905-4572-890F-70B12F466107}">
  <sheetPr filterMode="1"/>
  <dimension ref="A1:H23"/>
  <sheetViews>
    <sheetView workbookViewId="0">
      <selection sqref="A1:H6"/>
    </sheetView>
  </sheetViews>
  <sheetFormatPr defaultColWidth="20" defaultRowHeight="14.4" x14ac:dyDescent="0.3"/>
  <cols>
    <col min="1" max="1" width="7.77734375" bestFit="1" customWidth="1"/>
    <col min="2" max="2" width="8.21875" bestFit="1" customWidth="1"/>
    <col min="3" max="3" width="10.5546875" bestFit="1" customWidth="1"/>
    <col min="4" max="4" width="12.6640625" bestFit="1" customWidth="1"/>
    <col min="5" max="5" width="8.77734375" bestFit="1" customWidth="1"/>
    <col min="6" max="6" width="19.77734375" bestFit="1" customWidth="1"/>
    <col min="7" max="7" width="15.88671875" customWidth="1"/>
  </cols>
  <sheetData>
    <row r="1" spans="1:8" x14ac:dyDescent="0.3">
      <c r="A1" s="8" t="s">
        <v>16</v>
      </c>
      <c r="B1" s="8" t="s">
        <v>17</v>
      </c>
      <c r="C1" s="8" t="s">
        <v>18</v>
      </c>
      <c r="D1" s="8" t="s">
        <v>19</v>
      </c>
      <c r="E1" t="s">
        <v>20</v>
      </c>
      <c r="F1" s="8" t="s">
        <v>45</v>
      </c>
      <c r="G1" s="8" t="s">
        <v>82</v>
      </c>
      <c r="H1" s="8" t="s">
        <v>101</v>
      </c>
    </row>
    <row r="2" spans="1:8" x14ac:dyDescent="0.3">
      <c r="A2" s="4" t="s">
        <v>21</v>
      </c>
      <c r="B2" s="4" t="s">
        <v>22</v>
      </c>
      <c r="C2" s="5">
        <v>45092</v>
      </c>
      <c r="D2" s="6">
        <v>5000</v>
      </c>
      <c r="E2" t="s">
        <v>23</v>
      </c>
      <c r="F2" t="str">
        <f>VLOOKUP($B2,Policies!A:D,4,0)</f>
        <v>Health</v>
      </c>
      <c r="G2">
        <f>MONTH(C2)</f>
        <v>6</v>
      </c>
      <c r="H2" t="str">
        <f>_xlfn.XLOOKUP(B2,Policies!A:A,Policies!D:D,"No Match")</f>
        <v>Health</v>
      </c>
    </row>
    <row r="3" spans="1:8" x14ac:dyDescent="0.3">
      <c r="A3" s="4" t="s">
        <v>24</v>
      </c>
      <c r="B3" s="4" t="s">
        <v>25</v>
      </c>
      <c r="C3" s="5">
        <v>44946</v>
      </c>
      <c r="D3" s="6">
        <v>8000</v>
      </c>
      <c r="E3" t="s">
        <v>26</v>
      </c>
      <c r="F3" t="str">
        <f>VLOOKUP($B3,Policies!A:D,4,0)</f>
        <v>Life</v>
      </c>
      <c r="G3">
        <f t="shared" ref="G3:G6" si="0">MONTH(C3)</f>
        <v>1</v>
      </c>
      <c r="H3" t="str">
        <f>_xlfn.XLOOKUP(B3,Policies!A:A,Policies!D:D,"No Match")</f>
        <v>Life</v>
      </c>
    </row>
    <row r="4" spans="1:8" x14ac:dyDescent="0.3">
      <c r="A4" s="4" t="s">
        <v>27</v>
      </c>
      <c r="B4" s="4" t="s">
        <v>28</v>
      </c>
      <c r="C4" s="5">
        <v>45117</v>
      </c>
      <c r="D4" s="6">
        <v>7000</v>
      </c>
      <c r="E4" t="s">
        <v>23</v>
      </c>
      <c r="F4" t="str">
        <f>VLOOKUP($B4,Policies!A:D,4,0)</f>
        <v>Auto</v>
      </c>
      <c r="G4">
        <f t="shared" si="0"/>
        <v>7</v>
      </c>
      <c r="H4" t="str">
        <f>_xlfn.XLOOKUP(B4,Policies!A:A,Policies!D:D,"No Match")</f>
        <v>Auto</v>
      </c>
    </row>
    <row r="5" spans="1:8" x14ac:dyDescent="0.3">
      <c r="A5" s="4" t="s">
        <v>29</v>
      </c>
      <c r="B5" s="4" t="s">
        <v>30</v>
      </c>
      <c r="C5" s="5">
        <v>45174</v>
      </c>
      <c r="D5" s="6">
        <v>12000</v>
      </c>
      <c r="E5" t="s">
        <v>23</v>
      </c>
      <c r="F5" t="str">
        <f>VLOOKUP($B5,Policies!A:D,4,0)</f>
        <v>Health</v>
      </c>
      <c r="G5">
        <f t="shared" si="0"/>
        <v>9</v>
      </c>
      <c r="H5" t="str">
        <f>_xlfn.XLOOKUP(B5,Policies!A:A,Policies!D:D,"No Match")</f>
        <v>Health</v>
      </c>
    </row>
    <row r="6" spans="1:8" x14ac:dyDescent="0.3">
      <c r="A6" s="4" t="s">
        <v>31</v>
      </c>
      <c r="B6" s="4" t="s">
        <v>32</v>
      </c>
      <c r="C6" s="5">
        <v>45296</v>
      </c>
      <c r="D6" s="6">
        <v>9000</v>
      </c>
      <c r="E6" t="s">
        <v>33</v>
      </c>
      <c r="F6" t="str">
        <f>VLOOKUP($B6,Policies!A:D,4,0)</f>
        <v>Life</v>
      </c>
      <c r="G6">
        <f t="shared" si="0"/>
        <v>1</v>
      </c>
      <c r="H6" t="str">
        <f>_xlfn.XLOOKUP(B6,Policies!A:A,Policies!D:D,"No Match")</f>
        <v>Life</v>
      </c>
    </row>
    <row r="10" spans="1:8" x14ac:dyDescent="0.3">
      <c r="F10" s="10" t="s">
        <v>80</v>
      </c>
    </row>
    <row r="11" spans="1:8" x14ac:dyDescent="0.3">
      <c r="F11" s="10" t="s">
        <v>45</v>
      </c>
      <c r="G11" t="s">
        <v>81</v>
      </c>
    </row>
    <row r="12" spans="1:8" x14ac:dyDescent="0.3">
      <c r="F12" t="s">
        <v>51</v>
      </c>
      <c r="G12" s="11">
        <v>7000</v>
      </c>
    </row>
    <row r="13" spans="1:8" x14ac:dyDescent="0.3">
      <c r="F13" t="s">
        <v>49</v>
      </c>
      <c r="G13" s="11">
        <v>17000</v>
      </c>
    </row>
    <row r="14" spans="1:8" x14ac:dyDescent="0.3">
      <c r="F14" t="s">
        <v>50</v>
      </c>
      <c r="G14" s="11">
        <v>17000</v>
      </c>
    </row>
    <row r="18" spans="1:8" x14ac:dyDescent="0.3">
      <c r="A18" t="s">
        <v>16</v>
      </c>
      <c r="B18" t="s">
        <v>17</v>
      </c>
      <c r="C18" t="s">
        <v>18</v>
      </c>
      <c r="D18" t="s">
        <v>19</v>
      </c>
      <c r="E18" t="s">
        <v>20</v>
      </c>
      <c r="F18" t="s">
        <v>45</v>
      </c>
      <c r="G18" t="s">
        <v>82</v>
      </c>
      <c r="H18" t="s">
        <v>101</v>
      </c>
    </row>
    <row r="19" spans="1:8" x14ac:dyDescent="0.3">
      <c r="A19" t="s">
        <v>21</v>
      </c>
      <c r="B19" t="s">
        <v>22</v>
      </c>
      <c r="C19">
        <v>45092</v>
      </c>
      <c r="D19">
        <v>5000</v>
      </c>
      <c r="E19" t="s">
        <v>23</v>
      </c>
      <c r="F19" t="s">
        <v>49</v>
      </c>
      <c r="G19">
        <v>6</v>
      </c>
      <c r="H19" t="s">
        <v>49</v>
      </c>
    </row>
    <row r="20" spans="1:8" x14ac:dyDescent="0.3">
      <c r="A20" t="s">
        <v>24</v>
      </c>
      <c r="B20" t="s">
        <v>25</v>
      </c>
      <c r="C20">
        <v>44946</v>
      </c>
      <c r="D20">
        <v>8000</v>
      </c>
      <c r="E20" t="s">
        <v>26</v>
      </c>
      <c r="F20" t="s">
        <v>50</v>
      </c>
      <c r="G20">
        <v>1</v>
      </c>
      <c r="H20" t="s">
        <v>50</v>
      </c>
    </row>
    <row r="21" spans="1:8" x14ac:dyDescent="0.3">
      <c r="A21" t="s">
        <v>27</v>
      </c>
      <c r="B21" t="s">
        <v>28</v>
      </c>
      <c r="C21">
        <v>45117</v>
      </c>
      <c r="D21">
        <v>7000</v>
      </c>
      <c r="E21" t="s">
        <v>23</v>
      </c>
      <c r="F21" t="s">
        <v>51</v>
      </c>
      <c r="G21">
        <v>7</v>
      </c>
      <c r="H21" t="s">
        <v>51</v>
      </c>
    </row>
    <row r="22" spans="1:8" x14ac:dyDescent="0.3">
      <c r="A22" t="s">
        <v>29</v>
      </c>
      <c r="B22" t="s">
        <v>30</v>
      </c>
      <c r="C22">
        <v>45174</v>
      </c>
      <c r="D22">
        <v>12000</v>
      </c>
      <c r="E22" t="s">
        <v>23</v>
      </c>
      <c r="F22" t="s">
        <v>49</v>
      </c>
      <c r="G22">
        <v>9</v>
      </c>
      <c r="H22" t="s">
        <v>49</v>
      </c>
    </row>
    <row r="23" spans="1:8" hidden="1" x14ac:dyDescent="0.3">
      <c r="A23" t="s">
        <v>31</v>
      </c>
      <c r="B23" t="s">
        <v>32</v>
      </c>
      <c r="C23">
        <v>45296</v>
      </c>
      <c r="D23">
        <v>9000</v>
      </c>
      <c r="E23" t="s">
        <v>33</v>
      </c>
      <c r="G23">
        <v>1</v>
      </c>
      <c r="H23" t="s">
        <v>50</v>
      </c>
    </row>
  </sheetData>
  <autoFilter ref="A18:H23" xr:uid="{789CFA33-E905-4572-890F-70B12F466107}">
    <filterColumn colId="5">
      <customFilters>
        <customFilter operator="notEqual" val=" "/>
      </customFilters>
    </filterColumn>
  </autoFilter>
  <conditionalFormatting sqref="D1:D1048576">
    <cfRule type="cellIs" dxfId="0" priority="1" operator="greaterThan">
      <formula>7000</formula>
    </cfRule>
  </conditionalFormatting>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34AC-A4FB-49EF-84E0-B32D9AB2719A}">
  <sheetPr filterMode="1"/>
  <dimension ref="A1:I19"/>
  <sheetViews>
    <sheetView workbookViewId="0">
      <selection activeCell="I6" sqref="A1:I6"/>
    </sheetView>
  </sheetViews>
  <sheetFormatPr defaultRowHeight="14.4" x14ac:dyDescent="0.3"/>
  <cols>
    <col min="2" max="2" width="24.77734375" customWidth="1"/>
    <col min="5" max="5" width="16.21875" customWidth="1"/>
    <col min="7" max="7" width="14.88671875" bestFit="1" customWidth="1"/>
    <col min="9" max="9" width="18.6640625" bestFit="1" customWidth="1"/>
  </cols>
  <sheetData>
    <row r="1" spans="1:9" x14ac:dyDescent="0.3">
      <c r="A1" s="8" t="s">
        <v>34</v>
      </c>
      <c r="B1" s="8" t="s">
        <v>35</v>
      </c>
      <c r="C1" s="8" t="s">
        <v>36</v>
      </c>
      <c r="D1" s="8" t="s">
        <v>37</v>
      </c>
      <c r="E1" s="8" t="s">
        <v>3</v>
      </c>
      <c r="F1" s="8" t="s">
        <v>0</v>
      </c>
      <c r="G1" s="8" t="s">
        <v>1</v>
      </c>
      <c r="H1" s="8" t="s">
        <v>96</v>
      </c>
      <c r="I1" s="8" t="s">
        <v>99</v>
      </c>
    </row>
    <row r="2" spans="1:9" x14ac:dyDescent="0.3">
      <c r="A2" s="7">
        <v>1</v>
      </c>
      <c r="B2" s="4" t="s">
        <v>38</v>
      </c>
      <c r="C2" s="7">
        <v>34</v>
      </c>
      <c r="D2" s="4" t="s">
        <v>39</v>
      </c>
      <c r="E2" s="4" t="s">
        <v>6</v>
      </c>
      <c r="F2" t="str">
        <f>VLOOKUP($A2,Policies!$B:$C,2,0)</f>
        <v>A1</v>
      </c>
      <c r="G2" t="str">
        <f>IFERROR(VLOOKUP(Clients!$F2,Agents!$A:$B,2,0),"")</f>
        <v>Jenny Salvador</v>
      </c>
      <c r="H2" cm="1">
        <f t="array" ref="H2:H6">RANK(C2:C6,C2:C6,0)</f>
        <v>4</v>
      </c>
      <c r="I2" t="str">
        <f>_xlfn.TEXTJOIN("_",TRUE,B2,C2,D2)</f>
        <v>Anna Reyes_34_F</v>
      </c>
    </row>
    <row r="3" spans="1:9" x14ac:dyDescent="0.3">
      <c r="A3" s="7">
        <v>2</v>
      </c>
      <c r="B3" s="4" t="s">
        <v>40</v>
      </c>
      <c r="C3" s="7">
        <v>48</v>
      </c>
      <c r="D3" s="4" t="s">
        <v>41</v>
      </c>
      <c r="E3" s="4" t="s">
        <v>9</v>
      </c>
      <c r="F3" t="str">
        <f>VLOOKUP($A3,Policies!$B:$C,2,0)</f>
        <v>A2</v>
      </c>
      <c r="G3" t="str">
        <f>IFERROR(VLOOKUP(Clients!$F3,Agents!$A:$B,2,0),"")</f>
        <v>Carlo Pascal</v>
      </c>
      <c r="H3">
        <v>2</v>
      </c>
      <c r="I3" t="str">
        <f t="shared" ref="I3:I6" si="0">_xlfn.TEXTJOIN("_",TRUE,B3,C3,D3)</f>
        <v>Mark Santos_48_M</v>
      </c>
    </row>
    <row r="4" spans="1:9" x14ac:dyDescent="0.3">
      <c r="A4" s="7">
        <v>3</v>
      </c>
      <c r="B4" s="4" t="s">
        <v>42</v>
      </c>
      <c r="C4" s="7">
        <v>28</v>
      </c>
      <c r="D4" s="4" t="s">
        <v>39</v>
      </c>
      <c r="E4" s="4" t="s">
        <v>12</v>
      </c>
      <c r="F4" t="str">
        <f>VLOOKUP($A4,Policies!$B:$C,2,0)</f>
        <v>A3</v>
      </c>
      <c r="G4" t="str">
        <f>IFERROR(VLOOKUP(Clients!$F4,Agents!$A:$B,2,0),"")</f>
        <v>Rico Villanueva</v>
      </c>
      <c r="H4">
        <v>5</v>
      </c>
      <c r="I4" t="str">
        <f t="shared" si="0"/>
        <v>Lucia Tan_28_F</v>
      </c>
    </row>
    <row r="5" spans="1:9" x14ac:dyDescent="0.3">
      <c r="A5" s="7">
        <v>4</v>
      </c>
      <c r="B5" s="4" t="s">
        <v>43</v>
      </c>
      <c r="C5" s="7">
        <v>51</v>
      </c>
      <c r="D5" s="4" t="s">
        <v>41</v>
      </c>
      <c r="E5" s="4" t="s">
        <v>15</v>
      </c>
      <c r="F5" t="str">
        <f>VLOOKUP($A5,Policies!$B:$C,2,0)</f>
        <v>A4</v>
      </c>
      <c r="G5" t="str">
        <f>IFERROR(VLOOKUP(Clients!$F5,Agents!$A:$B,2,0),"")</f>
        <v>Vanessa De Leon</v>
      </c>
      <c r="H5">
        <v>1</v>
      </c>
      <c r="I5" t="str">
        <f t="shared" si="0"/>
        <v>Juan Dela Cruz_51_M</v>
      </c>
    </row>
    <row r="6" spans="1:9" x14ac:dyDescent="0.3">
      <c r="A6" s="7">
        <v>5</v>
      </c>
      <c r="B6" s="4" t="s">
        <v>44</v>
      </c>
      <c r="C6" s="7">
        <v>40</v>
      </c>
      <c r="D6" s="4" t="s">
        <v>39</v>
      </c>
      <c r="E6" s="4" t="s">
        <v>6</v>
      </c>
      <c r="F6" t="str">
        <f>VLOOKUP($A6,Policies!$B:$C,2,0)</f>
        <v>A5</v>
      </c>
      <c r="G6" t="str">
        <f>IFERROR(VLOOKUP(Clients!$F6,Agents!$A:$B,2,0),"")</f>
        <v/>
      </c>
      <c r="H6">
        <v>3</v>
      </c>
      <c r="I6" t="str">
        <f t="shared" si="0"/>
        <v>Erika Mendoza_40_F</v>
      </c>
    </row>
    <row r="14" spans="1:9" x14ac:dyDescent="0.3">
      <c r="A14" t="s">
        <v>34</v>
      </c>
      <c r="B14" t="s">
        <v>35</v>
      </c>
      <c r="C14" t="s">
        <v>36</v>
      </c>
      <c r="D14" t="s">
        <v>37</v>
      </c>
      <c r="E14" t="s">
        <v>3</v>
      </c>
      <c r="F14" t="s">
        <v>0</v>
      </c>
      <c r="G14" t="s">
        <v>1</v>
      </c>
      <c r="H14" t="s">
        <v>96</v>
      </c>
      <c r="I14" t="s">
        <v>99</v>
      </c>
    </row>
    <row r="15" spans="1:9" x14ac:dyDescent="0.3">
      <c r="A15">
        <v>4</v>
      </c>
      <c r="B15" t="s">
        <v>43</v>
      </c>
      <c r="C15">
        <v>51</v>
      </c>
      <c r="D15" t="s">
        <v>41</v>
      </c>
      <c r="E15" t="s">
        <v>15</v>
      </c>
      <c r="F15" t="s">
        <v>13</v>
      </c>
      <c r="G15" t="s">
        <v>14</v>
      </c>
      <c r="H15">
        <v>1</v>
      </c>
      <c r="I15" t="s">
        <v>106</v>
      </c>
    </row>
    <row r="16" spans="1:9" x14ac:dyDescent="0.3">
      <c r="A16">
        <v>2</v>
      </c>
      <c r="B16" t="s">
        <v>40</v>
      </c>
      <c r="C16">
        <v>48</v>
      </c>
      <c r="D16" t="s">
        <v>41</v>
      </c>
      <c r="E16" t="s">
        <v>9</v>
      </c>
      <c r="F16" t="s">
        <v>7</v>
      </c>
      <c r="G16" t="s">
        <v>8</v>
      </c>
      <c r="H16">
        <v>2</v>
      </c>
      <c r="I16" t="s">
        <v>104</v>
      </c>
    </row>
    <row r="17" spans="1:9" hidden="1" x14ac:dyDescent="0.3">
      <c r="A17">
        <v>5</v>
      </c>
      <c r="B17" t="s">
        <v>44</v>
      </c>
      <c r="C17">
        <v>40</v>
      </c>
      <c r="D17" t="s">
        <v>39</v>
      </c>
      <c r="E17" t="s">
        <v>6</v>
      </c>
      <c r="F17" t="s">
        <v>52</v>
      </c>
      <c r="G17" t="s">
        <v>107</v>
      </c>
      <c r="H17">
        <v>3</v>
      </c>
      <c r="I17" t="s">
        <v>108</v>
      </c>
    </row>
    <row r="18" spans="1:9" hidden="1" x14ac:dyDescent="0.3">
      <c r="A18">
        <v>1</v>
      </c>
      <c r="B18" t="s">
        <v>38</v>
      </c>
      <c r="C18">
        <v>34</v>
      </c>
      <c r="D18" t="s">
        <v>39</v>
      </c>
      <c r="E18" t="s">
        <v>6</v>
      </c>
      <c r="F18" t="s">
        <v>4</v>
      </c>
      <c r="G18" t="s">
        <v>5</v>
      </c>
      <c r="H18">
        <v>4</v>
      </c>
      <c r="I18" t="s">
        <v>103</v>
      </c>
    </row>
    <row r="19" spans="1:9" hidden="1" x14ac:dyDescent="0.3">
      <c r="A19">
        <v>3</v>
      </c>
      <c r="B19" t="s">
        <v>42</v>
      </c>
      <c r="C19">
        <v>28</v>
      </c>
      <c r="D19" t="s">
        <v>39</v>
      </c>
      <c r="E19" t="s">
        <v>12</v>
      </c>
      <c r="F19" t="s">
        <v>10</v>
      </c>
      <c r="G19" t="s">
        <v>11</v>
      </c>
      <c r="H19">
        <v>5</v>
      </c>
      <c r="I19" t="s">
        <v>105</v>
      </c>
    </row>
  </sheetData>
  <autoFilter ref="A14:I19" xr:uid="{D71F34AC-A4FB-49EF-84E0-B32D9AB2719A}">
    <filterColumn colId="3">
      <filters>
        <filter val="M"/>
      </filters>
    </filterColumn>
  </autoFilter>
  <sortState xmlns:xlrd2="http://schemas.microsoft.com/office/spreadsheetml/2017/richdata2" ref="A15:I19">
    <sortCondition descending="1" ref="C15:C19"/>
  </sortState>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CDEFC-E9E3-4D2B-B462-876DA8820963}">
  <dimension ref="A3:B6"/>
  <sheetViews>
    <sheetView workbookViewId="0">
      <selection activeCell="A3" sqref="A3"/>
    </sheetView>
  </sheetViews>
  <sheetFormatPr defaultRowHeight="14.4" x14ac:dyDescent="0.3"/>
  <cols>
    <col min="1" max="1" width="13" bestFit="1" customWidth="1"/>
    <col min="2" max="2" width="23.109375" bestFit="1" customWidth="1"/>
  </cols>
  <sheetData>
    <row r="3" spans="1:2" x14ac:dyDescent="0.3">
      <c r="A3" s="10" t="s">
        <v>45</v>
      </c>
      <c r="B3" t="s">
        <v>91</v>
      </c>
    </row>
    <row r="4" spans="1:2" x14ac:dyDescent="0.3">
      <c r="A4" t="s">
        <v>51</v>
      </c>
      <c r="B4" s="11">
        <v>15000</v>
      </c>
    </row>
    <row r="5" spans="1:2" x14ac:dyDescent="0.3">
      <c r="A5" t="s">
        <v>49</v>
      </c>
      <c r="B5" s="11">
        <v>24500</v>
      </c>
    </row>
    <row r="6" spans="1:2" x14ac:dyDescent="0.3">
      <c r="A6" t="s">
        <v>50</v>
      </c>
      <c r="B6" s="11">
        <v>40000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548C-BB7C-419D-8930-3E9E5BB42F26}">
  <dimension ref="A1:K6"/>
  <sheetViews>
    <sheetView workbookViewId="0">
      <selection activeCell="K6" sqref="K6"/>
    </sheetView>
  </sheetViews>
  <sheetFormatPr defaultRowHeight="14.4" x14ac:dyDescent="0.3"/>
  <cols>
    <col min="1" max="1" width="8.21875" bestFit="1" customWidth="1"/>
    <col min="2" max="2" width="7.88671875" bestFit="1" customWidth="1"/>
    <col min="3" max="3" width="8" bestFit="1" customWidth="1"/>
    <col min="4" max="4" width="10.33203125" bestFit="1" customWidth="1"/>
    <col min="5" max="5" width="15.6640625" bestFit="1" customWidth="1"/>
    <col min="6" max="7" width="10.5546875" bestFit="1" customWidth="1"/>
    <col min="8" max="8" width="14.5546875" customWidth="1"/>
    <col min="9" max="9" width="9.88671875" bestFit="1" customWidth="1"/>
    <col min="10" max="10" width="13.109375" bestFit="1" customWidth="1"/>
  </cols>
  <sheetData>
    <row r="1" spans="1:11" x14ac:dyDescent="0.3">
      <c r="A1" s="8" t="s">
        <v>17</v>
      </c>
      <c r="B1" s="8" t="s">
        <v>34</v>
      </c>
      <c r="C1" s="8" t="s">
        <v>0</v>
      </c>
      <c r="D1" s="8" t="s">
        <v>45</v>
      </c>
      <c r="E1" s="8" t="s">
        <v>46</v>
      </c>
      <c r="F1" s="8" t="s">
        <v>47</v>
      </c>
      <c r="G1" s="8" t="s">
        <v>48</v>
      </c>
      <c r="H1" s="8" t="s">
        <v>74</v>
      </c>
      <c r="I1" s="8" t="s">
        <v>84</v>
      </c>
      <c r="J1" s="8" t="s">
        <v>86</v>
      </c>
      <c r="K1" s="8" t="s">
        <v>94</v>
      </c>
    </row>
    <row r="2" spans="1:11" x14ac:dyDescent="0.3">
      <c r="A2" s="4" t="s">
        <v>22</v>
      </c>
      <c r="B2" s="7">
        <v>1</v>
      </c>
      <c r="C2" s="4" t="s">
        <v>4</v>
      </c>
      <c r="D2" s="4" t="s">
        <v>49</v>
      </c>
      <c r="E2" s="6">
        <v>12000</v>
      </c>
      <c r="F2" s="5">
        <v>44927</v>
      </c>
      <c r="G2" s="5">
        <v>45292</v>
      </c>
      <c r="H2" t="str">
        <f>IF($E2&gt;13000,"High","Standard")</f>
        <v>Standard</v>
      </c>
      <c r="I2" t="b">
        <f>YEAR(G2)=2024</f>
        <v>1</v>
      </c>
      <c r="J2" t="str">
        <f>INDEX(Clients!B:B,MATCH(Policies!$B2,Clients!$A:$A,0))</f>
        <v>Anna Reyes</v>
      </c>
      <c r="K2">
        <f>YEAR(F2)</f>
        <v>2023</v>
      </c>
    </row>
    <row r="3" spans="1:11" x14ac:dyDescent="0.3">
      <c r="A3" s="4" t="s">
        <v>25</v>
      </c>
      <c r="B3" s="7">
        <v>2</v>
      </c>
      <c r="C3" s="4" t="s">
        <v>7</v>
      </c>
      <c r="D3" s="4" t="s">
        <v>50</v>
      </c>
      <c r="E3" s="6">
        <v>18000</v>
      </c>
      <c r="F3" s="5">
        <v>44774</v>
      </c>
      <c r="G3" s="5">
        <v>45139</v>
      </c>
      <c r="H3" t="str">
        <f t="shared" ref="H3:H6" si="0">IF($E3&gt;13000,"High","Standard")</f>
        <v>High</v>
      </c>
      <c r="I3" t="b">
        <f t="shared" ref="I3:I6" si="1">YEAR(G3)=2024</f>
        <v>0</v>
      </c>
      <c r="J3" t="str">
        <f>INDEX(Clients!B:B,MATCH(Policies!$B3,Clients!$A:$A,0))</f>
        <v>Mark Santos</v>
      </c>
      <c r="K3">
        <f t="shared" ref="K3:K6" si="2">YEAR(F3)</f>
        <v>2022</v>
      </c>
    </row>
    <row r="4" spans="1:11" x14ac:dyDescent="0.3">
      <c r="A4" s="4" t="s">
        <v>28</v>
      </c>
      <c r="B4" s="7">
        <v>3</v>
      </c>
      <c r="C4" s="4" t="s">
        <v>10</v>
      </c>
      <c r="D4" s="4" t="s">
        <v>51</v>
      </c>
      <c r="E4" s="6">
        <v>15000</v>
      </c>
      <c r="F4" s="5">
        <v>45017</v>
      </c>
      <c r="G4" s="5">
        <v>45383</v>
      </c>
      <c r="H4" t="str">
        <f t="shared" si="0"/>
        <v>High</v>
      </c>
      <c r="I4" t="b">
        <f t="shared" si="1"/>
        <v>1</v>
      </c>
      <c r="J4" t="str">
        <f>INDEX(Clients!B:B,MATCH(Policies!$B4,Clients!$A:$A,0))</f>
        <v>Lucia Tan</v>
      </c>
      <c r="K4">
        <f t="shared" si="2"/>
        <v>2023</v>
      </c>
    </row>
    <row r="5" spans="1:11" x14ac:dyDescent="0.3">
      <c r="A5" s="4" t="s">
        <v>32</v>
      </c>
      <c r="B5" s="7">
        <v>4</v>
      </c>
      <c r="C5" s="4" t="s">
        <v>13</v>
      </c>
      <c r="D5" s="4" t="s">
        <v>50</v>
      </c>
      <c r="E5" s="6">
        <v>22000</v>
      </c>
      <c r="F5" s="5">
        <v>45047</v>
      </c>
      <c r="G5" s="5">
        <v>45413</v>
      </c>
      <c r="H5" t="str">
        <f t="shared" si="0"/>
        <v>High</v>
      </c>
      <c r="I5" t="b">
        <f t="shared" si="1"/>
        <v>1</v>
      </c>
      <c r="J5" t="str">
        <f>INDEX(Clients!B:B,MATCH(Policies!$B5,Clients!$A:$A,0))</f>
        <v>Juan Dela Cruz</v>
      </c>
      <c r="K5">
        <f t="shared" si="2"/>
        <v>2023</v>
      </c>
    </row>
    <row r="6" spans="1:11" x14ac:dyDescent="0.3">
      <c r="A6" s="4" t="s">
        <v>30</v>
      </c>
      <c r="B6" s="7">
        <v>5</v>
      </c>
      <c r="C6" s="4" t="s">
        <v>52</v>
      </c>
      <c r="D6" s="4" t="s">
        <v>49</v>
      </c>
      <c r="E6" s="6">
        <v>12500</v>
      </c>
      <c r="F6" s="5">
        <v>44835</v>
      </c>
      <c r="G6" s="5">
        <v>45200</v>
      </c>
      <c r="H6" t="str">
        <f t="shared" si="0"/>
        <v>Standard</v>
      </c>
      <c r="I6" t="b">
        <f t="shared" si="1"/>
        <v>0</v>
      </c>
      <c r="J6" t="str">
        <f>INDEX(Clients!B:B,MATCH(Policies!$B6,Clients!$A:$A,0))</f>
        <v>Erika Mendoza</v>
      </c>
      <c r="K6">
        <f t="shared" si="2"/>
        <v>2022</v>
      </c>
    </row>
  </sheetData>
  <dataValidations count="1">
    <dataValidation type="list" allowBlank="1" showInputMessage="1" showErrorMessage="1" sqref="D1:D1048576" xr:uid="{9BDC3930-D242-4EFD-B436-79BEBB3040BE}">
      <formula1>$D:$D</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5D71-EC39-4A58-B2F5-5580C8AE0A23}">
  <dimension ref="A1:D5"/>
  <sheetViews>
    <sheetView workbookViewId="0">
      <selection activeCell="C10" sqref="C10"/>
    </sheetView>
  </sheetViews>
  <sheetFormatPr defaultRowHeight="14.4" x14ac:dyDescent="0.3"/>
  <cols>
    <col min="1" max="1" width="8" bestFit="1" customWidth="1"/>
    <col min="2" max="2" width="14.88671875" bestFit="1" customWidth="1"/>
    <col min="3" max="3" width="10.5546875" bestFit="1" customWidth="1"/>
    <col min="4" max="4" width="9.21875" bestFit="1" customWidth="1"/>
  </cols>
  <sheetData>
    <row r="1" spans="1:4" x14ac:dyDescent="0.3">
      <c r="A1" t="str">
        <f>Agents!A1</f>
        <v>agent_id</v>
      </c>
      <c r="B1" t="str">
        <f>Agents!B1</f>
        <v>agent_name</v>
      </c>
      <c r="C1" t="str">
        <f>Agents!C1</f>
        <v>hire_date</v>
      </c>
      <c r="D1" t="str">
        <f>Agents!D1</f>
        <v>region</v>
      </c>
    </row>
    <row r="2" spans="1:4" x14ac:dyDescent="0.3">
      <c r="A2" t="str">
        <f>Agents!A2</f>
        <v>A1</v>
      </c>
      <c r="B2" t="str">
        <f>Agents!B2</f>
        <v>Jenny Salvador</v>
      </c>
      <c r="C2" s="12">
        <f>Agents!C2</f>
        <v>43221</v>
      </c>
      <c r="D2" t="str">
        <f>Agents!D2</f>
        <v>Luzon</v>
      </c>
    </row>
    <row r="3" spans="1:4" x14ac:dyDescent="0.3">
      <c r="A3" t="str">
        <f>Agents!A3</f>
        <v>A2</v>
      </c>
      <c r="B3" t="str">
        <f>Agents!B3</f>
        <v>Carlo Pascal</v>
      </c>
      <c r="C3" s="12">
        <f>Agents!C3</f>
        <v>43876</v>
      </c>
      <c r="D3" t="str">
        <f>Agents!D3</f>
        <v>Visayas</v>
      </c>
    </row>
    <row r="4" spans="1:4" x14ac:dyDescent="0.3">
      <c r="A4" t="str">
        <f>Agents!A4</f>
        <v>A3</v>
      </c>
      <c r="B4" t="str">
        <f>Agents!B4</f>
        <v>Rico Villanueva</v>
      </c>
      <c r="C4" s="12">
        <f>Agents!C4</f>
        <v>43738</v>
      </c>
      <c r="D4" t="str">
        <f>Agents!D4</f>
        <v>NCR</v>
      </c>
    </row>
    <row r="5" spans="1:4" x14ac:dyDescent="0.3">
      <c r="A5" t="str">
        <f>Agents!A5</f>
        <v>A4</v>
      </c>
      <c r="B5" t="str">
        <f>Agents!B5</f>
        <v>Vanessa De Leon</v>
      </c>
      <c r="C5" s="12">
        <f>Agents!C5</f>
        <v>44387</v>
      </c>
      <c r="D5" t="str">
        <f>Agents!D5</f>
        <v>Mindanao</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CAA1-1FFF-4E09-B0C4-0E38258802ED}">
  <dimension ref="B2:C42"/>
  <sheetViews>
    <sheetView workbookViewId="0">
      <selection activeCell="P41" sqref="P41"/>
    </sheetView>
  </sheetViews>
  <sheetFormatPr defaultRowHeight="14.4" x14ac:dyDescent="0.3"/>
  <cols>
    <col min="1" max="1" width="7.88671875" bestFit="1" customWidth="1"/>
    <col min="2" max="2" width="17.44140625" bestFit="1" customWidth="1"/>
    <col min="3" max="3" width="5.21875" bestFit="1" customWidth="1"/>
    <col min="4" max="6" width="7.77734375" bestFit="1" customWidth="1"/>
    <col min="7" max="7" width="14.88671875" bestFit="1" customWidth="1"/>
    <col min="8" max="8" width="8.44140625" bestFit="1" customWidth="1"/>
    <col min="9" max="9" width="18.6640625" bestFit="1" customWidth="1"/>
  </cols>
  <sheetData>
    <row r="2" spans="2:3" x14ac:dyDescent="0.3">
      <c r="B2" s="10" t="s">
        <v>80</v>
      </c>
    </row>
    <row r="3" spans="2:3" x14ac:dyDescent="0.3">
      <c r="B3" s="10" t="s">
        <v>82</v>
      </c>
      <c r="C3" t="s">
        <v>81</v>
      </c>
    </row>
    <row r="4" spans="2:3" x14ac:dyDescent="0.3">
      <c r="B4">
        <v>1</v>
      </c>
      <c r="C4" s="11">
        <v>17000</v>
      </c>
    </row>
    <row r="5" spans="2:3" x14ac:dyDescent="0.3">
      <c r="B5">
        <v>6</v>
      </c>
      <c r="C5" s="11">
        <v>5000</v>
      </c>
    </row>
    <row r="6" spans="2:3" x14ac:dyDescent="0.3">
      <c r="B6">
        <v>7</v>
      </c>
      <c r="C6" s="11">
        <v>7000</v>
      </c>
    </row>
    <row r="7" spans="2:3" x14ac:dyDescent="0.3">
      <c r="B7">
        <v>9</v>
      </c>
      <c r="C7" s="11">
        <v>12000</v>
      </c>
    </row>
    <row r="19" spans="2:3" x14ac:dyDescent="0.3">
      <c r="B19" s="10" t="s">
        <v>111</v>
      </c>
    </row>
    <row r="20" spans="2:3" x14ac:dyDescent="0.3">
      <c r="B20" s="10" t="s">
        <v>45</v>
      </c>
      <c r="C20" t="s">
        <v>81</v>
      </c>
    </row>
    <row r="21" spans="2:3" x14ac:dyDescent="0.3">
      <c r="B21" t="s">
        <v>51</v>
      </c>
      <c r="C21" s="14">
        <v>1</v>
      </c>
    </row>
    <row r="22" spans="2:3" x14ac:dyDescent="0.3">
      <c r="B22" t="s">
        <v>49</v>
      </c>
      <c r="C22" s="14">
        <v>2</v>
      </c>
    </row>
    <row r="23" spans="2:3" x14ac:dyDescent="0.3">
      <c r="B23" t="s">
        <v>50</v>
      </c>
      <c r="C23" s="14">
        <v>2</v>
      </c>
    </row>
    <row r="37" spans="2:3" x14ac:dyDescent="0.3">
      <c r="B37" s="10" t="s">
        <v>116</v>
      </c>
    </row>
    <row r="38" spans="2:3" x14ac:dyDescent="0.3">
      <c r="B38" s="10" t="s">
        <v>36</v>
      </c>
      <c r="C38" t="s">
        <v>81</v>
      </c>
    </row>
    <row r="39" spans="2:3" x14ac:dyDescent="0.3">
      <c r="B39" t="s">
        <v>112</v>
      </c>
      <c r="C39" s="14">
        <v>1</v>
      </c>
    </row>
    <row r="40" spans="2:3" x14ac:dyDescent="0.3">
      <c r="B40" t="s">
        <v>113</v>
      </c>
      <c r="C40" s="14">
        <v>1</v>
      </c>
    </row>
    <row r="41" spans="2:3" x14ac:dyDescent="0.3">
      <c r="B41" t="s">
        <v>114</v>
      </c>
      <c r="C41" s="14">
        <v>1</v>
      </c>
    </row>
    <row r="42" spans="2:3" x14ac:dyDescent="0.3">
      <c r="B42" t="s">
        <v>115</v>
      </c>
      <c r="C42" s="14">
        <v>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Tasks Lists</vt:lpstr>
      <vt:lpstr>Agents</vt:lpstr>
      <vt:lpstr>Claims</vt:lpstr>
      <vt:lpstr>Clients</vt:lpstr>
      <vt:lpstr>Chart</vt:lpstr>
      <vt:lpstr>Policies</vt:lpstr>
      <vt:lpstr>Helper Agents</vt:lpstr>
      <vt:lpstr>Task20</vt:lpstr>
      <vt:lpstr>Premiums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Pajadan</dc:creator>
  <cp:lastModifiedBy>Neil Olsen Pajadan</cp:lastModifiedBy>
  <dcterms:created xsi:type="dcterms:W3CDTF">2025-07-30T12:20:19Z</dcterms:created>
  <dcterms:modified xsi:type="dcterms:W3CDTF">2025-08-05T12:36:35Z</dcterms:modified>
</cp:coreProperties>
</file>