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pie/Documents/IR4/statistiquesModelisationProba/"/>
    </mc:Choice>
  </mc:AlternateContent>
  <xr:revisionPtr revIDLastSave="0" documentId="13_ncr:1_{356B12B9-74BB-AC4D-9186-B7F4D2721C70}" xr6:coauthVersionLast="46" xr6:coauthVersionMax="46" xr10:uidLastSave="{00000000-0000-0000-0000-000000000000}"/>
  <bookViews>
    <workbookView xWindow="-5000" yWindow="-21600" windowWidth="38400" windowHeight="21600" activeTab="5" xr2:uid="{2CE22DEC-F812-DD4E-95BE-7BF15968821E}"/>
  </bookViews>
  <sheets>
    <sheet name="Ex1_TD8" sheetId="2" r:id="rId1"/>
    <sheet name="Ex2_TD8" sheetId="3" r:id="rId2"/>
    <sheet name="Ex3_TD8" sheetId="4" r:id="rId3"/>
    <sheet name="Ex4_TD8" sheetId="5" r:id="rId4"/>
    <sheet name="Ex5_TD8" sheetId="6" r:id="rId5"/>
    <sheet name="Ex6_TD8" sheetId="7" r:id="rId6"/>
  </sheets>
  <definedNames>
    <definedName name="_xlchart.v1.0" hidden="1">Ex6_TD8!$B$1</definedName>
    <definedName name="_xlchart.v1.1" hidden="1">Ex6_TD8!$B$2:$B$45</definedName>
    <definedName name="_xlchart.v1.2" hidden="1">Ex6_TD8!$C$1</definedName>
    <definedName name="_xlchart.v1.3" hidden="1">Ex6_TD8!$C$2:$C$45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7" l="1"/>
  <c r="C3" i="6" l="1"/>
  <c r="C4" i="6"/>
  <c r="C5" i="6"/>
  <c r="C6" i="6"/>
  <c r="C7" i="6"/>
  <c r="C8" i="6"/>
  <c r="C9" i="6"/>
  <c r="C10" i="6"/>
  <c r="C11" i="6"/>
  <c r="C2" i="6"/>
  <c r="B14" i="6"/>
  <c r="E42" i="5"/>
  <c r="F19" i="5"/>
  <c r="B13" i="3"/>
  <c r="B17" i="3"/>
  <c r="C10" i="2"/>
  <c r="B10" i="2"/>
  <c r="F3" i="2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  <c r="D3" i="2"/>
  <c r="D4" i="2"/>
  <c r="D5" i="2"/>
  <c r="D6" i="2"/>
  <c r="D7" i="2"/>
  <c r="D8" i="2"/>
  <c r="D9" i="2"/>
  <c r="D2" i="2"/>
  <c r="E10" i="2" l="1"/>
  <c r="D10" i="2"/>
  <c r="F10" i="2"/>
  <c r="C15" i="2" s="1"/>
  <c r="C13" i="2"/>
  <c r="C14" i="2" l="1"/>
  <c r="C33" i="2" s="1"/>
  <c r="C32" i="2" l="1"/>
  <c r="C35" i="2"/>
  <c r="C34" i="2"/>
</calcChain>
</file>

<file path=xl/sharedStrings.xml><?xml version="1.0" encoding="utf-8"?>
<sst xmlns="http://schemas.openxmlformats.org/spreadsheetml/2006/main" count="32" uniqueCount="26">
  <si>
    <t>xi</t>
  </si>
  <si>
    <t>yi</t>
  </si>
  <si>
    <t>xiyi</t>
  </si>
  <si>
    <t>xi^2</t>
  </si>
  <si>
    <t>yi^2</t>
  </si>
  <si>
    <t>MOYENNE</t>
  </si>
  <si>
    <t>a =</t>
  </si>
  <si>
    <t xml:space="preserve">b = </t>
  </si>
  <si>
    <t>^p =</t>
  </si>
  <si>
    <t>Estimations :</t>
  </si>
  <si>
    <t>Année</t>
  </si>
  <si>
    <t>Indice</t>
  </si>
  <si>
    <t>prédiction</t>
  </si>
  <si>
    <t>Chl</t>
  </si>
  <si>
    <t>DCO</t>
  </si>
  <si>
    <t xml:space="preserve">frais </t>
  </si>
  <si>
    <t>sec</t>
  </si>
  <si>
    <t>r</t>
  </si>
  <si>
    <t>outsiders</t>
  </si>
  <si>
    <t>X</t>
  </si>
  <si>
    <t>D</t>
  </si>
  <si>
    <t>Z=lnD</t>
  </si>
  <si>
    <t>Obs no.</t>
  </si>
  <si>
    <t>Témpérature</t>
  </si>
  <si>
    <t>Concentration de mercure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</si>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</sst>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IDFont+F2"/>
    </font>
    <font>
      <sz val="10"/>
      <color theme="1"/>
      <name val="CIDFont+F6"/>
    </font>
    <font>
      <sz val="12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2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4" fillId="2" borderId="9" xfId="0" applyFont="1" applyFill="1" applyBorder="1" applyAlignment="1">
      <alignment vertical="top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Perte</a:t>
            </a:r>
            <a:r>
              <a:rPr lang="en-GB" baseline="0"/>
              <a:t> de poids en fonction de la durée d'exposition</a:t>
            </a:r>
            <a:endParaRPr lang="en-GB"/>
          </a:p>
        </c:rich>
      </c:tx>
      <c:layout>
        <c:manualLayout>
          <c:xMode val="edge"/>
          <c:yMode val="edge"/>
          <c:x val="0.25175678040244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9.1031933508311458E-2"/>
                  <c:y val="0.31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Ex1_TD8!$B$2:$B$9</c:f>
              <c:numCache>
                <c:formatCode>0.00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Ex1_TD8!$C$2:$C$9</c:f>
              <c:numCache>
                <c:formatCode>0.00</c:formatCode>
                <c:ptCount val="8"/>
                <c:pt idx="0">
                  <c:v>2</c:v>
                </c:pt>
                <c:pt idx="1">
                  <c:v>2.5</c:v>
                </c:pt>
                <c:pt idx="2">
                  <c:v>3.1</c:v>
                </c:pt>
                <c:pt idx="3">
                  <c:v>3.6</c:v>
                </c:pt>
                <c:pt idx="4">
                  <c:v>1.8</c:v>
                </c:pt>
                <c:pt idx="5">
                  <c:v>2.4</c:v>
                </c:pt>
                <c:pt idx="6">
                  <c:v>3</c:v>
                </c:pt>
                <c:pt idx="7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8-E647-B2CA-541B1B5ED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28880"/>
        <c:axId val="654630528"/>
      </c:scatterChart>
      <c:valAx>
        <c:axId val="6546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Durée d'exposition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54630528"/>
        <c:crossesAt val="0"/>
        <c:crossBetween val="midCat"/>
      </c:valAx>
      <c:valAx>
        <c:axId val="6546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Perte</a:t>
                </a:r>
                <a:r>
                  <a:rPr lang="en-GB" baseline="0"/>
                  <a:t> de poids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546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77180358584412E-2"/>
          <c:y val="6.8418491451318827E-2"/>
          <c:w val="0.86487510936132983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Ex2_TD8!$B$1</c:f>
              <c:strCache>
                <c:ptCount val="1"/>
                <c:pt idx="0">
                  <c:v>Indice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-0.20489095158900694"/>
                  <c:y val="-1.26643876487268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Ex2_TD8!$A$2:$A$10</c:f>
              <c:numCache>
                <c:formatCode>General</c:formatCode>
                <c:ptCount val="9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</c:numCache>
            </c:numRef>
          </c:xVal>
          <c:yVal>
            <c:numRef>
              <c:f>Ex2_TD8!$B$2:$B$10</c:f>
              <c:numCache>
                <c:formatCode>General</c:formatCode>
                <c:ptCount val="9"/>
                <c:pt idx="0">
                  <c:v>184.7</c:v>
                </c:pt>
                <c:pt idx="1">
                  <c:v>202.4</c:v>
                </c:pt>
                <c:pt idx="2">
                  <c:v>219.4</c:v>
                </c:pt>
                <c:pt idx="3">
                  <c:v>239.7</c:v>
                </c:pt>
                <c:pt idx="4">
                  <c:v>265.89999999999998</c:v>
                </c:pt>
                <c:pt idx="5">
                  <c:v>294.5</c:v>
                </c:pt>
                <c:pt idx="6">
                  <c:v>328.7</c:v>
                </c:pt>
                <c:pt idx="7">
                  <c:v>357.3</c:v>
                </c:pt>
                <c:pt idx="8">
                  <c:v>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4-8B48-8087-36D3BB52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36960"/>
        <c:axId val="1234563743"/>
      </c:scatterChart>
      <c:valAx>
        <c:axId val="14763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Années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34563743"/>
        <c:crosses val="autoZero"/>
        <c:crossBetween val="midCat"/>
      </c:valAx>
      <c:valAx>
        <c:axId val="12345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Indice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4763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Ex3_TD8!$B$1</c:f>
              <c:strCache>
                <c:ptCount val="1"/>
                <c:pt idx="0">
                  <c:v>DCO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7.2192475940507442E-2"/>
                  <c:y val="-0.16719415281423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Ex3_TD8!$A$2:$A$13</c:f>
              <c:numCache>
                <c:formatCode>General</c:formatCode>
                <c:ptCount val="12"/>
                <c:pt idx="0">
                  <c:v>9.0299999999999994</c:v>
                </c:pt>
                <c:pt idx="1">
                  <c:v>4.9000000000000004</c:v>
                </c:pt>
                <c:pt idx="2">
                  <c:v>14.92</c:v>
                </c:pt>
                <c:pt idx="3">
                  <c:v>18.54</c:v>
                </c:pt>
                <c:pt idx="4">
                  <c:v>9.1199999999999992</c:v>
                </c:pt>
                <c:pt idx="5">
                  <c:v>9.92</c:v>
                </c:pt>
                <c:pt idx="6">
                  <c:v>11.81</c:v>
                </c:pt>
                <c:pt idx="7">
                  <c:v>19.72</c:v>
                </c:pt>
                <c:pt idx="8">
                  <c:v>2.84</c:v>
                </c:pt>
                <c:pt idx="9">
                  <c:v>4.16</c:v>
                </c:pt>
                <c:pt idx="10">
                  <c:v>14.61</c:v>
                </c:pt>
                <c:pt idx="11">
                  <c:v>19.239999999999998</c:v>
                </c:pt>
              </c:numCache>
            </c:numRef>
          </c:xVal>
          <c:yVal>
            <c:numRef>
              <c:f>Ex3_TD8!$B$2:$B$13</c:f>
              <c:numCache>
                <c:formatCode>General</c:formatCode>
                <c:ptCount val="12"/>
                <c:pt idx="0">
                  <c:v>43</c:v>
                </c:pt>
                <c:pt idx="1">
                  <c:v>32</c:v>
                </c:pt>
                <c:pt idx="2">
                  <c:v>43</c:v>
                </c:pt>
                <c:pt idx="3">
                  <c:v>42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38</c:v>
                </c:pt>
                <c:pt idx="8">
                  <c:v>29</c:v>
                </c:pt>
                <c:pt idx="9">
                  <c:v>28</c:v>
                </c:pt>
                <c:pt idx="10">
                  <c:v>37</c:v>
                </c:pt>
                <c:pt idx="1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9-AA45-82F7-11404735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27680"/>
        <c:axId val="1202287840"/>
      </c:scatterChart>
      <c:valAx>
        <c:axId val="12022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02287840"/>
        <c:crosses val="autoZero"/>
        <c:crossBetween val="midCat"/>
      </c:valAx>
      <c:valAx>
        <c:axId val="12022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022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8.1704236178920905E-2"/>
          <c:y val="2.7742072781442865E-2"/>
          <c:w val="0.88709033245844271"/>
          <c:h val="0.8417129629629629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Ex3_TD8!$B$1</c:f>
              <c:strCache>
                <c:ptCount val="1"/>
                <c:pt idx="0">
                  <c:v>DCO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-0.25301176093446337"/>
                  <c:y val="-1.8412428176207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Ex3_TD8!$B$2:$B$13</c:f>
              <c:numCache>
                <c:formatCode>General</c:formatCode>
                <c:ptCount val="12"/>
                <c:pt idx="0">
                  <c:v>43</c:v>
                </c:pt>
                <c:pt idx="1">
                  <c:v>32</c:v>
                </c:pt>
                <c:pt idx="2">
                  <c:v>43</c:v>
                </c:pt>
                <c:pt idx="3">
                  <c:v>42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38</c:v>
                </c:pt>
                <c:pt idx="8">
                  <c:v>29</c:v>
                </c:pt>
                <c:pt idx="9">
                  <c:v>28</c:v>
                </c:pt>
                <c:pt idx="10">
                  <c:v>37</c:v>
                </c:pt>
                <c:pt idx="11">
                  <c:v>41</c:v>
                </c:pt>
              </c:numCache>
            </c:numRef>
          </c:xVal>
          <c:yVal>
            <c:numRef>
              <c:f>Ex3_TD8!$A$2:$A$13</c:f>
              <c:numCache>
                <c:formatCode>General</c:formatCode>
                <c:ptCount val="12"/>
                <c:pt idx="0">
                  <c:v>9.0299999999999994</c:v>
                </c:pt>
                <c:pt idx="1">
                  <c:v>4.9000000000000004</c:v>
                </c:pt>
                <c:pt idx="2">
                  <c:v>14.92</c:v>
                </c:pt>
                <c:pt idx="3">
                  <c:v>18.54</c:v>
                </c:pt>
                <c:pt idx="4">
                  <c:v>9.1199999999999992</c:v>
                </c:pt>
                <c:pt idx="5">
                  <c:v>9.92</c:v>
                </c:pt>
                <c:pt idx="6">
                  <c:v>11.81</c:v>
                </c:pt>
                <c:pt idx="7">
                  <c:v>19.72</c:v>
                </c:pt>
                <c:pt idx="8">
                  <c:v>2.84</c:v>
                </c:pt>
                <c:pt idx="9">
                  <c:v>4.16</c:v>
                </c:pt>
                <c:pt idx="10">
                  <c:v>14.61</c:v>
                </c:pt>
                <c:pt idx="11">
                  <c:v>19.239999999999998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7-AA41-89E4-6CA0F7CC4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87184"/>
        <c:axId val="644188832"/>
      </c:scatterChart>
      <c:valAx>
        <c:axId val="6441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44188832"/>
        <c:crosses val="autoZero"/>
        <c:crossBetween val="midCat"/>
      </c:valAx>
      <c:valAx>
        <c:axId val="6441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Chl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441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7.2124890638670169E-2"/>
          <c:y val="0.16706036745406824"/>
          <c:w val="0.88387510936132985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Ex4_TD8!$B$1</c:f>
              <c:strCache>
                <c:ptCount val="1"/>
                <c:pt idx="0">
                  <c:v>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6.7524059492563432E-3"/>
                  <c:y val="-0.17300524934383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Ex4_TD8!$A$2:$A$21</c:f>
              <c:numCache>
                <c:formatCode>General</c:formatCode>
                <c:ptCount val="20"/>
                <c:pt idx="0">
                  <c:v>20.399999999999999</c:v>
                </c:pt>
                <c:pt idx="1">
                  <c:v>28.4</c:v>
                </c:pt>
                <c:pt idx="2">
                  <c:v>48.7</c:v>
                </c:pt>
                <c:pt idx="3">
                  <c:v>28.8</c:v>
                </c:pt>
                <c:pt idx="4">
                  <c:v>32.9</c:v>
                </c:pt>
                <c:pt idx="5">
                  <c:v>100.2</c:v>
                </c:pt>
                <c:pt idx="6">
                  <c:v>32.200000000000003</c:v>
                </c:pt>
                <c:pt idx="7">
                  <c:v>27.8</c:v>
                </c:pt>
                <c:pt idx="8">
                  <c:v>27</c:v>
                </c:pt>
                <c:pt idx="9">
                  <c:v>36.700000000000003</c:v>
                </c:pt>
                <c:pt idx="10">
                  <c:v>20.399999999999999</c:v>
                </c:pt>
                <c:pt idx="11">
                  <c:v>24.3</c:v>
                </c:pt>
                <c:pt idx="12">
                  <c:v>24.3</c:v>
                </c:pt>
                <c:pt idx="13">
                  <c:v>18</c:v>
                </c:pt>
                <c:pt idx="14">
                  <c:v>31.7</c:v>
                </c:pt>
                <c:pt idx="15">
                  <c:v>25.7</c:v>
                </c:pt>
                <c:pt idx="16">
                  <c:v>41.2</c:v>
                </c:pt>
                <c:pt idx="17">
                  <c:v>53</c:v>
                </c:pt>
                <c:pt idx="18">
                  <c:v>61</c:v>
                </c:pt>
                <c:pt idx="19">
                  <c:v>61.2</c:v>
                </c:pt>
              </c:numCache>
            </c:numRef>
          </c:xVal>
          <c:yVal>
            <c:numRef>
              <c:f>Ex4_TD8!$B$2:$B$21</c:f>
              <c:numCache>
                <c:formatCode>General</c:formatCode>
                <c:ptCount val="20"/>
                <c:pt idx="0">
                  <c:v>3.6</c:v>
                </c:pt>
                <c:pt idx="1">
                  <c:v>3.4</c:v>
                </c:pt>
                <c:pt idx="2">
                  <c:v>5.6</c:v>
                </c:pt>
                <c:pt idx="3">
                  <c:v>4.0999999999999996</c:v>
                </c:pt>
                <c:pt idx="4">
                  <c:v>3.3</c:v>
                </c:pt>
                <c:pt idx="5">
                  <c:v>9.3000000000000007</c:v>
                </c:pt>
                <c:pt idx="6">
                  <c:v>3.7</c:v>
                </c:pt>
                <c:pt idx="7">
                  <c:v>3.2</c:v>
                </c:pt>
                <c:pt idx="8">
                  <c:v>2.9</c:v>
                </c:pt>
                <c:pt idx="9">
                  <c:v>4.5</c:v>
                </c:pt>
                <c:pt idx="10">
                  <c:v>2.6</c:v>
                </c:pt>
                <c:pt idx="11">
                  <c:v>6.5</c:v>
                </c:pt>
                <c:pt idx="12">
                  <c:v>3.1</c:v>
                </c:pt>
                <c:pt idx="13">
                  <c:v>2.6</c:v>
                </c:pt>
                <c:pt idx="14">
                  <c:v>4.4000000000000004</c:v>
                </c:pt>
                <c:pt idx="15">
                  <c:v>2.8</c:v>
                </c:pt>
                <c:pt idx="16">
                  <c:v>4.5999999999999996</c:v>
                </c:pt>
                <c:pt idx="17">
                  <c:v>6</c:v>
                </c:pt>
                <c:pt idx="18">
                  <c:v>7.2</c:v>
                </c:pt>
                <c:pt idx="19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9-9449-B7A4-6460F244B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193728"/>
        <c:axId val="1212839295"/>
      </c:scatterChart>
      <c:valAx>
        <c:axId val="18771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12839295"/>
        <c:crosses val="autoZero"/>
        <c:crossBetween val="midCat"/>
      </c:valAx>
      <c:valAx>
        <c:axId val="12128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771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Ex4_TD8!$B$25</c:f>
              <c:strCache>
                <c:ptCount val="1"/>
                <c:pt idx="0">
                  <c:v>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7.0774496937882764E-2"/>
                  <c:y val="-0.177183581219014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Ex4_TD8!$A$26:$A$43</c:f>
              <c:numCache>
                <c:formatCode>General</c:formatCode>
                <c:ptCount val="18"/>
                <c:pt idx="0">
                  <c:v>20.399999999999999</c:v>
                </c:pt>
                <c:pt idx="1">
                  <c:v>28.4</c:v>
                </c:pt>
                <c:pt idx="2">
                  <c:v>48.7</c:v>
                </c:pt>
                <c:pt idx="3">
                  <c:v>28.8</c:v>
                </c:pt>
                <c:pt idx="4">
                  <c:v>32.9</c:v>
                </c:pt>
                <c:pt idx="5">
                  <c:v>32.200000000000003</c:v>
                </c:pt>
                <c:pt idx="6">
                  <c:v>27.8</c:v>
                </c:pt>
                <c:pt idx="7">
                  <c:v>27</c:v>
                </c:pt>
                <c:pt idx="8">
                  <c:v>36.700000000000003</c:v>
                </c:pt>
                <c:pt idx="9">
                  <c:v>20.399999999999999</c:v>
                </c:pt>
                <c:pt idx="10">
                  <c:v>24.3</c:v>
                </c:pt>
                <c:pt idx="11">
                  <c:v>18</c:v>
                </c:pt>
                <c:pt idx="12">
                  <c:v>31.7</c:v>
                </c:pt>
                <c:pt idx="13">
                  <c:v>25.7</c:v>
                </c:pt>
                <c:pt idx="14">
                  <c:v>41.2</c:v>
                </c:pt>
                <c:pt idx="15">
                  <c:v>53</c:v>
                </c:pt>
                <c:pt idx="16">
                  <c:v>61</c:v>
                </c:pt>
                <c:pt idx="17">
                  <c:v>61.2</c:v>
                </c:pt>
              </c:numCache>
            </c:numRef>
          </c:xVal>
          <c:yVal>
            <c:numRef>
              <c:f>Ex4_TD8!$B$26:$B$43</c:f>
              <c:numCache>
                <c:formatCode>General</c:formatCode>
                <c:ptCount val="18"/>
                <c:pt idx="0">
                  <c:v>3.6</c:v>
                </c:pt>
                <c:pt idx="1">
                  <c:v>3.4</c:v>
                </c:pt>
                <c:pt idx="2">
                  <c:v>5.6</c:v>
                </c:pt>
                <c:pt idx="3">
                  <c:v>4.0999999999999996</c:v>
                </c:pt>
                <c:pt idx="4">
                  <c:v>3.3</c:v>
                </c:pt>
                <c:pt idx="5">
                  <c:v>3.7</c:v>
                </c:pt>
                <c:pt idx="6">
                  <c:v>3.2</c:v>
                </c:pt>
                <c:pt idx="7">
                  <c:v>2.9</c:v>
                </c:pt>
                <c:pt idx="8">
                  <c:v>4.5</c:v>
                </c:pt>
                <c:pt idx="9">
                  <c:v>2.6</c:v>
                </c:pt>
                <c:pt idx="10">
                  <c:v>3.1</c:v>
                </c:pt>
                <c:pt idx="11">
                  <c:v>2.6</c:v>
                </c:pt>
                <c:pt idx="12">
                  <c:v>4.4000000000000004</c:v>
                </c:pt>
                <c:pt idx="13">
                  <c:v>2.8</c:v>
                </c:pt>
                <c:pt idx="14">
                  <c:v>4.5999999999999996</c:v>
                </c:pt>
                <c:pt idx="15">
                  <c:v>6</c:v>
                </c:pt>
                <c:pt idx="16">
                  <c:v>7.2</c:v>
                </c:pt>
                <c:pt idx="17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4-9F4C-AE5B-D10B5B12A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96144"/>
        <c:axId val="379825376"/>
      </c:scatterChart>
      <c:valAx>
        <c:axId val="3548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79825376"/>
        <c:crosses val="autoZero"/>
        <c:crossBetween val="midCat"/>
      </c:valAx>
      <c:valAx>
        <c:axId val="3798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5489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8.2013779527559061E-2"/>
          <c:y val="0.15780110819480897"/>
          <c:w val="0.87442366579177599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Ex5_TD8!$B$1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5133146045186558E-3"/>
                  <c:y val="0.31562445319335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283583270684129"/>
                  <c:y val="0.12304717118693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Ex5_TD8!$A$2:$A$11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Ex5_TD8!$B$2:$B$11</c:f>
              <c:numCache>
                <c:formatCode>General</c:formatCode>
                <c:ptCount val="10"/>
                <c:pt idx="0">
                  <c:v>19</c:v>
                </c:pt>
                <c:pt idx="1">
                  <c:v>21</c:v>
                </c:pt>
                <c:pt idx="2">
                  <c:v>35</c:v>
                </c:pt>
                <c:pt idx="3">
                  <c:v>38</c:v>
                </c:pt>
                <c:pt idx="4">
                  <c:v>64</c:v>
                </c:pt>
                <c:pt idx="5">
                  <c:v>66</c:v>
                </c:pt>
                <c:pt idx="6">
                  <c:v>115</c:v>
                </c:pt>
                <c:pt idx="7">
                  <c:v>130</c:v>
                </c:pt>
                <c:pt idx="8">
                  <c:v>200</c:v>
                </c:pt>
                <c:pt idx="9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B-3F42-A29F-AE336056B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33776"/>
        <c:axId val="654935424"/>
      </c:scatterChart>
      <c:valAx>
        <c:axId val="6549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54935424"/>
        <c:crosses val="autoZero"/>
        <c:crossBetween val="midCat"/>
      </c:valAx>
      <c:valAx>
        <c:axId val="6549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549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Ex5_TD8!$C$1</c:f>
              <c:strCache>
                <c:ptCount val="1"/>
                <c:pt idx="0">
                  <c:v>Z=lnD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AB-5F4B-88AA-39EFF265550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AB-5F4B-88AA-39EFF265550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AB-5F4B-88AA-39EFF265550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AB-5F4B-88AA-39EFF2655505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1"/>
            <c:backward val="0.1"/>
            <c:dispRSqr val="1"/>
            <c:dispEq val="1"/>
            <c:trendlineLbl>
              <c:layout>
                <c:manualLayout>
                  <c:x val="4.7980971128608926E-2"/>
                  <c:y val="-0.21788495188101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Ex5_TD8!$A$2:$A$11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Ex5_TD8!$C$2:$C$11</c:f>
              <c:numCache>
                <c:formatCode>General</c:formatCode>
                <c:ptCount val="10"/>
                <c:pt idx="0">
                  <c:v>1.2787536009528289</c:v>
                </c:pt>
                <c:pt idx="1">
                  <c:v>1.3222192947339193</c:v>
                </c:pt>
                <c:pt idx="2">
                  <c:v>1.5440680443502757</c:v>
                </c:pt>
                <c:pt idx="3">
                  <c:v>1.5797835966168101</c:v>
                </c:pt>
                <c:pt idx="4">
                  <c:v>1.8061799739838871</c:v>
                </c:pt>
                <c:pt idx="5">
                  <c:v>1.8195439355418688</c:v>
                </c:pt>
                <c:pt idx="6">
                  <c:v>2.0606978403536118</c:v>
                </c:pt>
                <c:pt idx="7">
                  <c:v>2.1139433523068369</c:v>
                </c:pt>
                <c:pt idx="8">
                  <c:v>2.3010299956639813</c:v>
                </c:pt>
                <c:pt idx="9">
                  <c:v>2.3222192947339191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B-5F4B-88AA-39EFF265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12464"/>
        <c:axId val="208261936"/>
      </c:scatterChart>
      <c:valAx>
        <c:axId val="2871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8261936"/>
        <c:crosses val="autoZero"/>
        <c:crossBetween val="midCat"/>
      </c:valAx>
      <c:valAx>
        <c:axId val="2082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Z=lnD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871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Ex6_TD8!$C$1</c:f>
              <c:strCache>
                <c:ptCount val="1"/>
                <c:pt idx="0">
                  <c:v>Concentration de mercure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1"/>
            <c:dispEq val="1"/>
            <c:trendlineLbl>
              <c:layout>
                <c:manualLayout>
                  <c:x val="1.6755169754724054E-2"/>
                  <c:y val="-0.18583084577114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Ex6_TD8!$B$2:$B$45</c:f>
              <c:numCache>
                <c:formatCode>General</c:formatCode>
                <c:ptCount val="44"/>
                <c:pt idx="0">
                  <c:v>25</c:v>
                </c:pt>
                <c:pt idx="1">
                  <c:v>18</c:v>
                </c:pt>
                <c:pt idx="2">
                  <c:v>19</c:v>
                </c:pt>
                <c:pt idx="3">
                  <c:v>22</c:v>
                </c:pt>
                <c:pt idx="4">
                  <c:v>20</c:v>
                </c:pt>
                <c:pt idx="5">
                  <c:v>21</c:v>
                </c:pt>
                <c:pt idx="6">
                  <c:v>13</c:v>
                </c:pt>
                <c:pt idx="7">
                  <c:v>22</c:v>
                </c:pt>
                <c:pt idx="8">
                  <c:v>14</c:v>
                </c:pt>
                <c:pt idx="9">
                  <c:v>12</c:v>
                </c:pt>
                <c:pt idx="10">
                  <c:v>19</c:v>
                </c:pt>
                <c:pt idx="11">
                  <c:v>12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13</c:v>
                </c:pt>
                <c:pt idx="17">
                  <c:v>12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15</c:v>
                </c:pt>
                <c:pt idx="22">
                  <c:v>19</c:v>
                </c:pt>
                <c:pt idx="23">
                  <c:v>21</c:v>
                </c:pt>
                <c:pt idx="24">
                  <c:v>15</c:v>
                </c:pt>
                <c:pt idx="25">
                  <c:v>24</c:v>
                </c:pt>
                <c:pt idx="26">
                  <c:v>21</c:v>
                </c:pt>
                <c:pt idx="27">
                  <c:v>13</c:v>
                </c:pt>
                <c:pt idx="28">
                  <c:v>22</c:v>
                </c:pt>
                <c:pt idx="29">
                  <c:v>12</c:v>
                </c:pt>
                <c:pt idx="30">
                  <c:v>13</c:v>
                </c:pt>
                <c:pt idx="31">
                  <c:v>22</c:v>
                </c:pt>
                <c:pt idx="32">
                  <c:v>14</c:v>
                </c:pt>
                <c:pt idx="33">
                  <c:v>12</c:v>
                </c:pt>
                <c:pt idx="34">
                  <c:v>20</c:v>
                </c:pt>
                <c:pt idx="35">
                  <c:v>18</c:v>
                </c:pt>
                <c:pt idx="36">
                  <c:v>12</c:v>
                </c:pt>
                <c:pt idx="37">
                  <c:v>16</c:v>
                </c:pt>
                <c:pt idx="38">
                  <c:v>24</c:v>
                </c:pt>
                <c:pt idx="39">
                  <c:v>22</c:v>
                </c:pt>
                <c:pt idx="40">
                  <c:v>25</c:v>
                </c:pt>
                <c:pt idx="41">
                  <c:v>24</c:v>
                </c:pt>
                <c:pt idx="42">
                  <c:v>20</c:v>
                </c:pt>
                <c:pt idx="43">
                  <c:v>13</c:v>
                </c:pt>
              </c:numCache>
            </c:numRef>
          </c:xVal>
          <c:yVal>
            <c:numRef>
              <c:f>Ex6_TD8!$C$2:$C$45</c:f>
              <c:numCache>
                <c:formatCode>General</c:formatCode>
                <c:ptCount val="44"/>
                <c:pt idx="0">
                  <c:v>43.9</c:v>
                </c:pt>
                <c:pt idx="1">
                  <c:v>31.7</c:v>
                </c:pt>
                <c:pt idx="2">
                  <c:v>30.1</c:v>
                </c:pt>
                <c:pt idx="3">
                  <c:v>45.2</c:v>
                </c:pt>
                <c:pt idx="4">
                  <c:v>41.4</c:v>
                </c:pt>
                <c:pt idx="5">
                  <c:v>45.4</c:v>
                </c:pt>
                <c:pt idx="6">
                  <c:v>22.3</c:v>
                </c:pt>
                <c:pt idx="7">
                  <c:v>38.200000000000003</c:v>
                </c:pt>
                <c:pt idx="8">
                  <c:v>22.9</c:v>
                </c:pt>
                <c:pt idx="9">
                  <c:v>20.100000000000001</c:v>
                </c:pt>
                <c:pt idx="10">
                  <c:v>31.4</c:v>
                </c:pt>
                <c:pt idx="11">
                  <c:v>19.100000000000001</c:v>
                </c:pt>
                <c:pt idx="12">
                  <c:v>42.3</c:v>
                </c:pt>
                <c:pt idx="13">
                  <c:v>45.5</c:v>
                </c:pt>
                <c:pt idx="14">
                  <c:v>47.2</c:v>
                </c:pt>
                <c:pt idx="15">
                  <c:v>45.1</c:v>
                </c:pt>
                <c:pt idx="16">
                  <c:v>28.4</c:v>
                </c:pt>
                <c:pt idx="17">
                  <c:v>20.100000000000001</c:v>
                </c:pt>
                <c:pt idx="18">
                  <c:v>42.3</c:v>
                </c:pt>
                <c:pt idx="19">
                  <c:v>44.2</c:v>
                </c:pt>
                <c:pt idx="20">
                  <c:v>38.299999999999997</c:v>
                </c:pt>
                <c:pt idx="21">
                  <c:v>24.8</c:v>
                </c:pt>
                <c:pt idx="22">
                  <c:v>32.5</c:v>
                </c:pt>
                <c:pt idx="23">
                  <c:v>34.6</c:v>
                </c:pt>
                <c:pt idx="24">
                  <c:v>21.1</c:v>
                </c:pt>
                <c:pt idx="25">
                  <c:v>47.2</c:v>
                </c:pt>
                <c:pt idx="26">
                  <c:v>44.2</c:v>
                </c:pt>
                <c:pt idx="27">
                  <c:v>22.5</c:v>
                </c:pt>
                <c:pt idx="28">
                  <c:v>40.299999999999997</c:v>
                </c:pt>
                <c:pt idx="29">
                  <c:v>20.100000000000001</c:v>
                </c:pt>
                <c:pt idx="30">
                  <c:v>25</c:v>
                </c:pt>
                <c:pt idx="31">
                  <c:v>45.2</c:v>
                </c:pt>
                <c:pt idx="32">
                  <c:v>20.399999999999999</c:v>
                </c:pt>
                <c:pt idx="33">
                  <c:v>20.2</c:v>
                </c:pt>
                <c:pt idx="34">
                  <c:v>30.4</c:v>
                </c:pt>
                <c:pt idx="35">
                  <c:v>30.5</c:v>
                </c:pt>
                <c:pt idx="36">
                  <c:v>17.8</c:v>
                </c:pt>
                <c:pt idx="37">
                  <c:v>30.7</c:v>
                </c:pt>
                <c:pt idx="38">
                  <c:v>43.4</c:v>
                </c:pt>
                <c:pt idx="39">
                  <c:v>40.200000000000003</c:v>
                </c:pt>
                <c:pt idx="40">
                  <c:v>41.2</c:v>
                </c:pt>
                <c:pt idx="41">
                  <c:v>42</c:v>
                </c:pt>
                <c:pt idx="42">
                  <c:v>34.4</c:v>
                </c:pt>
                <c:pt idx="43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384B-B3EA-09DC50162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43568"/>
        <c:axId val="1865045216"/>
      </c:scatterChart>
      <c:valAx>
        <c:axId val="18650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65045216"/>
        <c:crosses val="autoZero"/>
        <c:crossBetween val="midCat"/>
      </c:valAx>
      <c:valAx>
        <c:axId val="18650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C°</a:t>
                </a:r>
                <a:r>
                  <a:rPr lang="en-GB" baseline="0"/>
                  <a:t>  Mercure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6504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592666</xdr:colOff>
      <xdr:row>15</xdr:row>
      <xdr:rowOff>99483</xdr:rowOff>
    </xdr:from>
    <xdr:to>
      <xdr:col>6</xdr:col>
      <xdr:colOff>211666</xdr:colOff>
      <xdr:row>28</xdr:row>
      <xdr:rowOff>182739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DB599-2FE7-6348-97DA-F8515E88C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465667</xdr:colOff>
      <xdr:row>3</xdr:row>
      <xdr:rowOff>69849</xdr:rowOff>
    </xdr:from>
    <xdr:to>
      <xdr:col>9</xdr:col>
      <xdr:colOff>203200</xdr:colOff>
      <xdr:row>17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B4D72-458E-F74F-8CFB-4B0E4522B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44450</xdr:rowOff>
    </xdr:from>
    <xdr:to>
      <xdr:col>9</xdr:col>
      <xdr:colOff>787400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9324C-5739-6545-B40D-67649C9B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16</xdr:row>
      <xdr:rowOff>25400</xdr:rowOff>
    </xdr:from>
    <xdr:to>
      <xdr:col>10</xdr:col>
      <xdr:colOff>355600</xdr:colOff>
      <xdr:row>32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74EFB-C342-CC42-97BD-57B307759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298450</xdr:rowOff>
    </xdr:from>
    <xdr:to>
      <xdr:col>8</xdr:col>
      <xdr:colOff>723900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EA955-AEDC-D146-99B6-0681A526C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6350</xdr:rowOff>
    </xdr:from>
    <xdr:to>
      <xdr:col>8</xdr:col>
      <xdr:colOff>444500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8F5C0-5DD9-FF4B-B5F8-42AAA6960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0</xdr:row>
      <xdr:rowOff>69850</xdr:rowOff>
    </xdr:from>
    <xdr:to>
      <xdr:col>9</xdr:col>
      <xdr:colOff>749300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02724-9C89-BE4A-86F4-6B4D65AD3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660400</xdr:colOff>
      <xdr:row>14</xdr:row>
      <xdr:rowOff>95250</xdr:rowOff>
    </xdr:from>
    <xdr:to>
      <xdr:col>9</xdr:col>
      <xdr:colOff>279400</xdr:colOff>
      <xdr:row>27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B8553-1753-E14E-9CEC-1FB55733C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69850</xdr:rowOff>
    </xdr:from>
    <xdr:to>
      <xdr:col>13</xdr:col>
      <xdr:colOff>673100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2352F-EBA8-9649-9A73-591C563A4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5F00-E0F6-7E4E-AC61-4252AD559CC2}">
  <dimension ref="A1:F35"/>
  <sheetViews>
    <sheetView topLeftCell="A13" zoomScale="180" zoomScaleNormal="180" workbookViewId="0">
      <selection activeCell="E37" sqref="E37"/>
    </sheetView>
  </sheetViews>
  <sheetFormatPr baseColWidth="10" defaultRowHeight="16"/>
  <sheetData>
    <row r="1" spans="1:6">
      <c r="B1" s="3" t="s">
        <v>0</v>
      </c>
      <c r="C1" s="4" t="s">
        <v>1</v>
      </c>
      <c r="D1" s="4" t="s">
        <v>2</v>
      </c>
      <c r="E1" s="4" t="s">
        <v>3</v>
      </c>
      <c r="F1" s="5" t="s">
        <v>4</v>
      </c>
    </row>
    <row r="2" spans="1:6">
      <c r="B2" s="6">
        <v>3</v>
      </c>
      <c r="C2" s="7">
        <v>2</v>
      </c>
      <c r="D2" s="8">
        <f>B2*C2</f>
        <v>6</v>
      </c>
      <c r="E2" s="8">
        <f>POWER(B2,2)</f>
        <v>9</v>
      </c>
      <c r="F2" s="9">
        <f>POWER(C2,2)</f>
        <v>4</v>
      </c>
    </row>
    <row r="3" spans="1:6">
      <c r="B3" s="6">
        <v>4</v>
      </c>
      <c r="C3" s="7">
        <v>2.5</v>
      </c>
      <c r="D3" s="8">
        <f>B3*C3</f>
        <v>10</v>
      </c>
      <c r="E3" s="8">
        <f t="shared" ref="E3:E9" si="0">POWER(B3,2)</f>
        <v>16</v>
      </c>
      <c r="F3" s="9">
        <f t="shared" ref="F3:F9" si="1">POWER(C3,2)</f>
        <v>6.25</v>
      </c>
    </row>
    <row r="4" spans="1:6">
      <c r="B4" s="6">
        <v>5</v>
      </c>
      <c r="C4" s="7">
        <v>3.1</v>
      </c>
      <c r="D4" s="8">
        <f t="shared" ref="D4:D9" si="2">B4*C4</f>
        <v>15.5</v>
      </c>
      <c r="E4" s="8">
        <f t="shared" si="0"/>
        <v>25</v>
      </c>
      <c r="F4" s="9">
        <f t="shared" si="1"/>
        <v>9.6100000000000012</v>
      </c>
    </row>
    <row r="5" spans="1:6">
      <c r="B5" s="6">
        <v>6</v>
      </c>
      <c r="C5" s="7">
        <v>3.6</v>
      </c>
      <c r="D5" s="8">
        <f t="shared" si="2"/>
        <v>21.6</v>
      </c>
      <c r="E5" s="8">
        <f t="shared" si="0"/>
        <v>36</v>
      </c>
      <c r="F5" s="9">
        <f t="shared" si="1"/>
        <v>12.96</v>
      </c>
    </row>
    <row r="6" spans="1:6">
      <c r="B6" s="6">
        <v>3</v>
      </c>
      <c r="C6" s="7">
        <v>1.8</v>
      </c>
      <c r="D6" s="8">
        <f t="shared" si="2"/>
        <v>5.4</v>
      </c>
      <c r="E6" s="8">
        <f t="shared" si="0"/>
        <v>9</v>
      </c>
      <c r="F6" s="9">
        <f t="shared" si="1"/>
        <v>3.24</v>
      </c>
    </row>
    <row r="7" spans="1:6">
      <c r="B7" s="6">
        <v>4</v>
      </c>
      <c r="C7" s="7">
        <v>2.4</v>
      </c>
      <c r="D7" s="8">
        <f t="shared" si="2"/>
        <v>9.6</v>
      </c>
      <c r="E7" s="8">
        <f t="shared" si="0"/>
        <v>16</v>
      </c>
      <c r="F7" s="9">
        <f t="shared" si="1"/>
        <v>5.76</v>
      </c>
    </row>
    <row r="8" spans="1:6">
      <c r="B8" s="6">
        <v>5</v>
      </c>
      <c r="C8" s="7">
        <v>3</v>
      </c>
      <c r="D8" s="8">
        <f t="shared" si="2"/>
        <v>15</v>
      </c>
      <c r="E8" s="8">
        <f t="shared" si="0"/>
        <v>25</v>
      </c>
      <c r="F8" s="9">
        <f t="shared" si="1"/>
        <v>9</v>
      </c>
    </row>
    <row r="9" spans="1:6" ht="17" thickBot="1">
      <c r="B9" s="10">
        <v>6</v>
      </c>
      <c r="C9" s="11">
        <v>3.4</v>
      </c>
      <c r="D9" s="12">
        <f t="shared" si="2"/>
        <v>20.399999999999999</v>
      </c>
      <c r="E9" s="12">
        <f t="shared" si="0"/>
        <v>36</v>
      </c>
      <c r="F9" s="13">
        <f t="shared" si="1"/>
        <v>11.559999999999999</v>
      </c>
    </row>
    <row r="10" spans="1:6">
      <c r="A10" t="s">
        <v>5</v>
      </c>
      <c r="B10" s="2">
        <f>AVERAGE(B2:B9)</f>
        <v>4.5</v>
      </c>
      <c r="C10" s="2">
        <f t="shared" ref="C10:F10" si="3">AVERAGE(C2:C9)</f>
        <v>2.7249999999999996</v>
      </c>
      <c r="D10" s="2">
        <f t="shared" si="3"/>
        <v>12.9375</v>
      </c>
      <c r="E10" s="2">
        <f t="shared" si="3"/>
        <v>21.5</v>
      </c>
      <c r="F10" s="2">
        <f t="shared" si="3"/>
        <v>7.7974999999999994</v>
      </c>
    </row>
    <row r="13" spans="1:6">
      <c r="B13" t="s">
        <v>6</v>
      </c>
      <c r="C13">
        <f>(D10-B10*C10)/(E10-POWER(B10,2))</f>
        <v>0.54000000000000059</v>
      </c>
    </row>
    <row r="14" spans="1:6">
      <c r="B14" t="s">
        <v>7</v>
      </c>
      <c r="C14">
        <f>C10-C13*B10</f>
        <v>0.29499999999999682</v>
      </c>
    </row>
    <row r="15" spans="1:6">
      <c r="B15" t="s">
        <v>8</v>
      </c>
      <c r="C15">
        <f>(D10-B10*C10)/(SQRT((E10-POWER(B10,2)))*SQRT((F10-POWER(C10,2))))</f>
        <v>0.99003437679046769</v>
      </c>
    </row>
    <row r="31" spans="2:3">
      <c r="B31" t="s">
        <v>9</v>
      </c>
    </row>
    <row r="32" spans="2:3">
      <c r="B32">
        <v>3</v>
      </c>
      <c r="C32">
        <f>B32*$C$13+$C$14</f>
        <v>1.9149999999999987</v>
      </c>
    </row>
    <row r="33" spans="2:3">
      <c r="B33">
        <v>4</v>
      </c>
      <c r="C33">
        <f>B33*$C$13+$C$14</f>
        <v>2.4549999999999992</v>
      </c>
    </row>
    <row r="34" spans="2:3">
      <c r="B34">
        <v>5</v>
      </c>
      <c r="C34">
        <f>B34*$C$13+$C$14</f>
        <v>2.9949999999999997</v>
      </c>
    </row>
    <row r="35" spans="2:3">
      <c r="B35">
        <v>7</v>
      </c>
      <c r="C35">
        <f>B35*$C$13+$C$14</f>
        <v>4.0750000000000011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8C0C-9A71-C949-824D-261A4130D1D4}">
  <dimension ref="A1:B17"/>
  <sheetViews>
    <sheetView zoomScale="150" zoomScaleNormal="150" workbookViewId="0">
      <selection activeCell="D19" sqref="D19"/>
    </sheetView>
  </sheetViews>
  <sheetFormatPr baseColWidth="10" defaultRowHeight="16"/>
  <cols>
    <col min="2" max="2" width="30.1640625" bestFit="1" customWidth="1"/>
  </cols>
  <sheetData>
    <row r="1" spans="1:2">
      <c r="A1" t="s">
        <v>10</v>
      </c>
      <c r="B1" s="1" t="s">
        <v>11</v>
      </c>
    </row>
    <row r="2" spans="1:2">
      <c r="A2">
        <v>1976</v>
      </c>
      <c r="B2">
        <v>184.7</v>
      </c>
    </row>
    <row r="3" spans="1:2">
      <c r="A3">
        <v>1977</v>
      </c>
      <c r="B3">
        <v>202.4</v>
      </c>
    </row>
    <row r="4" spans="1:2">
      <c r="A4">
        <v>1978</v>
      </c>
      <c r="B4">
        <v>219.4</v>
      </c>
    </row>
    <row r="5" spans="1:2">
      <c r="A5">
        <v>1979</v>
      </c>
      <c r="B5">
        <v>239.7</v>
      </c>
    </row>
    <row r="6" spans="1:2">
      <c r="A6">
        <v>1980</v>
      </c>
      <c r="B6">
        <v>265.89999999999998</v>
      </c>
    </row>
    <row r="7" spans="1:2">
      <c r="A7">
        <v>1981</v>
      </c>
      <c r="B7">
        <v>294.5</v>
      </c>
    </row>
    <row r="8" spans="1:2">
      <c r="A8">
        <v>1982</v>
      </c>
      <c r="B8">
        <v>328.7</v>
      </c>
    </row>
    <row r="9" spans="1:2">
      <c r="A9">
        <v>1983</v>
      </c>
      <c r="B9">
        <v>357.3</v>
      </c>
    </row>
    <row r="10" spans="1:2">
      <c r="A10">
        <v>1984</v>
      </c>
      <c r="B10">
        <v>378</v>
      </c>
    </row>
    <row r="12" spans="1:2">
      <c r="A12" t="s">
        <v>12</v>
      </c>
    </row>
    <row r="13" spans="1:2">
      <c r="A13">
        <v>1985</v>
      </c>
      <c r="B13">
        <f>25.188*A13-49598</f>
        <v>400.18000000000029</v>
      </c>
    </row>
    <row r="17" spans="2:2">
      <c r="B17" s="14">
        <f>SQRT(0.989)</f>
        <v>0.99448479123614553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1CE5-84DD-D74F-9FA3-B14757B365A1}">
  <dimension ref="A1:B13"/>
  <sheetViews>
    <sheetView workbookViewId="0">
      <selection activeCell="L14" sqref="L14"/>
    </sheetView>
  </sheetViews>
  <sheetFormatPr baseColWidth="10" defaultRowHeight="16"/>
  <sheetData>
    <row r="1" spans="1:2">
      <c r="A1" t="s">
        <v>13</v>
      </c>
      <c r="B1" t="s">
        <v>14</v>
      </c>
    </row>
    <row r="2" spans="1:2">
      <c r="A2">
        <v>9.0299999999999994</v>
      </c>
      <c r="B2" s="1">
        <v>43</v>
      </c>
    </row>
    <row r="3" spans="1:2">
      <c r="A3">
        <v>4.9000000000000004</v>
      </c>
      <c r="B3">
        <v>32</v>
      </c>
    </row>
    <row r="4" spans="1:2">
      <c r="A4">
        <v>14.92</v>
      </c>
      <c r="B4">
        <v>43</v>
      </c>
    </row>
    <row r="5" spans="1:2">
      <c r="A5">
        <v>18.54</v>
      </c>
      <c r="B5">
        <v>42</v>
      </c>
    </row>
    <row r="6" spans="1:2">
      <c r="A6">
        <v>9.1199999999999992</v>
      </c>
      <c r="B6">
        <v>26</v>
      </c>
    </row>
    <row r="7" spans="1:2">
      <c r="A7">
        <v>9.92</v>
      </c>
      <c r="B7">
        <v>26</v>
      </c>
    </row>
    <row r="8" spans="1:2">
      <c r="A8">
        <v>11.81</v>
      </c>
      <c r="B8">
        <v>27</v>
      </c>
    </row>
    <row r="9" spans="1:2">
      <c r="A9">
        <v>19.72</v>
      </c>
      <c r="B9">
        <v>38</v>
      </c>
    </row>
    <row r="10" spans="1:2">
      <c r="A10">
        <v>2.84</v>
      </c>
      <c r="B10">
        <v>29</v>
      </c>
    </row>
    <row r="11" spans="1:2">
      <c r="A11">
        <v>4.16</v>
      </c>
      <c r="B11">
        <v>28</v>
      </c>
    </row>
    <row r="12" spans="1:2">
      <c r="A12">
        <v>14.61</v>
      </c>
      <c r="B12">
        <v>37</v>
      </c>
    </row>
    <row r="13" spans="1:2">
      <c r="A13">
        <v>19.239999999999998</v>
      </c>
      <c r="B13">
        <v>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EB7D-968B-F44A-8E70-E02B276A06B0}">
  <dimension ref="A1:U43"/>
  <sheetViews>
    <sheetView zoomScaleNormal="100" workbookViewId="0">
      <selection activeCell="G24" sqref="G24"/>
    </sheetView>
  </sheetViews>
  <sheetFormatPr baseColWidth="10" defaultRowHeight="16"/>
  <sheetData>
    <row r="1" spans="1:21" ht="25" customHeight="1">
      <c r="A1" s="15" t="s">
        <v>15</v>
      </c>
      <c r="B1" s="15" t="s">
        <v>16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>
      <c r="A2">
        <v>20.399999999999999</v>
      </c>
      <c r="B2">
        <v>3.6</v>
      </c>
    </row>
    <row r="3" spans="1:21">
      <c r="A3">
        <v>28.4</v>
      </c>
      <c r="B3">
        <v>3.4</v>
      </c>
    </row>
    <row r="4" spans="1:21">
      <c r="A4">
        <v>48.7</v>
      </c>
      <c r="B4">
        <v>5.6</v>
      </c>
    </row>
    <row r="5" spans="1:21">
      <c r="A5">
        <v>28.8</v>
      </c>
      <c r="B5">
        <v>4.0999999999999996</v>
      </c>
    </row>
    <row r="6" spans="1:21">
      <c r="A6">
        <v>32.9</v>
      </c>
      <c r="B6">
        <v>3.3</v>
      </c>
    </row>
    <row r="7" spans="1:21">
      <c r="A7" s="16">
        <v>100.2</v>
      </c>
      <c r="B7" s="16">
        <v>9.3000000000000007</v>
      </c>
    </row>
    <row r="8" spans="1:21">
      <c r="A8">
        <v>32.200000000000003</v>
      </c>
      <c r="B8">
        <v>3.7</v>
      </c>
    </row>
    <row r="9" spans="1:21">
      <c r="A9">
        <v>27.8</v>
      </c>
      <c r="B9">
        <v>3.2</v>
      </c>
    </row>
    <row r="10" spans="1:21">
      <c r="A10">
        <v>27</v>
      </c>
      <c r="B10">
        <v>2.9</v>
      </c>
    </row>
    <row r="11" spans="1:21">
      <c r="A11">
        <v>36.700000000000003</v>
      </c>
      <c r="B11">
        <v>4.5</v>
      </c>
    </row>
    <row r="12" spans="1:21">
      <c r="A12">
        <v>20.399999999999999</v>
      </c>
      <c r="B12">
        <v>2.6</v>
      </c>
    </row>
    <row r="13" spans="1:21">
      <c r="A13" s="16">
        <v>24.3</v>
      </c>
      <c r="B13" s="16">
        <v>6.5</v>
      </c>
    </row>
    <row r="14" spans="1:21">
      <c r="A14">
        <v>24.3</v>
      </c>
      <c r="B14">
        <v>3.1</v>
      </c>
    </row>
    <row r="15" spans="1:21">
      <c r="A15">
        <v>18</v>
      </c>
      <c r="B15">
        <v>2.6</v>
      </c>
    </row>
    <row r="16" spans="1:21">
      <c r="A16">
        <v>31.7</v>
      </c>
      <c r="B16">
        <v>4.4000000000000004</v>
      </c>
    </row>
    <row r="17" spans="1:6">
      <c r="A17">
        <v>25.7</v>
      </c>
      <c r="B17">
        <v>2.8</v>
      </c>
    </row>
    <row r="18" spans="1:6">
      <c r="A18">
        <v>41.2</v>
      </c>
      <c r="B18">
        <v>4.5999999999999996</v>
      </c>
    </row>
    <row r="19" spans="1:6">
      <c r="A19">
        <v>53</v>
      </c>
      <c r="B19">
        <v>6</v>
      </c>
      <c r="E19" t="s">
        <v>17</v>
      </c>
      <c r="F19">
        <f>SQRT(0.7799)</f>
        <v>0.88311947096641463</v>
      </c>
    </row>
    <row r="20" spans="1:6">
      <c r="A20">
        <v>61</v>
      </c>
      <c r="B20">
        <v>7.2</v>
      </c>
    </row>
    <row r="21" spans="1:6">
      <c r="A21">
        <v>61.2</v>
      </c>
      <c r="B21">
        <v>6.3</v>
      </c>
    </row>
    <row r="25" spans="1:6">
      <c r="A25" s="15" t="s">
        <v>15</v>
      </c>
      <c r="B25" s="15" t="s">
        <v>16</v>
      </c>
    </row>
    <row r="26" spans="1:6">
      <c r="A26">
        <v>20.399999999999999</v>
      </c>
      <c r="B26">
        <v>3.6</v>
      </c>
    </row>
    <row r="27" spans="1:6">
      <c r="A27">
        <v>28.4</v>
      </c>
      <c r="B27">
        <v>3.4</v>
      </c>
    </row>
    <row r="28" spans="1:6">
      <c r="A28">
        <v>48.7</v>
      </c>
      <c r="B28">
        <v>5.6</v>
      </c>
    </row>
    <row r="29" spans="1:6">
      <c r="A29">
        <v>28.8</v>
      </c>
      <c r="B29">
        <v>4.0999999999999996</v>
      </c>
    </row>
    <row r="30" spans="1:6">
      <c r="A30">
        <v>32.9</v>
      </c>
      <c r="B30">
        <v>3.3</v>
      </c>
    </row>
    <row r="31" spans="1:6">
      <c r="A31">
        <v>32.200000000000003</v>
      </c>
      <c r="B31">
        <v>3.7</v>
      </c>
    </row>
    <row r="32" spans="1:6">
      <c r="A32">
        <v>27.8</v>
      </c>
      <c r="B32">
        <v>3.2</v>
      </c>
    </row>
    <row r="33" spans="1:6">
      <c r="A33">
        <v>27</v>
      </c>
      <c r="B33">
        <v>2.9</v>
      </c>
    </row>
    <row r="34" spans="1:6">
      <c r="A34">
        <v>36.700000000000003</v>
      </c>
      <c r="B34">
        <v>4.5</v>
      </c>
    </row>
    <row r="35" spans="1:6">
      <c r="A35">
        <v>20.399999999999999</v>
      </c>
      <c r="B35">
        <v>2.6</v>
      </c>
    </row>
    <row r="36" spans="1:6">
      <c r="A36">
        <v>24.3</v>
      </c>
      <c r="B36">
        <v>3.1</v>
      </c>
    </row>
    <row r="37" spans="1:6">
      <c r="A37">
        <v>18</v>
      </c>
      <c r="B37">
        <v>2.6</v>
      </c>
    </row>
    <row r="38" spans="1:6">
      <c r="A38">
        <v>31.7</v>
      </c>
      <c r="B38">
        <v>4.4000000000000004</v>
      </c>
    </row>
    <row r="39" spans="1:6">
      <c r="A39">
        <v>25.7</v>
      </c>
      <c r="B39">
        <v>2.8</v>
      </c>
      <c r="D39" t="s">
        <v>18</v>
      </c>
      <c r="E39" s="16">
        <v>100.2</v>
      </c>
      <c r="F39" s="16">
        <v>9.3000000000000007</v>
      </c>
    </row>
    <row r="40" spans="1:6">
      <c r="A40">
        <v>41.2</v>
      </c>
      <c r="B40">
        <v>4.5999999999999996</v>
      </c>
      <c r="E40" s="16">
        <v>24.3</v>
      </c>
      <c r="F40" s="16">
        <v>6.5</v>
      </c>
    </row>
    <row r="41" spans="1:6">
      <c r="A41">
        <v>53</v>
      </c>
      <c r="B41">
        <v>6</v>
      </c>
    </row>
    <row r="42" spans="1:6">
      <c r="A42">
        <v>61</v>
      </c>
      <c r="B42">
        <v>7.2</v>
      </c>
      <c r="D42" t="s">
        <v>17</v>
      </c>
      <c r="E42">
        <f>SQRT(0.9098)</f>
        <v>0.95383436717283365</v>
      </c>
    </row>
    <row r="43" spans="1:6">
      <c r="A43">
        <v>61.2</v>
      </c>
      <c r="B43">
        <v>6.3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C00D-459C-B142-8565-6B4AFE39FCAF}">
  <dimension ref="A1:C14"/>
  <sheetViews>
    <sheetView workbookViewId="0">
      <selection activeCell="G35" sqref="G35"/>
    </sheetView>
  </sheetViews>
  <sheetFormatPr baseColWidth="10" defaultRowHeight="16"/>
  <sheetData>
    <row r="1" spans="1:3">
      <c r="A1" t="s">
        <v>19</v>
      </c>
      <c r="B1" t="s">
        <v>20</v>
      </c>
      <c r="C1" t="s">
        <v>21</v>
      </c>
    </row>
    <row r="2" spans="1:3">
      <c r="A2">
        <v>0.2</v>
      </c>
      <c r="B2">
        <v>19</v>
      </c>
      <c r="C2">
        <f>LOG(B2)</f>
        <v>1.2787536009528289</v>
      </c>
    </row>
    <row r="3" spans="1:3">
      <c r="A3">
        <v>0.2</v>
      </c>
      <c r="B3">
        <v>21</v>
      </c>
      <c r="C3">
        <f t="shared" ref="C3:C11" si="0">LOG(B3)</f>
        <v>1.3222192947339193</v>
      </c>
    </row>
    <row r="4" spans="1:3">
      <c r="A4">
        <v>0.4</v>
      </c>
      <c r="B4">
        <v>35</v>
      </c>
      <c r="C4">
        <f t="shared" si="0"/>
        <v>1.5440680443502757</v>
      </c>
    </row>
    <row r="5" spans="1:3">
      <c r="A5">
        <v>0.4</v>
      </c>
      <c r="B5">
        <v>38</v>
      </c>
      <c r="C5">
        <f t="shared" si="0"/>
        <v>1.5797835966168101</v>
      </c>
    </row>
    <row r="6" spans="1:3">
      <c r="A6">
        <v>0.6</v>
      </c>
      <c r="B6">
        <v>64</v>
      </c>
      <c r="C6">
        <f t="shared" si="0"/>
        <v>1.8061799739838871</v>
      </c>
    </row>
    <row r="7" spans="1:3">
      <c r="A7">
        <v>0.6</v>
      </c>
      <c r="B7">
        <v>66</v>
      </c>
      <c r="C7">
        <f t="shared" si="0"/>
        <v>1.8195439355418688</v>
      </c>
    </row>
    <row r="8" spans="1:3">
      <c r="A8">
        <v>0.8</v>
      </c>
      <c r="B8">
        <v>115</v>
      </c>
      <c r="C8">
        <f t="shared" si="0"/>
        <v>2.0606978403536118</v>
      </c>
    </row>
    <row r="9" spans="1:3">
      <c r="A9">
        <v>0.8</v>
      </c>
      <c r="B9">
        <v>130</v>
      </c>
      <c r="C9">
        <f t="shared" si="0"/>
        <v>2.1139433523068369</v>
      </c>
    </row>
    <row r="10" spans="1:3">
      <c r="A10">
        <v>1</v>
      </c>
      <c r="B10">
        <v>200</v>
      </c>
      <c r="C10">
        <f t="shared" si="0"/>
        <v>2.3010299956639813</v>
      </c>
    </row>
    <row r="11" spans="1:3">
      <c r="A11">
        <v>1</v>
      </c>
      <c r="B11">
        <v>210</v>
      </c>
      <c r="C11">
        <f t="shared" si="0"/>
        <v>2.3222192947339191</v>
      </c>
    </row>
    <row r="13" spans="1:3">
      <c r="A13" t="s">
        <v>19</v>
      </c>
      <c r="B13" t="s">
        <v>20</v>
      </c>
    </row>
    <row r="14" spans="1:3">
      <c r="A14">
        <v>0.5</v>
      </c>
      <c r="B14">
        <f>11.234*EXP(A14*2.9331)</f>
        <v>48.691033403418487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B52C-7E16-7D4D-9C2B-9F0636AB4854}">
  <dimension ref="A1:L45"/>
  <sheetViews>
    <sheetView tabSelected="1" workbookViewId="0">
      <selection activeCell="L41" sqref="L41"/>
    </sheetView>
  </sheetViews>
  <sheetFormatPr baseColWidth="10" defaultRowHeight="16"/>
  <cols>
    <col min="2" max="2" width="14.1640625" customWidth="1"/>
    <col min="3" max="3" width="15.33203125" customWidth="1"/>
  </cols>
  <sheetData>
    <row r="1" spans="1:6" ht="52" thickBot="1">
      <c r="A1" s="17" t="s">
        <v>22</v>
      </c>
      <c r="B1" s="17" t="s">
        <v>23</v>
      </c>
      <c r="C1" s="17" t="s">
        <v>24</v>
      </c>
      <c r="D1" s="17"/>
      <c r="E1" s="17"/>
      <c r="F1" s="17"/>
    </row>
    <row r="2" spans="1:6" ht="17" thickBot="1">
      <c r="A2" s="17">
        <v>1</v>
      </c>
      <c r="B2" s="17">
        <v>25</v>
      </c>
      <c r="C2" s="17">
        <v>43.9</v>
      </c>
    </row>
    <row r="3" spans="1:6" ht="17" thickBot="1">
      <c r="A3" s="17">
        <v>2</v>
      </c>
      <c r="B3" s="17">
        <v>18</v>
      </c>
      <c r="C3" s="17">
        <v>31.7</v>
      </c>
    </row>
    <row r="4" spans="1:6" ht="17" thickBot="1">
      <c r="A4" s="17">
        <v>3</v>
      </c>
      <c r="B4" s="17">
        <v>19</v>
      </c>
      <c r="C4" s="17">
        <v>30.1</v>
      </c>
    </row>
    <row r="5" spans="1:6" ht="17" thickBot="1">
      <c r="A5" s="17">
        <v>4</v>
      </c>
      <c r="B5" s="17">
        <v>22</v>
      </c>
      <c r="C5" s="17">
        <v>45.2</v>
      </c>
    </row>
    <row r="6" spans="1:6" ht="17" thickBot="1">
      <c r="A6" s="17">
        <v>5</v>
      </c>
      <c r="B6" s="17">
        <v>20</v>
      </c>
      <c r="C6" s="17">
        <v>41.4</v>
      </c>
    </row>
    <row r="7" spans="1:6" ht="17" thickBot="1">
      <c r="A7" s="17">
        <v>6</v>
      </c>
      <c r="B7" s="17">
        <v>21</v>
      </c>
      <c r="C7" s="17">
        <v>45.4</v>
      </c>
    </row>
    <row r="8" spans="1:6" ht="17" thickBot="1">
      <c r="A8" s="17">
        <v>7</v>
      </c>
      <c r="B8" s="17">
        <v>13</v>
      </c>
      <c r="C8" s="17">
        <v>22.3</v>
      </c>
    </row>
    <row r="9" spans="1:6" ht="17" thickBot="1">
      <c r="A9" s="17">
        <v>8</v>
      </c>
      <c r="B9" s="17">
        <v>22</v>
      </c>
      <c r="C9" s="17">
        <v>38.200000000000003</v>
      </c>
    </row>
    <row r="10" spans="1:6" ht="17" thickBot="1">
      <c r="A10" s="17">
        <v>9</v>
      </c>
      <c r="B10" s="17">
        <v>14</v>
      </c>
      <c r="C10" s="17">
        <v>22.9</v>
      </c>
    </row>
    <row r="11" spans="1:6" ht="17" thickBot="1">
      <c r="A11" s="17">
        <v>10</v>
      </c>
      <c r="B11" s="17">
        <v>12</v>
      </c>
      <c r="C11" s="17">
        <v>20.100000000000001</v>
      </c>
    </row>
    <row r="12" spans="1:6" ht="17" thickBot="1">
      <c r="A12" s="17">
        <v>11</v>
      </c>
      <c r="B12" s="17">
        <v>19</v>
      </c>
      <c r="C12" s="17">
        <v>31.4</v>
      </c>
    </row>
    <row r="13" spans="1:6" ht="17" thickBot="1">
      <c r="A13" s="17">
        <v>12</v>
      </c>
      <c r="B13" s="17">
        <v>12</v>
      </c>
      <c r="C13" s="17">
        <v>19.100000000000001</v>
      </c>
    </row>
    <row r="14" spans="1:6" ht="17" thickBot="1">
      <c r="A14" s="17">
        <v>13</v>
      </c>
      <c r="B14" s="17">
        <v>22</v>
      </c>
      <c r="C14" s="17">
        <v>42.3</v>
      </c>
    </row>
    <row r="15" spans="1:6" ht="17" thickBot="1">
      <c r="A15" s="17">
        <v>14</v>
      </c>
      <c r="B15" s="17">
        <v>23</v>
      </c>
      <c r="C15" s="17">
        <v>45.5</v>
      </c>
    </row>
    <row r="16" spans="1:6" ht="17" thickBot="1">
      <c r="A16" s="17">
        <v>15</v>
      </c>
      <c r="B16" s="17">
        <v>23</v>
      </c>
      <c r="C16" s="17">
        <v>47.2</v>
      </c>
    </row>
    <row r="17" spans="1:3" ht="17" thickBot="1">
      <c r="A17" s="17">
        <v>16</v>
      </c>
      <c r="B17" s="17">
        <v>23</v>
      </c>
      <c r="C17" s="17">
        <v>45.1</v>
      </c>
    </row>
    <row r="18" spans="1:3" ht="17" thickBot="1">
      <c r="A18" s="17">
        <v>17</v>
      </c>
      <c r="B18" s="17">
        <v>13</v>
      </c>
      <c r="C18" s="17">
        <v>28.4</v>
      </c>
    </row>
    <row r="19" spans="1:3" ht="17" thickBot="1">
      <c r="A19" s="17">
        <v>18</v>
      </c>
      <c r="B19" s="17">
        <v>12</v>
      </c>
      <c r="C19" s="17">
        <v>20.100000000000001</v>
      </c>
    </row>
    <row r="20" spans="1:3" ht="17" thickBot="1">
      <c r="A20" s="17">
        <v>19</v>
      </c>
      <c r="B20" s="17">
        <v>22</v>
      </c>
      <c r="C20" s="17">
        <v>42.3</v>
      </c>
    </row>
    <row r="21" spans="1:3" ht="17" thickBot="1">
      <c r="A21" s="17">
        <v>20</v>
      </c>
      <c r="B21" s="17">
        <v>23</v>
      </c>
      <c r="C21" s="17">
        <v>44.2</v>
      </c>
    </row>
    <row r="22" spans="1:3" ht="17" thickBot="1">
      <c r="A22" s="17">
        <v>21</v>
      </c>
      <c r="B22" s="17">
        <v>22</v>
      </c>
      <c r="C22" s="17">
        <v>38.299999999999997</v>
      </c>
    </row>
    <row r="23" spans="1:3" ht="17" thickBot="1">
      <c r="A23" s="17">
        <v>22</v>
      </c>
      <c r="B23" s="17">
        <v>15</v>
      </c>
      <c r="C23" s="17">
        <v>24.8</v>
      </c>
    </row>
    <row r="24" spans="1:3" ht="17" thickBot="1">
      <c r="A24" s="17">
        <v>23</v>
      </c>
      <c r="B24" s="17">
        <v>19</v>
      </c>
      <c r="C24" s="17">
        <v>32.5</v>
      </c>
    </row>
    <row r="25" spans="1:3" ht="17" thickBot="1">
      <c r="A25" s="17">
        <v>24</v>
      </c>
      <c r="B25" s="17">
        <v>21</v>
      </c>
      <c r="C25" s="17">
        <v>34.6</v>
      </c>
    </row>
    <row r="26" spans="1:3" ht="17" thickBot="1">
      <c r="A26" s="17">
        <v>25</v>
      </c>
      <c r="B26" s="17">
        <v>15</v>
      </c>
      <c r="C26" s="17">
        <v>21.1</v>
      </c>
    </row>
    <row r="27" spans="1:3" ht="17" thickBot="1">
      <c r="A27" s="17">
        <v>26</v>
      </c>
      <c r="B27" s="17">
        <v>24</v>
      </c>
      <c r="C27" s="17">
        <v>47.2</v>
      </c>
    </row>
    <row r="28" spans="1:3" ht="17" thickBot="1">
      <c r="A28" s="17">
        <v>27</v>
      </c>
      <c r="B28" s="17">
        <v>21</v>
      </c>
      <c r="C28" s="17">
        <v>44.2</v>
      </c>
    </row>
    <row r="29" spans="1:3" ht="17" thickBot="1">
      <c r="A29" s="17">
        <v>28</v>
      </c>
      <c r="B29" s="17">
        <v>13</v>
      </c>
      <c r="C29" s="17">
        <v>22.5</v>
      </c>
    </row>
    <row r="30" spans="1:3" ht="17" thickBot="1">
      <c r="A30" s="17">
        <v>29</v>
      </c>
      <c r="B30" s="17">
        <v>22</v>
      </c>
      <c r="C30" s="17">
        <v>40.299999999999997</v>
      </c>
    </row>
    <row r="31" spans="1:3" ht="17" thickBot="1">
      <c r="A31" s="17">
        <v>30</v>
      </c>
      <c r="B31" s="17">
        <v>12</v>
      </c>
      <c r="C31" s="17">
        <v>20.100000000000001</v>
      </c>
    </row>
    <row r="32" spans="1:3" ht="17" thickBot="1">
      <c r="A32" s="17">
        <v>31</v>
      </c>
      <c r="B32" s="17">
        <v>13</v>
      </c>
      <c r="C32" s="17">
        <v>25</v>
      </c>
    </row>
    <row r="33" spans="1:12" ht="17" thickBot="1">
      <c r="A33" s="17">
        <v>32</v>
      </c>
      <c r="B33" s="17">
        <v>22</v>
      </c>
      <c r="C33" s="17">
        <v>45.2</v>
      </c>
    </row>
    <row r="34" spans="1:12" ht="17" thickBot="1">
      <c r="A34" s="17">
        <v>33</v>
      </c>
      <c r="B34" s="17">
        <v>14</v>
      </c>
      <c r="C34" s="17">
        <v>20.399999999999999</v>
      </c>
      <c r="I34" t="s">
        <v>17</v>
      </c>
      <c r="J34">
        <f>SQRT(0.8866)</f>
        <v>0.94159439250666743</v>
      </c>
    </row>
    <row r="35" spans="1:12" ht="17" thickBot="1">
      <c r="A35" s="17">
        <v>34</v>
      </c>
      <c r="B35" s="17">
        <v>12</v>
      </c>
      <c r="C35" s="17">
        <v>20.2</v>
      </c>
      <c r="I35" s="3" t="s">
        <v>25</v>
      </c>
      <c r="J35" s="3">
        <v>0.05</v>
      </c>
      <c r="K35" s="20">
        <v>0.01</v>
      </c>
      <c r="L35" s="5">
        <v>1E-3</v>
      </c>
    </row>
    <row r="36" spans="1:12" ht="17" thickBot="1">
      <c r="A36" s="17">
        <v>35</v>
      </c>
      <c r="B36" s="17">
        <v>20</v>
      </c>
      <c r="C36" s="17">
        <v>30.4</v>
      </c>
      <c r="I36" s="18">
        <v>40</v>
      </c>
      <c r="J36" s="18">
        <v>0.3044</v>
      </c>
      <c r="K36" s="21">
        <v>0.39319999999999999</v>
      </c>
      <c r="L36" s="19">
        <v>0.48959999999999998</v>
      </c>
    </row>
    <row r="37" spans="1:12" ht="17" thickBot="1">
      <c r="A37" s="17">
        <v>36</v>
      </c>
      <c r="B37" s="17">
        <v>18</v>
      </c>
      <c r="C37" s="17">
        <v>30.5</v>
      </c>
    </row>
    <row r="38" spans="1:12" ht="17" thickBot="1">
      <c r="A38" s="17">
        <v>37</v>
      </c>
      <c r="B38" s="17">
        <v>12</v>
      </c>
      <c r="C38" s="17">
        <v>17.8</v>
      </c>
    </row>
    <row r="39" spans="1:12" ht="17" thickBot="1">
      <c r="A39" s="17">
        <v>38</v>
      </c>
      <c r="B39" s="17">
        <v>16</v>
      </c>
      <c r="C39" s="17">
        <v>30.7</v>
      </c>
    </row>
    <row r="40" spans="1:12" ht="17" thickBot="1">
      <c r="A40" s="17">
        <v>39</v>
      </c>
      <c r="B40" s="17">
        <v>24</v>
      </c>
      <c r="C40" s="17">
        <v>43.4</v>
      </c>
    </row>
    <row r="41" spans="1:12" ht="17" thickBot="1">
      <c r="A41" s="17">
        <v>40</v>
      </c>
      <c r="B41" s="17">
        <v>22</v>
      </c>
      <c r="C41" s="17">
        <v>40.200000000000003</v>
      </c>
    </row>
    <row r="42" spans="1:12" ht="17" thickBot="1">
      <c r="A42" s="17">
        <v>41</v>
      </c>
      <c r="B42" s="17">
        <v>25</v>
      </c>
      <c r="C42" s="17">
        <v>41.2</v>
      </c>
    </row>
    <row r="43" spans="1:12" ht="17" thickBot="1">
      <c r="A43" s="17">
        <v>42</v>
      </c>
      <c r="B43" s="17">
        <v>24</v>
      </c>
      <c r="C43" s="17">
        <v>42</v>
      </c>
    </row>
    <row r="44" spans="1:12" ht="17" thickBot="1">
      <c r="A44" s="17">
        <v>43</v>
      </c>
      <c r="B44" s="17">
        <v>20</v>
      </c>
      <c r="C44" s="17">
        <v>34.4</v>
      </c>
    </row>
    <row r="45" spans="1:12" ht="17" thickBot="1">
      <c r="A45" s="17">
        <v>44</v>
      </c>
      <c r="B45" s="17">
        <v>13</v>
      </c>
      <c r="C45" s="17">
        <v>26.2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Ex1_TD8</vt:lpstr>
      <vt:lpstr>Ex2_TD8</vt:lpstr>
      <vt:lpstr>Ex3_TD8</vt:lpstr>
      <vt:lpstr>Ex4_TD8</vt:lpstr>
      <vt:lpstr>Ex5_TD8</vt:lpstr>
      <vt:lpstr>Ex6_TD8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2021-04-30T07:04:14Z</dcterms:created>
  <dcterms:modified xsi:type="dcterms:W3CDTF">2021-04-30T09:41:17Z</dcterms:modified>
</cp:coreProperties>
</file>