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phan/PycharmProjects/HomeAccounting/trial/MeoDemo_Final/Prepare_Manual/SpreadSheets/"/>
    </mc:Choice>
  </mc:AlternateContent>
  <xr:revisionPtr revIDLastSave="0" documentId="13_ncr:1_{7F007297-4245-4541-9648-E80FF91A0FF5}" xr6:coauthVersionLast="46" xr6:coauthVersionMax="46" xr10:uidLastSave="{00000000-0000-0000-0000-000000000000}"/>
  <bookViews>
    <workbookView xWindow="19360" yWindow="8540" windowWidth="28040" windowHeight="17440" xr2:uid="{211A79C5-B985-E94E-B0C1-2BF2BF8B9373}"/>
  </bookViews>
  <sheets>
    <sheet name="Sheet1" sheetId="1" r:id="rId1"/>
  </sheets>
  <definedNames>
    <definedName name="_xlnm._FilterDatabase" localSheetId="0" hidden="1">Sheet1!$A$1:$P$219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1" i="1" l="1"/>
  <c r="I220" i="1"/>
  <c r="I76" i="1"/>
  <c r="I81" i="1"/>
  <c r="I27" i="1" l="1"/>
  <c r="I28" i="1" l="1"/>
  <c r="I22" i="1"/>
  <c r="I219" i="1"/>
  <c r="I218" i="1"/>
  <c r="I217" i="1"/>
  <c r="I216" i="1"/>
  <c r="I213" i="1"/>
  <c r="I215" i="1"/>
  <c r="I214" i="1"/>
  <c r="I212" i="1"/>
  <c r="C9" i="1"/>
  <c r="I9" i="1" s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23" i="1" l="1"/>
  <c r="I122" i="1"/>
  <c r="I118" i="1"/>
  <c r="I117" i="1"/>
  <c r="I113" i="1"/>
  <c r="I112" i="1"/>
  <c r="I141" i="1"/>
  <c r="I138" i="1"/>
  <c r="I137" i="1"/>
  <c r="I140" i="1"/>
  <c r="I139" i="1"/>
  <c r="I136" i="1"/>
  <c r="I135" i="1"/>
  <c r="I134" i="1"/>
  <c r="I133" i="1"/>
  <c r="I132" i="1"/>
  <c r="I131" i="1"/>
  <c r="I130" i="1"/>
  <c r="I129" i="1"/>
  <c r="I128" i="1"/>
  <c r="I127" i="1"/>
  <c r="I126" i="1"/>
  <c r="B126" i="1"/>
  <c r="I125" i="1"/>
  <c r="B125" i="1"/>
  <c r="I124" i="1"/>
  <c r="I121" i="1"/>
  <c r="I120" i="1"/>
  <c r="I119" i="1"/>
  <c r="I116" i="1"/>
  <c r="I115" i="1"/>
  <c r="I114" i="1"/>
  <c r="I111" i="1"/>
  <c r="I110" i="1"/>
  <c r="I109" i="1"/>
  <c r="I108" i="1"/>
  <c r="I107" i="1"/>
  <c r="I106" i="1"/>
  <c r="B108" i="1"/>
  <c r="B107" i="1"/>
  <c r="B106" i="1"/>
  <c r="I82" i="1"/>
  <c r="I80" i="1"/>
  <c r="I77" i="1"/>
  <c r="I75" i="1"/>
  <c r="I90" i="1"/>
  <c r="I89" i="1"/>
  <c r="I91" i="1"/>
  <c r="I88" i="1"/>
  <c r="I100" i="1"/>
  <c r="I96" i="1"/>
  <c r="I98" i="1"/>
  <c r="B94" i="1"/>
  <c r="I94" i="1"/>
  <c r="I85" i="1"/>
  <c r="I84" i="1"/>
  <c r="I79" i="1"/>
  <c r="I74" i="1"/>
  <c r="I72" i="1"/>
  <c r="I105" i="1"/>
  <c r="I104" i="1"/>
  <c r="I103" i="1"/>
  <c r="I102" i="1"/>
  <c r="I101" i="1"/>
  <c r="I66" i="1"/>
  <c r="I65" i="1"/>
  <c r="I23" i="1"/>
  <c r="I64" i="1"/>
  <c r="I63" i="1"/>
  <c r="I62" i="1"/>
  <c r="I61" i="1"/>
  <c r="C8" i="1"/>
  <c r="I8" i="1" s="1"/>
  <c r="I26" i="1"/>
  <c r="I50" i="1"/>
  <c r="C5" i="1"/>
  <c r="B39" i="1"/>
  <c r="C29" i="1"/>
  <c r="I3" i="1"/>
  <c r="I4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7" i="1"/>
  <c r="I68" i="1"/>
  <c r="I69" i="1"/>
  <c r="I70" i="1"/>
  <c r="I71" i="1"/>
  <c r="I73" i="1"/>
  <c r="I78" i="1"/>
  <c r="I83" i="1"/>
  <c r="I86" i="1"/>
  <c r="I87" i="1"/>
  <c r="I92" i="1"/>
  <c r="I93" i="1"/>
  <c r="I95" i="1"/>
  <c r="I97" i="1"/>
  <c r="I99" i="1"/>
  <c r="I2" i="1"/>
  <c r="I29" i="1" l="1"/>
  <c r="L6" i="1"/>
  <c r="L9" i="1"/>
  <c r="L10" i="1"/>
  <c r="L11" i="1"/>
  <c r="L12" i="1"/>
  <c r="L14" i="1"/>
  <c r="L15" i="1"/>
  <c r="L16" i="1"/>
  <c r="B93" i="1"/>
  <c r="B69" i="1"/>
  <c r="B68" i="1"/>
  <c r="B67" i="1"/>
  <c r="B38" i="1"/>
  <c r="B17" i="1"/>
  <c r="B16" i="1"/>
  <c r="B15" i="1"/>
  <c r="I5" i="1"/>
  <c r="L8" i="1" l="1"/>
  <c r="L7" i="1"/>
  <c r="O7" i="1" s="1"/>
  <c r="L5" i="1"/>
  <c r="L13" i="1"/>
  <c r="O6" i="1" s="1"/>
  <c r="O5" i="1" l="1"/>
</calcChain>
</file>

<file path=xl/sharedStrings.xml><?xml version="1.0" encoding="utf-8"?>
<sst xmlns="http://schemas.openxmlformats.org/spreadsheetml/2006/main" count="954" uniqueCount="141">
  <si>
    <t>Date</t>
  </si>
  <si>
    <t>Info</t>
  </si>
  <si>
    <t>TotalPayment</t>
  </si>
  <si>
    <t>TargetDB</t>
  </si>
  <si>
    <t>Category</t>
  </si>
  <si>
    <t>Note</t>
  </si>
  <si>
    <t>HomeVCB</t>
    <phoneticPr fontId="1"/>
  </si>
  <si>
    <t>MomYB</t>
    <phoneticPr fontId="1"/>
  </si>
  <si>
    <t>HomeUSD</t>
    <phoneticPr fontId="1"/>
  </si>
  <si>
    <t>HomeCash</t>
    <phoneticPr fontId="1"/>
  </si>
  <si>
    <t>Paypay</t>
    <phoneticPr fontId="1"/>
  </si>
  <si>
    <t>MeoYB</t>
    <phoneticPr fontId="1"/>
  </si>
  <si>
    <t>MeoCash</t>
    <phoneticPr fontId="1"/>
  </si>
  <si>
    <t>VitYB</t>
    <phoneticPr fontId="1"/>
  </si>
  <si>
    <t>VitCash</t>
    <phoneticPr fontId="1"/>
  </si>
  <si>
    <t>First Balance</t>
  </si>
  <si>
    <t>Create first input for all DB</t>
  </si>
  <si>
    <t>Fixed Input Data</t>
  </si>
  <si>
    <t>YB1</t>
  </si>
  <si>
    <t>YB2</t>
  </si>
  <si>
    <t>Mangoes</t>
    <phoneticPr fontId="5"/>
  </si>
  <si>
    <t>Kindergarten Puppy</t>
    <phoneticPr fontId="5"/>
  </si>
  <si>
    <t>Fee Card</t>
  </si>
  <si>
    <t>Books</t>
    <phoneticPr fontId="5"/>
  </si>
  <si>
    <t>Interest</t>
    <phoneticPr fontId="5"/>
  </si>
  <si>
    <t>Phone Bill 2021</t>
    <phoneticPr fontId="5"/>
  </si>
  <si>
    <t>Books Shipping</t>
    <phoneticPr fontId="5"/>
  </si>
  <si>
    <t>Book Shipping (Meo paid)</t>
    <phoneticPr fontId="5"/>
  </si>
  <si>
    <t>WFH Allowance 2021</t>
    <phoneticPr fontId="5"/>
  </si>
  <si>
    <t>Bonus Bukkun + Fee (Meo paid)</t>
    <phoneticPr fontId="5"/>
  </si>
  <si>
    <t>Bonus Meo</t>
    <phoneticPr fontId="5"/>
  </si>
  <si>
    <t>To Duck's bank</t>
  </si>
  <si>
    <t>Support Puppy</t>
    <phoneticPr fontId="5"/>
  </si>
  <si>
    <t>Vit to B4</t>
    <phoneticPr fontId="5"/>
  </si>
  <si>
    <t>Bonus Meo OT</t>
    <phoneticPr fontId="5"/>
  </si>
  <si>
    <t>Charge Paypay</t>
    <phoneticPr fontId="5"/>
  </si>
  <si>
    <t>Expense</t>
  </si>
  <si>
    <t>Adjustment</t>
    <phoneticPr fontId="1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</si>
  <si>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</si>
  <si>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</si>
  <si>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</si>
  <si>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</si>
  <si>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</si>
  <si>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</si>
  <si>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</si>
  <si>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</si>
  <si>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</si>
  <si>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</si>
  <si>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</si>
  <si>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</si>
  <si>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</si>
  <si>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</si>
  <si>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</si>
  <si>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</si>
  <si>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</si>
  <si>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</si>
  <si>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</si>
  <si>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</si>
  <si>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</si>
  <si>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</si>
  <si>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</si>
  <si>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</si>
  <si>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</si>
  <si>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</si>
  <si>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</si>
  <si>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</si>
  <si>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</si>
  <si>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</si>
  <si>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</si>
  <si>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</si>
  <si>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</si>
  <si>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</si>
  <si>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</si>
  <si>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</si>
  <si>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</si>
  <si>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</si>
  <si>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</si>
  <si>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</si>
  <si>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</si>
  <si>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</si>
  <si>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</si>
  <si>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</si>
  <si>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</si>
  <si>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</si>
  <si>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</si>
  <si>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</si>
  <si>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</si>
  <si>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</si>
  <si>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</si>
  <si>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</si>
  <si>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</si>
  <si>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</si>
  <si>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</si>
  <si>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</si>
  <si>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</si>
  <si>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</si>
  <si>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</si>
  <si>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</si>
  <si>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</si>
  <si>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</si>
  <si>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</si>
  <si>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</si>
  <si>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</si>
  <si>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</si>
  <si>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</si>
  <si>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</si>
  <si>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</si>
  <si>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</si>
  <si>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</si>
  <si>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</si>
  <si>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</si>
  <si>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</si>
  <si>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</si>
  <si>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</si>
  <si>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Need to add this category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</si>
  <si>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</si>
  <si>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</si>
  <si>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</si>
  <si>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</si>
  <si>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</si>
  <si>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</si>
  <si>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1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</si>
  <si>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</si>
  <si>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</si>
  <si>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</si>
  <si>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</si>
  <si>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</si>
  <si>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</si>
  <si>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</si>
  <si>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</si>
  <si>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</si>
  <si>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</si>
  <si>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</si>
  <si>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</si>
  <si>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</si>
  <si>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</si>
  <si>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</si>
  <si>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</si>
  <si>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</si>
  <si>
    <t>Uniqlo</t>
  </si>
  <si>
    <t>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</si>
</sst>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/m/d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41" fontId="0" fillId="0" borderId="0" xfId="1" applyFont="1"/>
    <xf numFmtId="41" fontId="0" fillId="0" borderId="0" xfId="0" applyNumberFormat="1"/>
    <xf numFmtId="41" fontId="2" fillId="0" borderId="0" xfId="1" applyFont="1"/>
    <xf numFmtId="164" fontId="5" fillId="0" borderId="0" xfId="0" applyNumberFormat="1" applyFont="1" applyFill="1"/>
    <xf numFmtId="0" fontId="5" fillId="0" borderId="0" xfId="0" applyFont="1"/>
    <xf numFmtId="0" fontId="5" fillId="0" borderId="0" xfId="0" applyFont="1" applyFill="1"/>
    <xf numFmtId="3" fontId="3" fillId="0" borderId="0" xfId="0" applyNumberFormat="1" applyFont="1" applyFill="1"/>
    <xf numFmtId="41" fontId="4" fillId="0" borderId="0" xfId="0" applyNumberFormat="1" applyFont="1"/>
    <xf numFmtId="41" fontId="0" fillId="0" borderId="0" xfId="1" applyFont="1" applyFill="1"/>
    <xf numFmtId="14" fontId="5" fillId="0" borderId="0" xfId="0" applyNumberFormat="1" applyFont="1" applyFill="1"/>
    <xf numFmtId="41" fontId="5" fillId="0" borderId="0" xfId="1" applyFont="1" applyFill="1"/>
    <xf numFmtId="0" fontId="5" fillId="0" borderId="0" xfId="0" applyFont="1" applyFill="1" applyAlignment="1">
      <alignment vertical="center"/>
    </xf>
    <xf numFmtId="41" fontId="5" fillId="0" borderId="0" xfId="0" applyNumberFormat="1" applyFont="1" applyFill="1"/>
    <xf numFmtId="43" fontId="5" fillId="0" borderId="0" xfId="0" applyNumberFormat="1" applyFont="1" applyFill="1"/>
    <xf numFmtId="3" fontId="5" fillId="0" borderId="0" xfId="0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221"/>
  <sheetViews>
    <sheetView tabSelected="1" topLeftCell="A188" workbookViewId="0">
      <selection activeCell="E218" sqref="E218"/>
    </sheetView>
  </sheetViews>
  <sheetFormatPr baseColWidth="10" defaultRowHeight="16" x14ac:dyDescent="0.2"/>
  <cols>
    <col min="1" max="1" width="12.83203125" style="7" customWidth="1"/>
    <col min="2" max="2" width="27.5" style="7" bestFit="1" customWidth="1"/>
    <col min="3" max="3" width="14.5" style="12" customWidth="1"/>
    <col min="4" max="4" width="15.5" style="7" bestFit="1" customWidth="1"/>
    <col min="5" max="5" width="15.5" style="7" customWidth="1"/>
    <col min="6" max="7" width="16.1640625" style="7" customWidth="1"/>
    <col min="8" max="8" width="28.6640625" style="7" bestFit="1" customWidth="1"/>
    <col min="9" max="9" width="10.83203125" style="7"/>
    <col min="11" max="11" width="15.5" bestFit="1" customWidth="1"/>
    <col min="12" max="12" width="12.5" style="2" bestFit="1" customWidth="1"/>
    <col min="15" max="15" width="12.5" style="2" bestFit="1" customWidth="1"/>
  </cols>
  <sheetData>
    <row r="1" spans="1:15" x14ac:dyDescent="0.2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38</v>
      </c>
      <c r="G1" s="7" t="s">
        <v>49</v>
      </c>
      <c r="H1" s="7" t="s">
        <v>5</v>
      </c>
    </row>
    <row r="2" spans="1:15" x14ac:dyDescent="0.2">
      <c r="A2" s="11">
        <v>44196</v>
      </c>
      <c r="B2" s="7" t="s">
        <v>15</v>
      </c>
      <c r="C2" s="12">
        <v>0</v>
      </c>
      <c r="D2" s="13" t="s">
        <v>120</v>
      </c>
      <c r="E2" s="13"/>
      <c r="F2" s="13" t="s">
        <v>37</v>
      </c>
      <c r="G2" s="13" t="s">
        <v>50</v>
      </c>
      <c r="H2" s="7" t="s">
        <v>16</v>
      </c>
      <c r="I2" s="7">
        <f>IF(G2="Out",C2*-1,C2)</f>
        <v>0</v>
      </c>
    </row>
    <row r="3" spans="1:15" x14ac:dyDescent="0.2">
      <c r="A3" s="11">
        <v>44196</v>
      </c>
      <c r="B3" s="7" t="s">
        <v>15</v>
      </c>
      <c r="C3" s="12">
        <v>0</v>
      </c>
      <c r="D3" s="13" t="s">
        <v>41</v>
      </c>
      <c r="E3" s="13"/>
      <c r="F3" s="13" t="s">
        <v>37</v>
      </c>
      <c r="G3" s="13" t="s">
        <v>50</v>
      </c>
      <c r="H3" s="7" t="s">
        <v>16</v>
      </c>
      <c r="I3" s="7">
        <f t="shared" ref="I3:I91" si="0">IF(G3="Out",C3*-1,C3)</f>
        <v>0</v>
      </c>
    </row>
    <row r="4" spans="1:15" x14ac:dyDescent="0.2">
      <c r="A4" s="11">
        <v>44196</v>
      </c>
      <c r="B4" s="7" t="s">
        <v>15</v>
      </c>
      <c r="C4" s="12">
        <v>141019664</v>
      </c>
      <c r="D4" s="13" t="s">
        <v>42</v>
      </c>
      <c r="E4" s="7" t="s">
        <v>122</v>
      </c>
      <c r="F4" s="13" t="s">
        <v>37</v>
      </c>
      <c r="G4" s="13" t="s">
        <v>50</v>
      </c>
      <c r="H4" s="7" t="s">
        <v>16</v>
      </c>
      <c r="I4" s="7">
        <f t="shared" si="0"/>
        <v>141019664</v>
      </c>
    </row>
    <row r="5" spans="1:15" x14ac:dyDescent="0.2">
      <c r="A5" s="11">
        <v>44196</v>
      </c>
      <c r="B5" s="7" t="s">
        <v>15</v>
      </c>
      <c r="C5" s="12">
        <f>11471787-C10</f>
        <v>11440148</v>
      </c>
      <c r="D5" s="13" t="s">
        <v>7</v>
      </c>
      <c r="E5" s="7" t="s">
        <v>122</v>
      </c>
      <c r="F5" s="13" t="s">
        <v>37</v>
      </c>
      <c r="G5" s="13" t="s">
        <v>50</v>
      </c>
      <c r="H5" s="7" t="s">
        <v>16</v>
      </c>
      <c r="I5" s="7">
        <f t="shared" si="0"/>
        <v>11440148</v>
      </c>
      <c r="K5" s="1" t="s">
        <v>120</v>
      </c>
      <c r="L5" s="2">
        <f t="shared" ref="L5:L16" si="1">SUMIF(D:D,$K5,I:I)</f>
        <v>50</v>
      </c>
      <c r="N5" t="s">
        <v>18</v>
      </c>
      <c r="O5" s="2">
        <f>L5+L8</f>
        <v>11628402</v>
      </c>
    </row>
    <row r="6" spans="1:15" x14ac:dyDescent="0.2">
      <c r="A6" s="11">
        <v>44196</v>
      </c>
      <c r="B6" s="7" t="s">
        <v>15</v>
      </c>
      <c r="C6" s="12">
        <v>16700</v>
      </c>
      <c r="D6" s="13" t="s">
        <v>8</v>
      </c>
      <c r="E6" s="7" t="s">
        <v>122</v>
      </c>
      <c r="F6" s="13" t="s">
        <v>37</v>
      </c>
      <c r="G6" s="13" t="s">
        <v>50</v>
      </c>
      <c r="H6" s="7" t="s">
        <v>17</v>
      </c>
      <c r="I6" s="7">
        <f t="shared" si="0"/>
        <v>16700</v>
      </c>
      <c r="K6" s="1" t="s">
        <v>6</v>
      </c>
      <c r="L6" s="2">
        <f t="shared" si="1"/>
        <v>0</v>
      </c>
      <c r="N6" t="s">
        <v>19</v>
      </c>
      <c r="O6" s="2">
        <f>L11+L15+L13</f>
        <v>11198244</v>
      </c>
    </row>
    <row r="7" spans="1:15" x14ac:dyDescent="0.2">
      <c r="A7" s="11">
        <v>44196</v>
      </c>
      <c r="B7" s="7" t="s">
        <v>15</v>
      </c>
      <c r="C7" s="12">
        <v>56000</v>
      </c>
      <c r="D7" s="13" t="s">
        <v>9</v>
      </c>
      <c r="E7" s="7" t="s">
        <v>122</v>
      </c>
      <c r="F7" s="13" t="s">
        <v>37</v>
      </c>
      <c r="G7" s="13" t="s">
        <v>50</v>
      </c>
      <c r="H7" s="7" t="s">
        <v>16</v>
      </c>
      <c r="I7" s="7">
        <f t="shared" si="0"/>
        <v>56000</v>
      </c>
      <c r="K7" s="1" t="s">
        <v>42</v>
      </c>
      <c r="L7" s="2">
        <f t="shared" si="1"/>
        <v>99656173</v>
      </c>
      <c r="N7" t="s">
        <v>54</v>
      </c>
      <c r="O7" s="10">
        <f>L6+L7</f>
        <v>99656173</v>
      </c>
    </row>
    <row r="8" spans="1:15" x14ac:dyDescent="0.2">
      <c r="A8" s="11">
        <v>44196</v>
      </c>
      <c r="B8" s="7" t="s">
        <v>15</v>
      </c>
      <c r="C8" s="12">
        <f>10664860-C12</f>
        <v>9964860</v>
      </c>
      <c r="D8" s="13" t="s">
        <v>121</v>
      </c>
      <c r="E8" s="7" t="s">
        <v>122</v>
      </c>
      <c r="F8" s="13" t="s">
        <v>37</v>
      </c>
      <c r="G8" s="13" t="s">
        <v>50</v>
      </c>
      <c r="H8" s="7" t="s">
        <v>16</v>
      </c>
      <c r="I8" s="7">
        <f t="shared" si="0"/>
        <v>9964860</v>
      </c>
      <c r="K8" s="1" t="s">
        <v>7</v>
      </c>
      <c r="L8" s="2">
        <f t="shared" si="1"/>
        <v>11628352</v>
      </c>
    </row>
    <row r="9" spans="1:15" x14ac:dyDescent="0.2">
      <c r="A9" s="11">
        <v>44287</v>
      </c>
      <c r="B9" s="7" t="s">
        <v>15</v>
      </c>
      <c r="C9" s="12">
        <f>8259+2923</f>
        <v>11182</v>
      </c>
      <c r="D9" s="13" t="s">
        <v>10</v>
      </c>
      <c r="E9" s="7" t="s">
        <v>122</v>
      </c>
      <c r="F9" s="13" t="s">
        <v>37</v>
      </c>
      <c r="G9" s="13" t="s">
        <v>50</v>
      </c>
      <c r="H9" s="7" t="s">
        <v>115</v>
      </c>
      <c r="I9" s="7">
        <f>IF(G9="Out",C9*-1,C9)</f>
        <v>11182</v>
      </c>
      <c r="K9" s="1" t="s">
        <v>8</v>
      </c>
      <c r="L9" s="2">
        <f t="shared" si="1"/>
        <v>16700</v>
      </c>
    </row>
    <row r="10" spans="1:15" x14ac:dyDescent="0.2">
      <c r="A10" s="11">
        <v>44196</v>
      </c>
      <c r="B10" s="7" t="s">
        <v>15</v>
      </c>
      <c r="C10" s="12">
        <v>31639</v>
      </c>
      <c r="D10" s="13" t="s">
        <v>11</v>
      </c>
      <c r="E10" s="7" t="s">
        <v>122</v>
      </c>
      <c r="F10" s="13" t="s">
        <v>37</v>
      </c>
      <c r="G10" s="13" t="s">
        <v>50</v>
      </c>
      <c r="H10" s="7" t="s">
        <v>16</v>
      </c>
      <c r="I10" s="7">
        <f t="shared" si="0"/>
        <v>31639</v>
      </c>
      <c r="K10" s="1" t="s">
        <v>9</v>
      </c>
      <c r="L10" s="2">
        <f t="shared" si="1"/>
        <v>43282</v>
      </c>
    </row>
    <row r="11" spans="1:15" x14ac:dyDescent="0.2">
      <c r="A11" s="11">
        <v>43922</v>
      </c>
      <c r="B11" s="7" t="s">
        <v>15</v>
      </c>
      <c r="C11" s="12">
        <v>8700</v>
      </c>
      <c r="D11" s="13" t="s">
        <v>12</v>
      </c>
      <c r="E11" s="7" t="s">
        <v>122</v>
      </c>
      <c r="F11" s="13" t="s">
        <v>37</v>
      </c>
      <c r="G11" s="13" t="s">
        <v>50</v>
      </c>
      <c r="H11" s="7" t="s">
        <v>116</v>
      </c>
      <c r="I11" s="7">
        <f t="shared" si="0"/>
        <v>8700</v>
      </c>
      <c r="K11" s="1" t="s">
        <v>121</v>
      </c>
      <c r="L11" s="2">
        <f t="shared" si="1"/>
        <v>10566161</v>
      </c>
    </row>
    <row r="12" spans="1:15" x14ac:dyDescent="0.2">
      <c r="A12" s="11">
        <v>44196</v>
      </c>
      <c r="B12" s="7" t="s">
        <v>15</v>
      </c>
      <c r="C12" s="12">
        <v>700000</v>
      </c>
      <c r="D12" s="13" t="s">
        <v>13</v>
      </c>
      <c r="E12" s="7" t="s">
        <v>122</v>
      </c>
      <c r="F12" s="13" t="s">
        <v>37</v>
      </c>
      <c r="G12" s="13" t="s">
        <v>50</v>
      </c>
      <c r="H12" s="7" t="s">
        <v>16</v>
      </c>
      <c r="I12" s="7">
        <f t="shared" si="0"/>
        <v>700000</v>
      </c>
      <c r="K12" s="1" t="s">
        <v>10</v>
      </c>
      <c r="L12" s="2">
        <f t="shared" si="1"/>
        <v>2923</v>
      </c>
    </row>
    <row r="13" spans="1:15" x14ac:dyDescent="0.2">
      <c r="A13" s="11">
        <v>44196</v>
      </c>
      <c r="B13" s="7" t="s">
        <v>15</v>
      </c>
      <c r="C13" s="12">
        <v>1000</v>
      </c>
      <c r="D13" s="13" t="s">
        <v>14</v>
      </c>
      <c r="E13" s="7" t="s">
        <v>122</v>
      </c>
      <c r="F13" s="13" t="s">
        <v>37</v>
      </c>
      <c r="G13" s="13" t="s">
        <v>50</v>
      </c>
      <c r="H13" s="7" t="s">
        <v>16</v>
      </c>
      <c r="I13" s="7">
        <f t="shared" si="0"/>
        <v>1000</v>
      </c>
      <c r="K13" s="1" t="s">
        <v>11</v>
      </c>
      <c r="L13" s="10">
        <f t="shared" si="1"/>
        <v>6750</v>
      </c>
    </row>
    <row r="14" spans="1:15" x14ac:dyDescent="0.2">
      <c r="A14" s="11">
        <v>44203</v>
      </c>
      <c r="B14" s="7" t="s">
        <v>20</v>
      </c>
      <c r="C14" s="12">
        <v>6000</v>
      </c>
      <c r="D14" s="13" t="s">
        <v>11</v>
      </c>
      <c r="E14" s="7" t="s">
        <v>106</v>
      </c>
      <c r="F14" s="13" t="s">
        <v>36</v>
      </c>
      <c r="G14" s="13" t="s">
        <v>51</v>
      </c>
      <c r="I14" s="7">
        <f t="shared" si="0"/>
        <v>-6000</v>
      </c>
      <c r="K14" s="1" t="s">
        <v>12</v>
      </c>
      <c r="L14" s="2">
        <f t="shared" si="1"/>
        <v>8700</v>
      </c>
    </row>
    <row r="15" spans="1:15" x14ac:dyDescent="0.2">
      <c r="A15" s="11">
        <v>44211</v>
      </c>
      <c r="B15" s="5" t="str">
        <f>CONCATENATE("Insurance (Meo) 2021.",TEXT(MONTH(A15),"00"))</f>
        <v>Insurance (Meo) 2021.01</v>
      </c>
      <c r="C15" s="12">
        <v>5000</v>
      </c>
      <c r="D15" s="13" t="s">
        <v>120</v>
      </c>
      <c r="E15" s="7" t="s">
        <v>123</v>
      </c>
      <c r="F15" s="13" t="s">
        <v>36</v>
      </c>
      <c r="G15" s="13" t="s">
        <v>51</v>
      </c>
      <c r="I15" s="7">
        <f t="shared" si="0"/>
        <v>-5000</v>
      </c>
      <c r="K15" s="1" t="s">
        <v>13</v>
      </c>
      <c r="L15" s="2">
        <f t="shared" si="1"/>
        <v>625333</v>
      </c>
    </row>
    <row r="16" spans="1:15" x14ac:dyDescent="0.2">
      <c r="A16" s="11">
        <v>44221</v>
      </c>
      <c r="B16" s="5" t="str">
        <f>CONCATENATE("Salary JP 2021.",TEXT(MONTH(A16),"00"))</f>
        <v>Salary JP 2021.01</v>
      </c>
      <c r="C16" s="12">
        <v>606705</v>
      </c>
      <c r="D16" s="13" t="s">
        <v>120</v>
      </c>
      <c r="E16" s="7" t="s">
        <v>134</v>
      </c>
      <c r="F16" s="13" t="s">
        <v>39</v>
      </c>
      <c r="G16" s="13" t="s">
        <v>50</v>
      </c>
      <c r="I16" s="7">
        <f t="shared" si="0"/>
        <v>606705</v>
      </c>
      <c r="K16" s="1" t="s">
        <v>14</v>
      </c>
      <c r="L16" s="2">
        <f t="shared" si="1"/>
        <v>10571</v>
      </c>
    </row>
    <row r="17" spans="1:13" x14ac:dyDescent="0.2">
      <c r="A17" s="11">
        <v>44221</v>
      </c>
      <c r="B17" s="5" t="str">
        <f>CONCATENATE("House rental 2021.",TEXT(MONTH(A17),"00"))</f>
        <v>House rental 2021.01</v>
      </c>
      <c r="C17" s="12">
        <v>121000</v>
      </c>
      <c r="D17" s="13" t="s">
        <v>120</v>
      </c>
      <c r="E17" s="7" t="s">
        <v>47</v>
      </c>
      <c r="F17" s="13" t="s">
        <v>36</v>
      </c>
      <c r="G17" s="13" t="s">
        <v>51</v>
      </c>
      <c r="I17" s="7">
        <f t="shared" si="0"/>
        <v>-121000</v>
      </c>
    </row>
    <row r="18" spans="1:13" x14ac:dyDescent="0.2">
      <c r="A18" s="11">
        <v>44222</v>
      </c>
      <c r="B18" s="5" t="s">
        <v>21</v>
      </c>
      <c r="C18" s="12">
        <v>65000</v>
      </c>
      <c r="D18" s="13" t="s">
        <v>120</v>
      </c>
      <c r="E18" s="7" t="s">
        <v>48</v>
      </c>
      <c r="F18" s="13" t="s">
        <v>36</v>
      </c>
      <c r="G18" s="13" t="s">
        <v>51</v>
      </c>
      <c r="I18" s="7">
        <f t="shared" si="0"/>
        <v>-65000</v>
      </c>
    </row>
    <row r="19" spans="1:13" x14ac:dyDescent="0.2">
      <c r="A19" s="11">
        <v>44222</v>
      </c>
      <c r="B19" s="5" t="s">
        <v>40</v>
      </c>
      <c r="C19" s="12">
        <v>17742</v>
      </c>
      <c r="D19" s="13" t="s">
        <v>120</v>
      </c>
      <c r="E19" s="7" t="s">
        <v>124</v>
      </c>
      <c r="F19" s="13" t="s">
        <v>46</v>
      </c>
      <c r="G19" s="13" t="s">
        <v>51</v>
      </c>
      <c r="H19" s="15"/>
      <c r="I19" s="7">
        <f t="shared" si="0"/>
        <v>-17742</v>
      </c>
      <c r="K19" s="3"/>
    </row>
    <row r="20" spans="1:13" x14ac:dyDescent="0.2">
      <c r="A20" s="11">
        <v>44223</v>
      </c>
      <c r="B20" s="5" t="s">
        <v>129</v>
      </c>
      <c r="C20" s="12">
        <v>103812</v>
      </c>
      <c r="D20" s="13" t="s">
        <v>120</v>
      </c>
      <c r="E20" s="7" t="s">
        <v>124</v>
      </c>
      <c r="F20" s="13" t="s">
        <v>46</v>
      </c>
      <c r="G20" s="13" t="s">
        <v>51</v>
      </c>
      <c r="H20" s="15"/>
      <c r="I20" s="7">
        <f t="shared" si="0"/>
        <v>-103812</v>
      </c>
      <c r="M20" s="6"/>
    </row>
    <row r="21" spans="1:13" x14ac:dyDescent="0.2">
      <c r="A21" s="11">
        <v>44223</v>
      </c>
      <c r="B21" s="5" t="s">
        <v>58</v>
      </c>
      <c r="C21" s="12">
        <v>12672</v>
      </c>
      <c r="D21" s="13" t="s">
        <v>13</v>
      </c>
      <c r="E21" s="7" t="s">
        <v>124</v>
      </c>
      <c r="G21" s="13" t="s">
        <v>51</v>
      </c>
      <c r="H21" s="15"/>
      <c r="I21" s="7">
        <f t="shared" si="0"/>
        <v>-12672</v>
      </c>
      <c r="M21" s="6"/>
    </row>
    <row r="22" spans="1:13" x14ac:dyDescent="0.2">
      <c r="A22" s="11">
        <v>44223</v>
      </c>
      <c r="B22" s="5" t="s">
        <v>60</v>
      </c>
      <c r="C22" s="12">
        <v>12672</v>
      </c>
      <c r="D22" s="13" t="s">
        <v>120</v>
      </c>
      <c r="E22" s="7" t="s">
        <v>127</v>
      </c>
      <c r="G22" s="13" t="s">
        <v>51</v>
      </c>
      <c r="H22" s="15"/>
      <c r="I22" s="7">
        <f t="shared" si="0"/>
        <v>-12672</v>
      </c>
      <c r="M22" s="6"/>
    </row>
    <row r="23" spans="1:13" x14ac:dyDescent="0.2">
      <c r="A23" s="11">
        <v>44223</v>
      </c>
      <c r="B23" s="5" t="s">
        <v>60</v>
      </c>
      <c r="C23" s="12">
        <v>12672</v>
      </c>
      <c r="D23" s="13" t="s">
        <v>121</v>
      </c>
      <c r="E23" s="7" t="s">
        <v>126</v>
      </c>
      <c r="G23" s="13" t="s">
        <v>50</v>
      </c>
      <c r="H23" s="15"/>
      <c r="I23" s="7">
        <f t="shared" si="0"/>
        <v>12672</v>
      </c>
      <c r="M23" s="6"/>
    </row>
    <row r="24" spans="1:13" x14ac:dyDescent="0.2">
      <c r="A24" s="11">
        <v>44223</v>
      </c>
      <c r="B24" s="5" t="s">
        <v>128</v>
      </c>
      <c r="C24" s="12">
        <v>52678</v>
      </c>
      <c r="D24" s="13" t="s">
        <v>120</v>
      </c>
      <c r="E24" s="7" t="s">
        <v>124</v>
      </c>
      <c r="F24" s="13" t="s">
        <v>46</v>
      </c>
      <c r="G24" s="13" t="s">
        <v>51</v>
      </c>
      <c r="I24" s="7">
        <f t="shared" si="0"/>
        <v>-52678</v>
      </c>
      <c r="M24" s="6"/>
    </row>
    <row r="25" spans="1:13" x14ac:dyDescent="0.2">
      <c r="A25" s="11">
        <v>44223</v>
      </c>
      <c r="B25" s="5" t="s">
        <v>59</v>
      </c>
      <c r="C25" s="12">
        <v>9592</v>
      </c>
      <c r="D25" s="13" t="s">
        <v>11</v>
      </c>
      <c r="E25" s="7" t="s">
        <v>124</v>
      </c>
      <c r="G25" s="13" t="s">
        <v>51</v>
      </c>
      <c r="I25" s="7">
        <f t="shared" si="0"/>
        <v>-9592</v>
      </c>
      <c r="K25" s="3"/>
      <c r="M25" s="6"/>
    </row>
    <row r="26" spans="1:13" x14ac:dyDescent="0.2">
      <c r="A26" s="11">
        <v>44223</v>
      </c>
      <c r="B26" s="5" t="s">
        <v>57</v>
      </c>
      <c r="C26" s="12">
        <v>19025</v>
      </c>
      <c r="D26" s="13" t="s">
        <v>13</v>
      </c>
      <c r="E26" s="7" t="s">
        <v>124</v>
      </c>
      <c r="G26" s="13" t="s">
        <v>51</v>
      </c>
      <c r="I26" s="7">
        <f t="shared" si="0"/>
        <v>-19025</v>
      </c>
      <c r="M26" s="6"/>
    </row>
    <row r="27" spans="1:13" x14ac:dyDescent="0.2">
      <c r="A27" s="11">
        <v>44223</v>
      </c>
      <c r="B27" s="5" t="s">
        <v>56</v>
      </c>
      <c r="C27" s="12">
        <v>19025</v>
      </c>
      <c r="D27" s="13" t="s">
        <v>120</v>
      </c>
      <c r="E27" s="7" t="s">
        <v>127</v>
      </c>
      <c r="G27" s="13" t="s">
        <v>51</v>
      </c>
      <c r="I27" s="7">
        <f t="shared" si="0"/>
        <v>-19025</v>
      </c>
      <c r="M27" s="6"/>
    </row>
    <row r="28" spans="1:13" x14ac:dyDescent="0.2">
      <c r="A28" s="11">
        <v>44223</v>
      </c>
      <c r="B28" s="5" t="s">
        <v>56</v>
      </c>
      <c r="C28" s="12">
        <v>19025</v>
      </c>
      <c r="D28" s="13" t="s">
        <v>121</v>
      </c>
      <c r="E28" s="7" t="s">
        <v>126</v>
      </c>
      <c r="G28" s="13" t="s">
        <v>50</v>
      </c>
      <c r="I28" s="7">
        <f t="shared" si="0"/>
        <v>19025</v>
      </c>
      <c r="K28" s="3"/>
      <c r="M28" s="6"/>
    </row>
    <row r="29" spans="1:13" x14ac:dyDescent="0.2">
      <c r="A29" s="11">
        <v>44205</v>
      </c>
      <c r="B29" s="7" t="s">
        <v>22</v>
      </c>
      <c r="C29" s="16">
        <f>22000+2200</f>
        <v>24200</v>
      </c>
      <c r="D29" s="13" t="s">
        <v>42</v>
      </c>
      <c r="E29" s="7" t="s">
        <v>127</v>
      </c>
      <c r="F29" s="13" t="s">
        <v>36</v>
      </c>
      <c r="G29" s="13" t="s">
        <v>51</v>
      </c>
      <c r="I29" s="7">
        <f t="shared" si="0"/>
        <v>-24200</v>
      </c>
      <c r="K29" s="3"/>
      <c r="M29" s="6"/>
    </row>
    <row r="30" spans="1:13" x14ac:dyDescent="0.2">
      <c r="A30" s="11">
        <v>44205</v>
      </c>
      <c r="B30" s="7" t="s">
        <v>22</v>
      </c>
      <c r="C30" s="12">
        <v>107</v>
      </c>
      <c r="D30" s="13" t="s">
        <v>7</v>
      </c>
      <c r="E30" s="7" t="s">
        <v>126</v>
      </c>
      <c r="F30" s="13" t="s">
        <v>37</v>
      </c>
      <c r="G30" s="13" t="s">
        <v>50</v>
      </c>
      <c r="I30" s="7">
        <f t="shared" si="0"/>
        <v>107</v>
      </c>
      <c r="K30" s="3"/>
      <c r="M30" s="6"/>
    </row>
    <row r="31" spans="1:13" x14ac:dyDescent="0.2">
      <c r="A31" s="11">
        <v>44205</v>
      </c>
      <c r="B31" s="7" t="s">
        <v>22</v>
      </c>
      <c r="C31" s="12">
        <v>107</v>
      </c>
      <c r="D31" s="13" t="s">
        <v>120</v>
      </c>
      <c r="E31" s="7" t="s">
        <v>130</v>
      </c>
      <c r="F31" s="13" t="s">
        <v>36</v>
      </c>
      <c r="G31" s="13" t="s">
        <v>51</v>
      </c>
      <c r="I31" s="7">
        <f t="shared" si="0"/>
        <v>-107</v>
      </c>
      <c r="M31" s="6"/>
    </row>
    <row r="32" spans="1:13" x14ac:dyDescent="0.2">
      <c r="A32" s="11">
        <v>44204</v>
      </c>
      <c r="B32" s="5" t="s">
        <v>23</v>
      </c>
      <c r="C32" s="12">
        <v>3340094</v>
      </c>
      <c r="D32" s="13" t="s">
        <v>42</v>
      </c>
      <c r="E32" s="7" t="s">
        <v>127</v>
      </c>
      <c r="F32" s="13" t="s">
        <v>36</v>
      </c>
      <c r="G32" s="13" t="s">
        <v>51</v>
      </c>
      <c r="I32" s="7">
        <f t="shared" si="0"/>
        <v>-3340094</v>
      </c>
      <c r="M32" s="6"/>
    </row>
    <row r="33" spans="1:13" x14ac:dyDescent="0.2">
      <c r="A33" s="11">
        <v>44204</v>
      </c>
      <c r="B33" s="5" t="s">
        <v>23</v>
      </c>
      <c r="C33" s="12">
        <v>14832</v>
      </c>
      <c r="D33" s="13" t="s">
        <v>7</v>
      </c>
      <c r="E33" s="7" t="s">
        <v>126</v>
      </c>
      <c r="F33" s="13"/>
      <c r="G33" s="13" t="s">
        <v>50</v>
      </c>
      <c r="I33" s="7">
        <f t="shared" si="0"/>
        <v>14832</v>
      </c>
      <c r="M33" s="6"/>
    </row>
    <row r="34" spans="1:13" x14ac:dyDescent="0.2">
      <c r="A34" s="11">
        <v>44204</v>
      </c>
      <c r="B34" s="5" t="s">
        <v>23</v>
      </c>
      <c r="C34" s="12">
        <v>14832</v>
      </c>
      <c r="D34" s="13" t="s">
        <v>120</v>
      </c>
      <c r="E34" s="7" t="s">
        <v>131</v>
      </c>
      <c r="F34" s="13"/>
      <c r="G34" s="7" t="s">
        <v>51</v>
      </c>
      <c r="I34" s="7">
        <f t="shared" si="0"/>
        <v>-14832</v>
      </c>
      <c r="M34" s="6"/>
    </row>
    <row r="35" spans="1:13" x14ac:dyDescent="0.2">
      <c r="A35" s="11">
        <v>44211</v>
      </c>
      <c r="B35" s="5" t="s">
        <v>24</v>
      </c>
      <c r="C35" s="16">
        <v>203836</v>
      </c>
      <c r="D35" s="13" t="s">
        <v>42</v>
      </c>
      <c r="E35" s="7" t="s">
        <v>110</v>
      </c>
      <c r="F35" s="7" t="s">
        <v>44</v>
      </c>
      <c r="G35" s="13" t="s">
        <v>50</v>
      </c>
      <c r="I35" s="7">
        <f t="shared" si="0"/>
        <v>203836</v>
      </c>
      <c r="M35" s="6"/>
    </row>
    <row r="36" spans="1:13" x14ac:dyDescent="0.2">
      <c r="A36" s="11">
        <v>44218</v>
      </c>
      <c r="B36" s="5" t="s">
        <v>24</v>
      </c>
      <c r="C36" s="16">
        <v>127397</v>
      </c>
      <c r="D36" s="13" t="s">
        <v>42</v>
      </c>
      <c r="E36" s="7" t="s">
        <v>110</v>
      </c>
      <c r="F36" s="7" t="s">
        <v>44</v>
      </c>
      <c r="G36" s="13" t="s">
        <v>50</v>
      </c>
      <c r="I36" s="7">
        <f t="shared" si="0"/>
        <v>127397</v>
      </c>
      <c r="M36" s="6"/>
    </row>
    <row r="37" spans="1:13" x14ac:dyDescent="0.2">
      <c r="A37" s="11">
        <v>44221</v>
      </c>
      <c r="B37" s="5" t="s">
        <v>24</v>
      </c>
      <c r="C37" s="16">
        <v>294</v>
      </c>
      <c r="D37" s="13" t="s">
        <v>42</v>
      </c>
      <c r="E37" s="7" t="s">
        <v>110</v>
      </c>
      <c r="F37" s="7" t="s">
        <v>44</v>
      </c>
      <c r="G37" s="13" t="s">
        <v>50</v>
      </c>
      <c r="I37" s="7">
        <f t="shared" si="0"/>
        <v>294</v>
      </c>
      <c r="M37" s="6"/>
    </row>
    <row r="38" spans="1:13" x14ac:dyDescent="0.2">
      <c r="A38" s="11">
        <v>44227</v>
      </c>
      <c r="B38" s="5" t="str">
        <f>CONCATENATE("Meo 2021.",TEXT(MONTH(A38),"00"))</f>
        <v>Meo 2021.01</v>
      </c>
      <c r="C38" s="12">
        <v>10000</v>
      </c>
      <c r="D38" s="13" t="s">
        <v>11</v>
      </c>
      <c r="E38" s="7" t="s">
        <v>135</v>
      </c>
      <c r="F38" s="7" t="s">
        <v>43</v>
      </c>
      <c r="G38" s="13" t="s">
        <v>50</v>
      </c>
      <c r="I38" s="7">
        <f t="shared" si="0"/>
        <v>10000</v>
      </c>
      <c r="M38" s="6"/>
    </row>
    <row r="39" spans="1:13" x14ac:dyDescent="0.2">
      <c r="A39" s="11">
        <v>44227</v>
      </c>
      <c r="B39" s="5" t="str">
        <f>CONCATENATE("Meo 2021.",TEXT(MONTH(A39),"00"))</f>
        <v>Meo 2021.01</v>
      </c>
      <c r="C39" s="12">
        <v>10000</v>
      </c>
      <c r="D39" s="13" t="s">
        <v>120</v>
      </c>
      <c r="E39" s="7" t="s">
        <v>132</v>
      </c>
      <c r="F39" s="13" t="s">
        <v>36</v>
      </c>
      <c r="G39" s="13" t="s">
        <v>51</v>
      </c>
      <c r="I39" s="7">
        <f t="shared" si="0"/>
        <v>-10000</v>
      </c>
      <c r="M39" s="6"/>
    </row>
    <row r="40" spans="1:13" x14ac:dyDescent="0.2">
      <c r="A40" s="11">
        <v>44227</v>
      </c>
      <c r="B40" s="5" t="s">
        <v>25</v>
      </c>
      <c r="C40" s="12">
        <v>13680000</v>
      </c>
      <c r="D40" s="13" t="s">
        <v>42</v>
      </c>
      <c r="E40" s="7" t="s">
        <v>127</v>
      </c>
      <c r="G40" s="13" t="s">
        <v>51</v>
      </c>
      <c r="I40" s="7">
        <f t="shared" si="0"/>
        <v>-13680000</v>
      </c>
      <c r="M40" s="6"/>
    </row>
    <row r="41" spans="1:13" x14ac:dyDescent="0.2">
      <c r="A41" s="11">
        <v>44227</v>
      </c>
      <c r="B41" s="5" t="s">
        <v>25</v>
      </c>
      <c r="C41" s="12">
        <v>60749</v>
      </c>
      <c r="D41" s="13" t="s">
        <v>7</v>
      </c>
      <c r="E41" s="7" t="s">
        <v>126</v>
      </c>
      <c r="G41" s="13" t="s">
        <v>50</v>
      </c>
      <c r="I41" s="7">
        <f t="shared" si="0"/>
        <v>60749</v>
      </c>
      <c r="M41" s="6"/>
    </row>
    <row r="42" spans="1:13" x14ac:dyDescent="0.2">
      <c r="A42" s="11">
        <v>44227</v>
      </c>
      <c r="B42" s="5" t="s">
        <v>25</v>
      </c>
      <c r="C42" s="12">
        <v>60749</v>
      </c>
      <c r="D42" s="13" t="s">
        <v>120</v>
      </c>
      <c r="E42" s="7" t="s">
        <v>130</v>
      </c>
      <c r="G42" s="7" t="s">
        <v>51</v>
      </c>
      <c r="I42" s="7">
        <f t="shared" si="0"/>
        <v>-60749</v>
      </c>
      <c r="M42" s="6"/>
    </row>
    <row r="43" spans="1:13" x14ac:dyDescent="0.2">
      <c r="A43" s="11">
        <v>44227</v>
      </c>
      <c r="B43" s="5" t="s">
        <v>26</v>
      </c>
      <c r="C43" s="12">
        <v>2600000</v>
      </c>
      <c r="D43" s="13" t="s">
        <v>42</v>
      </c>
      <c r="E43" s="7" t="s">
        <v>127</v>
      </c>
      <c r="G43" s="13" t="s">
        <v>51</v>
      </c>
      <c r="I43" s="7">
        <f t="shared" si="0"/>
        <v>-2600000</v>
      </c>
      <c r="M43" s="6"/>
    </row>
    <row r="44" spans="1:13" x14ac:dyDescent="0.2">
      <c r="A44" s="11">
        <v>44227</v>
      </c>
      <c r="B44" s="5" t="s">
        <v>26</v>
      </c>
      <c r="C44" s="12">
        <v>11546</v>
      </c>
      <c r="D44" s="13" t="s">
        <v>7</v>
      </c>
      <c r="E44" s="7" t="s">
        <v>126</v>
      </c>
      <c r="G44" s="13" t="s">
        <v>50</v>
      </c>
      <c r="I44" s="7">
        <f t="shared" si="0"/>
        <v>11546</v>
      </c>
      <c r="M44" s="6"/>
    </row>
    <row r="45" spans="1:13" x14ac:dyDescent="0.2">
      <c r="A45" s="11">
        <v>44227</v>
      </c>
      <c r="B45" s="5" t="s">
        <v>26</v>
      </c>
      <c r="C45" s="12">
        <v>11546</v>
      </c>
      <c r="D45" s="13" t="s">
        <v>120</v>
      </c>
      <c r="E45" s="7" t="s">
        <v>131</v>
      </c>
      <c r="G45" s="7" t="s">
        <v>51</v>
      </c>
      <c r="I45" s="7">
        <f t="shared" si="0"/>
        <v>-11546</v>
      </c>
      <c r="M45" s="6"/>
    </row>
    <row r="46" spans="1:13" x14ac:dyDescent="0.2">
      <c r="A46" s="11">
        <v>44227</v>
      </c>
      <c r="B46" s="5" t="s">
        <v>27</v>
      </c>
      <c r="C46" s="12">
        <v>2000000</v>
      </c>
      <c r="D46" s="13" t="s">
        <v>42</v>
      </c>
      <c r="E46" s="7" t="s">
        <v>127</v>
      </c>
      <c r="F46" s="13" t="s">
        <v>36</v>
      </c>
      <c r="G46" s="13" t="s">
        <v>51</v>
      </c>
      <c r="I46" s="7">
        <f t="shared" si="0"/>
        <v>-2000000</v>
      </c>
      <c r="M46" s="6"/>
    </row>
    <row r="47" spans="1:13" x14ac:dyDescent="0.2">
      <c r="A47" s="11">
        <v>44227</v>
      </c>
      <c r="B47" s="5" t="s">
        <v>27</v>
      </c>
      <c r="C47" s="12">
        <v>10000</v>
      </c>
      <c r="D47" s="13" t="s">
        <v>7</v>
      </c>
      <c r="E47" s="7" t="s">
        <v>126</v>
      </c>
      <c r="F47" s="13" t="s">
        <v>37</v>
      </c>
      <c r="G47" s="13" t="s">
        <v>50</v>
      </c>
      <c r="I47" s="7">
        <f t="shared" si="0"/>
        <v>10000</v>
      </c>
      <c r="M47" s="6"/>
    </row>
    <row r="48" spans="1:13" x14ac:dyDescent="0.2">
      <c r="A48" s="11">
        <v>44227</v>
      </c>
      <c r="B48" s="5" t="s">
        <v>27</v>
      </c>
      <c r="C48" s="12">
        <v>10000</v>
      </c>
      <c r="D48" s="13" t="s">
        <v>11</v>
      </c>
      <c r="E48" s="7" t="s">
        <v>131</v>
      </c>
      <c r="F48" s="13" t="s">
        <v>36</v>
      </c>
      <c r="G48" s="7" t="s">
        <v>51</v>
      </c>
      <c r="I48" s="7">
        <f t="shared" si="0"/>
        <v>-10000</v>
      </c>
    </row>
    <row r="49" spans="1:9" x14ac:dyDescent="0.2">
      <c r="A49" s="11">
        <v>44227</v>
      </c>
      <c r="B49" s="7" t="s">
        <v>28</v>
      </c>
      <c r="C49" s="12">
        <v>10000</v>
      </c>
      <c r="D49" s="13" t="s">
        <v>11</v>
      </c>
      <c r="E49" s="7" t="s">
        <v>135</v>
      </c>
      <c r="G49" s="13" t="s">
        <v>50</v>
      </c>
      <c r="I49" s="7">
        <f t="shared" si="0"/>
        <v>10000</v>
      </c>
    </row>
    <row r="50" spans="1:9" x14ac:dyDescent="0.2">
      <c r="A50" s="11">
        <v>44227</v>
      </c>
      <c r="B50" s="7" t="s">
        <v>28</v>
      </c>
      <c r="C50" s="12">
        <v>10000</v>
      </c>
      <c r="D50" s="13" t="s">
        <v>120</v>
      </c>
      <c r="E50" s="7" t="s">
        <v>132</v>
      </c>
      <c r="G50" s="7" t="s">
        <v>51</v>
      </c>
      <c r="I50" s="7">
        <f t="shared" si="0"/>
        <v>-10000</v>
      </c>
    </row>
    <row r="51" spans="1:9" x14ac:dyDescent="0.2">
      <c r="A51" s="11">
        <v>44227</v>
      </c>
      <c r="B51" s="5" t="s">
        <v>29</v>
      </c>
      <c r="C51" s="12">
        <v>386506</v>
      </c>
      <c r="D51" s="13" t="s">
        <v>42</v>
      </c>
      <c r="E51" s="7" t="s">
        <v>127</v>
      </c>
      <c r="F51" s="13" t="s">
        <v>36</v>
      </c>
      <c r="G51" s="13" t="s">
        <v>51</v>
      </c>
      <c r="I51" s="7">
        <f t="shared" si="0"/>
        <v>-386506</v>
      </c>
    </row>
    <row r="52" spans="1:9" x14ac:dyDescent="0.2">
      <c r="A52" s="11">
        <v>44227</v>
      </c>
      <c r="B52" s="5" t="s">
        <v>29</v>
      </c>
      <c r="C52" s="12">
        <v>1932</v>
      </c>
      <c r="D52" s="13" t="s">
        <v>7</v>
      </c>
      <c r="E52" s="7" t="s">
        <v>126</v>
      </c>
      <c r="F52" s="13" t="s">
        <v>37</v>
      </c>
      <c r="G52" s="13" t="s">
        <v>50</v>
      </c>
      <c r="I52" s="7">
        <f t="shared" si="0"/>
        <v>1932</v>
      </c>
    </row>
    <row r="53" spans="1:9" x14ac:dyDescent="0.2">
      <c r="A53" s="11">
        <v>44227</v>
      </c>
      <c r="B53" s="5" t="s">
        <v>29</v>
      </c>
      <c r="C53" s="12">
        <v>1932</v>
      </c>
      <c r="D53" s="13" t="s">
        <v>11</v>
      </c>
      <c r="E53" s="7" t="s">
        <v>133</v>
      </c>
      <c r="F53" s="13" t="s">
        <v>36</v>
      </c>
      <c r="G53" s="7" t="s">
        <v>51</v>
      </c>
      <c r="I53" s="7">
        <f t="shared" si="0"/>
        <v>-1932</v>
      </c>
    </row>
    <row r="54" spans="1:9" x14ac:dyDescent="0.2">
      <c r="A54" s="11">
        <v>44227</v>
      </c>
      <c r="B54" s="5" t="s">
        <v>24</v>
      </c>
      <c r="C54" s="12">
        <v>1233</v>
      </c>
      <c r="D54" s="13" t="s">
        <v>42</v>
      </c>
      <c r="E54" s="7" t="s">
        <v>110</v>
      </c>
      <c r="F54" s="7" t="s">
        <v>44</v>
      </c>
      <c r="G54" s="13" t="s">
        <v>50</v>
      </c>
      <c r="I54" s="7">
        <f t="shared" si="0"/>
        <v>1233</v>
      </c>
    </row>
    <row r="55" spans="1:9" x14ac:dyDescent="0.2">
      <c r="A55" s="11">
        <v>44227</v>
      </c>
      <c r="B55" s="5" t="s">
        <v>55</v>
      </c>
      <c r="C55" s="12">
        <v>56</v>
      </c>
      <c r="D55" s="13" t="s">
        <v>11</v>
      </c>
      <c r="E55" s="7" t="s">
        <v>122</v>
      </c>
      <c r="G55" s="13" t="s">
        <v>50</v>
      </c>
      <c r="I55" s="7">
        <f t="shared" si="0"/>
        <v>56</v>
      </c>
    </row>
    <row r="56" spans="1:9" x14ac:dyDescent="0.2">
      <c r="A56" s="11">
        <v>44227</v>
      </c>
      <c r="B56" s="5" t="s">
        <v>55</v>
      </c>
      <c r="C56" s="12">
        <v>56</v>
      </c>
      <c r="D56" s="13" t="s">
        <v>120</v>
      </c>
      <c r="E56" s="7" t="s">
        <v>125</v>
      </c>
      <c r="G56" s="7" t="s">
        <v>51</v>
      </c>
      <c r="I56" s="7">
        <f t="shared" si="0"/>
        <v>-56</v>
      </c>
    </row>
    <row r="57" spans="1:9" x14ac:dyDescent="0.2">
      <c r="A57" s="11">
        <v>44227</v>
      </c>
      <c r="B57" s="5" t="s">
        <v>30</v>
      </c>
      <c r="C57" s="12">
        <v>20000</v>
      </c>
      <c r="D57" s="13" t="s">
        <v>11</v>
      </c>
      <c r="E57" s="7" t="s">
        <v>135</v>
      </c>
      <c r="F57" s="7" t="s">
        <v>43</v>
      </c>
      <c r="G57" s="7" t="s">
        <v>50</v>
      </c>
      <c r="I57" s="7">
        <f t="shared" si="0"/>
        <v>20000</v>
      </c>
    </row>
    <row r="58" spans="1:9" x14ac:dyDescent="0.2">
      <c r="A58" s="11">
        <v>44227</v>
      </c>
      <c r="B58" s="5" t="s">
        <v>30</v>
      </c>
      <c r="C58" s="12">
        <v>20000</v>
      </c>
      <c r="D58" s="13" t="s">
        <v>120</v>
      </c>
      <c r="E58" s="7" t="s">
        <v>132</v>
      </c>
      <c r="F58" s="13" t="s">
        <v>36</v>
      </c>
      <c r="G58" s="13" t="s">
        <v>51</v>
      </c>
      <c r="I58" s="7">
        <f t="shared" si="0"/>
        <v>-20000</v>
      </c>
    </row>
    <row r="59" spans="1:9" x14ac:dyDescent="0.2">
      <c r="A59" s="11">
        <v>44227</v>
      </c>
      <c r="B59" s="5" t="s">
        <v>31</v>
      </c>
      <c r="C59" s="12">
        <v>82486</v>
      </c>
      <c r="D59" s="13" t="s">
        <v>121</v>
      </c>
      <c r="E59" s="7" t="s">
        <v>126</v>
      </c>
      <c r="F59" s="7" t="s">
        <v>52</v>
      </c>
      <c r="G59" s="13" t="s">
        <v>50</v>
      </c>
      <c r="I59" s="7">
        <f t="shared" si="0"/>
        <v>82486</v>
      </c>
    </row>
    <row r="60" spans="1:9" x14ac:dyDescent="0.2">
      <c r="A60" s="11">
        <v>44227</v>
      </c>
      <c r="B60" s="5" t="s">
        <v>31</v>
      </c>
      <c r="C60" s="12">
        <v>82486</v>
      </c>
      <c r="D60" s="13" t="s">
        <v>120</v>
      </c>
      <c r="E60" s="7" t="s">
        <v>127</v>
      </c>
      <c r="F60" s="7" t="s">
        <v>53</v>
      </c>
      <c r="G60" s="7" t="s">
        <v>51</v>
      </c>
      <c r="I60" s="7">
        <f t="shared" si="0"/>
        <v>-82486</v>
      </c>
    </row>
    <row r="61" spans="1:9" x14ac:dyDescent="0.2">
      <c r="A61" s="11">
        <v>44211</v>
      </c>
      <c r="B61" s="5" t="s">
        <v>61</v>
      </c>
      <c r="C61" s="12">
        <v>2000</v>
      </c>
      <c r="D61" s="13" t="s">
        <v>121</v>
      </c>
      <c r="E61" s="7" t="s">
        <v>123</v>
      </c>
      <c r="G61" s="7" t="s">
        <v>51</v>
      </c>
      <c r="I61" s="7">
        <f t="shared" si="0"/>
        <v>-2000</v>
      </c>
    </row>
    <row r="62" spans="1:9" x14ac:dyDescent="0.2">
      <c r="A62" s="11">
        <v>44222</v>
      </c>
      <c r="B62" s="5" t="s">
        <v>62</v>
      </c>
      <c r="C62" s="12">
        <v>6900</v>
      </c>
      <c r="D62" s="13" t="s">
        <v>121</v>
      </c>
      <c r="E62" s="7" t="s">
        <v>106</v>
      </c>
      <c r="G62" s="7" t="s">
        <v>51</v>
      </c>
      <c r="I62" s="7">
        <f t="shared" si="0"/>
        <v>-6900</v>
      </c>
    </row>
    <row r="63" spans="1:9" x14ac:dyDescent="0.2">
      <c r="A63" s="11">
        <v>44226</v>
      </c>
      <c r="B63" s="5" t="s">
        <v>63</v>
      </c>
      <c r="C63" s="12">
        <v>50000</v>
      </c>
      <c r="D63" s="13" t="s">
        <v>121</v>
      </c>
      <c r="E63" s="7" t="s">
        <v>127</v>
      </c>
      <c r="F63" s="7" t="s">
        <v>53</v>
      </c>
      <c r="G63" s="7" t="s">
        <v>51</v>
      </c>
      <c r="I63" s="7">
        <f t="shared" si="0"/>
        <v>-50000</v>
      </c>
    </row>
    <row r="64" spans="1:9" x14ac:dyDescent="0.2">
      <c r="A64" s="11">
        <v>44226</v>
      </c>
      <c r="B64" s="5" t="s">
        <v>63</v>
      </c>
      <c r="C64" s="12">
        <v>50000</v>
      </c>
      <c r="D64" s="13" t="s">
        <v>9</v>
      </c>
      <c r="E64" s="7" t="s">
        <v>126</v>
      </c>
      <c r="F64" s="7" t="s">
        <v>52</v>
      </c>
      <c r="G64" s="13" t="s">
        <v>50</v>
      </c>
      <c r="I64" s="7">
        <f t="shared" si="0"/>
        <v>50000</v>
      </c>
    </row>
    <row r="65" spans="1:9" x14ac:dyDescent="0.2">
      <c r="A65" s="11">
        <v>44227</v>
      </c>
      <c r="B65" s="5" t="s">
        <v>65</v>
      </c>
      <c r="C65" s="12">
        <v>20000</v>
      </c>
      <c r="D65" s="13" t="s">
        <v>121</v>
      </c>
      <c r="E65" s="7" t="s">
        <v>132</v>
      </c>
      <c r="G65" s="7" t="s">
        <v>51</v>
      </c>
      <c r="I65" s="7">
        <f t="shared" si="0"/>
        <v>-20000</v>
      </c>
    </row>
    <row r="66" spans="1:9" x14ac:dyDescent="0.2">
      <c r="A66" s="11">
        <v>44227</v>
      </c>
      <c r="B66" s="5" t="s">
        <v>65</v>
      </c>
      <c r="C66" s="12">
        <v>20000</v>
      </c>
      <c r="D66" s="13" t="s">
        <v>64</v>
      </c>
      <c r="E66" s="7" t="s">
        <v>135</v>
      </c>
      <c r="G66" s="13" t="s">
        <v>50</v>
      </c>
      <c r="I66" s="7">
        <f t="shared" si="0"/>
        <v>20000</v>
      </c>
    </row>
    <row r="67" spans="1:9" x14ac:dyDescent="0.2">
      <c r="A67" s="11">
        <v>44242</v>
      </c>
      <c r="B67" s="5" t="str">
        <f>CONCATENATE("Insurance (Meo) 2021.",TEXT(MONTH(A67),"00"))</f>
        <v>Insurance (Meo) 2021.02</v>
      </c>
      <c r="C67" s="12">
        <v>5000</v>
      </c>
      <c r="D67" s="13" t="s">
        <v>120</v>
      </c>
      <c r="E67" s="7" t="s">
        <v>123</v>
      </c>
      <c r="G67" s="7" t="s">
        <v>51</v>
      </c>
      <c r="I67" s="7">
        <f t="shared" si="0"/>
        <v>-5000</v>
      </c>
    </row>
    <row r="68" spans="1:9" x14ac:dyDescent="0.2">
      <c r="A68" s="11">
        <v>44252</v>
      </c>
      <c r="B68" s="5" t="str">
        <f>CONCATENATE("Salary JP 2021.",TEXT(MONTH(A68),"00"))</f>
        <v>Salary JP 2021.02</v>
      </c>
      <c r="C68" s="12">
        <v>683765</v>
      </c>
      <c r="D68" s="13" t="s">
        <v>120</v>
      </c>
      <c r="E68" s="7" t="s">
        <v>134</v>
      </c>
      <c r="G68" s="13" t="s">
        <v>50</v>
      </c>
      <c r="I68" s="7">
        <f t="shared" si="0"/>
        <v>683765</v>
      </c>
    </row>
    <row r="69" spans="1:9" x14ac:dyDescent="0.2">
      <c r="A69" s="11">
        <v>44252</v>
      </c>
      <c r="B69" s="5" t="str">
        <f>CONCATENATE("House rental 2021.",TEXT(MONTH(A69),"00"))</f>
        <v>House rental 2021.02</v>
      </c>
      <c r="C69" s="12">
        <v>121000</v>
      </c>
      <c r="D69" s="13" t="s">
        <v>120</v>
      </c>
      <c r="E69" s="7" t="s">
        <v>47</v>
      </c>
      <c r="G69" s="7" t="s">
        <v>51</v>
      </c>
      <c r="I69" s="7">
        <f t="shared" si="0"/>
        <v>-121000</v>
      </c>
    </row>
    <row r="70" spans="1:9" x14ac:dyDescent="0.2">
      <c r="A70" s="11">
        <v>44253</v>
      </c>
      <c r="B70" s="5" t="s">
        <v>21</v>
      </c>
      <c r="C70" s="12">
        <v>65000</v>
      </c>
      <c r="D70" s="13" t="s">
        <v>120</v>
      </c>
      <c r="E70" s="7" t="s">
        <v>48</v>
      </c>
      <c r="G70" s="13" t="s">
        <v>51</v>
      </c>
      <c r="I70" s="7">
        <f t="shared" si="0"/>
        <v>-65000</v>
      </c>
    </row>
    <row r="71" spans="1:9" x14ac:dyDescent="0.2">
      <c r="A71" s="11">
        <v>44253</v>
      </c>
      <c r="B71" s="5" t="s">
        <v>40</v>
      </c>
      <c r="C71" s="12">
        <v>16161</v>
      </c>
      <c r="D71" s="13" t="s">
        <v>120</v>
      </c>
      <c r="E71" s="7" t="s">
        <v>124</v>
      </c>
      <c r="G71" s="7" t="s">
        <v>51</v>
      </c>
      <c r="I71" s="7">
        <f t="shared" si="0"/>
        <v>-16161</v>
      </c>
    </row>
    <row r="72" spans="1:9" x14ac:dyDescent="0.2">
      <c r="A72" s="11">
        <v>44253</v>
      </c>
      <c r="B72" s="5" t="s">
        <v>68</v>
      </c>
      <c r="C72" s="12">
        <v>1899</v>
      </c>
      <c r="D72" s="13" t="s">
        <v>11</v>
      </c>
      <c r="E72" s="7" t="s">
        <v>124</v>
      </c>
      <c r="G72" s="13" t="s">
        <v>51</v>
      </c>
      <c r="I72" s="7">
        <f t="shared" si="0"/>
        <v>-1899</v>
      </c>
    </row>
    <row r="73" spans="1:9" x14ac:dyDescent="0.2">
      <c r="A73" s="11">
        <v>44256</v>
      </c>
      <c r="B73" s="5" t="s">
        <v>128</v>
      </c>
      <c r="C73" s="12">
        <v>94954</v>
      </c>
      <c r="D73" s="13" t="s">
        <v>120</v>
      </c>
      <c r="E73" s="7" t="s">
        <v>124</v>
      </c>
      <c r="G73" s="7" t="s">
        <v>51</v>
      </c>
      <c r="I73" s="7">
        <f t="shared" si="0"/>
        <v>-94954</v>
      </c>
    </row>
    <row r="74" spans="1:9" x14ac:dyDescent="0.2">
      <c r="A74" s="11">
        <v>44256</v>
      </c>
      <c r="B74" s="5" t="s">
        <v>59</v>
      </c>
      <c r="C74" s="12">
        <v>13090</v>
      </c>
      <c r="D74" s="13" t="s">
        <v>11</v>
      </c>
      <c r="E74" s="7" t="s">
        <v>124</v>
      </c>
      <c r="G74" s="13" t="s">
        <v>51</v>
      </c>
      <c r="I74" s="7">
        <f t="shared" si="0"/>
        <v>-13090</v>
      </c>
    </row>
    <row r="75" spans="1:9" x14ac:dyDescent="0.2">
      <c r="A75" s="11">
        <v>44256</v>
      </c>
      <c r="B75" s="5" t="s">
        <v>57</v>
      </c>
      <c r="C75" s="12">
        <v>1419</v>
      </c>
      <c r="D75" s="13" t="s">
        <v>13</v>
      </c>
      <c r="E75" s="7" t="s">
        <v>124</v>
      </c>
      <c r="G75" s="7" t="s">
        <v>51</v>
      </c>
      <c r="I75" s="7">
        <f t="shared" si="0"/>
        <v>-1419</v>
      </c>
    </row>
    <row r="76" spans="1:9" x14ac:dyDescent="0.2">
      <c r="A76" s="11">
        <v>44256</v>
      </c>
      <c r="B76" s="5" t="s">
        <v>56</v>
      </c>
      <c r="C76" s="12">
        <v>1419</v>
      </c>
      <c r="D76" s="13" t="s">
        <v>120</v>
      </c>
      <c r="E76" s="7" t="s">
        <v>127</v>
      </c>
      <c r="G76" s="13" t="s">
        <v>51</v>
      </c>
      <c r="I76" s="7">
        <f t="shared" si="0"/>
        <v>-1419</v>
      </c>
    </row>
    <row r="77" spans="1:9" x14ac:dyDescent="0.2">
      <c r="A77" s="11">
        <v>44256</v>
      </c>
      <c r="B77" s="5" t="s">
        <v>56</v>
      </c>
      <c r="C77" s="12">
        <v>1419</v>
      </c>
      <c r="D77" s="13" t="s">
        <v>121</v>
      </c>
      <c r="E77" s="7" t="s">
        <v>126</v>
      </c>
      <c r="G77" s="7" t="s">
        <v>50</v>
      </c>
      <c r="I77" s="7">
        <f t="shared" si="0"/>
        <v>1419</v>
      </c>
    </row>
    <row r="78" spans="1:9" x14ac:dyDescent="0.2">
      <c r="A78" s="11">
        <v>44256</v>
      </c>
      <c r="B78" s="5" t="s">
        <v>129</v>
      </c>
      <c r="C78" s="12">
        <v>128909</v>
      </c>
      <c r="D78" s="13" t="s">
        <v>120</v>
      </c>
      <c r="E78" s="7" t="s">
        <v>124</v>
      </c>
      <c r="G78" s="7" t="s">
        <v>51</v>
      </c>
      <c r="I78" s="7">
        <f t="shared" si="0"/>
        <v>-128909</v>
      </c>
    </row>
    <row r="79" spans="1:9" x14ac:dyDescent="0.2">
      <c r="A79" s="11">
        <v>44256</v>
      </c>
      <c r="B79" s="5" t="s">
        <v>66</v>
      </c>
      <c r="C79" s="12">
        <v>1880</v>
      </c>
      <c r="D79" s="13" t="s">
        <v>11</v>
      </c>
      <c r="E79" s="7" t="s">
        <v>124</v>
      </c>
      <c r="G79" s="13" t="s">
        <v>51</v>
      </c>
      <c r="I79" s="7">
        <f t="shared" si="0"/>
        <v>-1880</v>
      </c>
    </row>
    <row r="80" spans="1:9" x14ac:dyDescent="0.2">
      <c r="A80" s="11">
        <v>44256</v>
      </c>
      <c r="B80" s="5" t="s">
        <v>58</v>
      </c>
      <c r="C80" s="12">
        <v>15697</v>
      </c>
      <c r="D80" s="13" t="s">
        <v>13</v>
      </c>
      <c r="E80" s="7" t="s">
        <v>124</v>
      </c>
      <c r="G80" s="7" t="s">
        <v>51</v>
      </c>
      <c r="I80" s="7">
        <f t="shared" ref="I80:I82" si="2">IF(G80="Out",C80*-1,C80)</f>
        <v>-15697</v>
      </c>
    </row>
    <row r="81" spans="1:9" x14ac:dyDescent="0.2">
      <c r="A81" s="11">
        <v>44256</v>
      </c>
      <c r="B81" s="5" t="s">
        <v>60</v>
      </c>
      <c r="C81" s="12">
        <v>15697</v>
      </c>
      <c r="D81" s="13" t="s">
        <v>120</v>
      </c>
      <c r="E81" s="7" t="s">
        <v>127</v>
      </c>
      <c r="G81" s="13" t="s">
        <v>51</v>
      </c>
      <c r="I81" s="7">
        <f t="shared" si="2"/>
        <v>-15697</v>
      </c>
    </row>
    <row r="82" spans="1:9" x14ac:dyDescent="0.2">
      <c r="A82" s="11">
        <v>44256</v>
      </c>
      <c r="B82" s="5" t="s">
        <v>60</v>
      </c>
      <c r="C82" s="12">
        <v>15697</v>
      </c>
      <c r="D82" s="13" t="s">
        <v>121</v>
      </c>
      <c r="E82" s="7" t="s">
        <v>126</v>
      </c>
      <c r="G82" s="7" t="s">
        <v>50</v>
      </c>
      <c r="I82" s="7">
        <f t="shared" si="2"/>
        <v>15697</v>
      </c>
    </row>
    <row r="83" spans="1:9" x14ac:dyDescent="0.2">
      <c r="A83" s="11">
        <v>44256</v>
      </c>
      <c r="B83" s="7" t="s">
        <v>22</v>
      </c>
      <c r="C83" s="12">
        <v>24200</v>
      </c>
      <c r="D83" s="13" t="s">
        <v>42</v>
      </c>
      <c r="E83" s="7" t="s">
        <v>127</v>
      </c>
      <c r="G83" s="13" t="s">
        <v>51</v>
      </c>
      <c r="I83" s="7">
        <f t="shared" si="0"/>
        <v>-24200</v>
      </c>
    </row>
    <row r="84" spans="1:9" x14ac:dyDescent="0.2">
      <c r="A84" s="11">
        <v>44256</v>
      </c>
      <c r="B84" s="7" t="s">
        <v>22</v>
      </c>
      <c r="C84" s="12">
        <v>107</v>
      </c>
      <c r="D84" s="13" t="s">
        <v>7</v>
      </c>
      <c r="E84" s="7" t="s">
        <v>126</v>
      </c>
      <c r="F84" s="13" t="s">
        <v>37</v>
      </c>
      <c r="G84" s="13" t="s">
        <v>50</v>
      </c>
      <c r="I84" s="7">
        <f t="shared" ref="I84:I85" si="3">IF(G84="Out",C84*-1,C84)</f>
        <v>107</v>
      </c>
    </row>
    <row r="85" spans="1:9" x14ac:dyDescent="0.2">
      <c r="A85" s="11">
        <v>44256</v>
      </c>
      <c r="B85" s="7" t="s">
        <v>22</v>
      </c>
      <c r="C85" s="12">
        <v>107</v>
      </c>
      <c r="D85" s="13" t="s">
        <v>120</v>
      </c>
      <c r="E85" s="7" t="s">
        <v>130</v>
      </c>
      <c r="F85" s="13" t="s">
        <v>36</v>
      </c>
      <c r="G85" s="13" t="s">
        <v>51</v>
      </c>
      <c r="I85" s="7">
        <f t="shared" si="3"/>
        <v>-107</v>
      </c>
    </row>
    <row r="86" spans="1:9" x14ac:dyDescent="0.2">
      <c r="A86" s="11">
        <v>44242</v>
      </c>
      <c r="B86" s="5" t="s">
        <v>32</v>
      </c>
      <c r="C86" s="12">
        <v>60000</v>
      </c>
      <c r="D86" s="13" t="s">
        <v>120</v>
      </c>
      <c r="E86" s="7" t="s">
        <v>135</v>
      </c>
      <c r="G86" s="13" t="s">
        <v>50</v>
      </c>
      <c r="I86" s="7">
        <f t="shared" si="0"/>
        <v>60000</v>
      </c>
    </row>
    <row r="87" spans="1:9" x14ac:dyDescent="0.2">
      <c r="A87" s="11">
        <v>44228</v>
      </c>
      <c r="B87" s="5" t="s">
        <v>33</v>
      </c>
      <c r="C87" s="12">
        <v>20002200</v>
      </c>
      <c r="D87" s="13" t="s">
        <v>42</v>
      </c>
      <c r="E87" s="7" t="s">
        <v>127</v>
      </c>
      <c r="G87" s="13" t="s">
        <v>51</v>
      </c>
      <c r="I87" s="7">
        <f t="shared" si="0"/>
        <v>-20002200</v>
      </c>
    </row>
    <row r="88" spans="1:9" x14ac:dyDescent="0.2">
      <c r="A88" s="11">
        <v>44228</v>
      </c>
      <c r="B88" s="5" t="s">
        <v>33</v>
      </c>
      <c r="C88" s="12">
        <v>88824</v>
      </c>
      <c r="D88" s="13" t="s">
        <v>7</v>
      </c>
      <c r="E88" s="7" t="s">
        <v>126</v>
      </c>
      <c r="G88" s="13" t="s">
        <v>50</v>
      </c>
      <c r="I88" s="7">
        <f t="shared" si="0"/>
        <v>88824</v>
      </c>
    </row>
    <row r="89" spans="1:9" x14ac:dyDescent="0.2">
      <c r="A89" s="11">
        <v>44228</v>
      </c>
      <c r="B89" s="5" t="s">
        <v>33</v>
      </c>
      <c r="C89" s="12">
        <v>88824</v>
      </c>
      <c r="D89" s="13" t="s">
        <v>120</v>
      </c>
      <c r="E89" s="7" t="s">
        <v>127</v>
      </c>
      <c r="G89" s="13" t="s">
        <v>51</v>
      </c>
      <c r="I89" s="7">
        <f t="shared" si="0"/>
        <v>-88824</v>
      </c>
    </row>
    <row r="90" spans="1:9" x14ac:dyDescent="0.2">
      <c r="A90" s="11">
        <v>44228</v>
      </c>
      <c r="B90" s="5" t="s">
        <v>33</v>
      </c>
      <c r="C90" s="12">
        <v>88824</v>
      </c>
      <c r="D90" s="13" t="s">
        <v>121</v>
      </c>
      <c r="E90" s="7" t="s">
        <v>126</v>
      </c>
      <c r="G90" s="13" t="s">
        <v>50</v>
      </c>
      <c r="I90" s="7">
        <f t="shared" si="0"/>
        <v>88824</v>
      </c>
    </row>
    <row r="91" spans="1:9" x14ac:dyDescent="0.2">
      <c r="A91" s="11">
        <v>44228</v>
      </c>
      <c r="B91" s="5" t="s">
        <v>33</v>
      </c>
      <c r="C91" s="12">
        <v>88824</v>
      </c>
      <c r="D91" s="13" t="s">
        <v>64</v>
      </c>
      <c r="E91" s="7" t="s">
        <v>133</v>
      </c>
      <c r="G91" s="13" t="s">
        <v>51</v>
      </c>
      <c r="I91" s="7">
        <f t="shared" si="0"/>
        <v>-88824</v>
      </c>
    </row>
    <row r="92" spans="1:9" x14ac:dyDescent="0.2">
      <c r="A92" s="11">
        <v>44244</v>
      </c>
      <c r="B92" s="5" t="s">
        <v>24</v>
      </c>
      <c r="C92" s="12">
        <v>218389</v>
      </c>
      <c r="D92" s="13" t="s">
        <v>42</v>
      </c>
      <c r="E92" s="7" t="s">
        <v>110</v>
      </c>
      <c r="G92" s="13" t="s">
        <v>50</v>
      </c>
      <c r="I92" s="7">
        <f t="shared" ref="I92:I123" si="4">IF(G92="Out",C92*-1,C92)</f>
        <v>218389</v>
      </c>
    </row>
    <row r="93" spans="1:9" x14ac:dyDescent="0.2">
      <c r="A93" s="11">
        <v>44255</v>
      </c>
      <c r="B93" s="5" t="str">
        <f>CONCATENATE("Meo 2021.",TEXT(MONTH(A93),"00"))</f>
        <v>Meo 2021.02</v>
      </c>
      <c r="C93" s="12">
        <v>10000</v>
      </c>
      <c r="D93" s="13" t="s">
        <v>11</v>
      </c>
      <c r="E93" s="7" t="s">
        <v>135</v>
      </c>
      <c r="G93" s="13" t="s">
        <v>50</v>
      </c>
      <c r="I93" s="7">
        <f t="shared" si="4"/>
        <v>10000</v>
      </c>
    </row>
    <row r="94" spans="1:9" x14ac:dyDescent="0.2">
      <c r="A94" s="11">
        <v>44255</v>
      </c>
      <c r="B94" s="5" t="str">
        <f>CONCATENATE("Meo 2021.",TEXT(MONTH(A94),"00"))</f>
        <v>Meo 2021.02</v>
      </c>
      <c r="C94" s="12">
        <v>10000</v>
      </c>
      <c r="D94" s="13" t="s">
        <v>120</v>
      </c>
      <c r="E94" s="7" t="s">
        <v>132</v>
      </c>
      <c r="G94" s="13" t="s">
        <v>51</v>
      </c>
      <c r="I94" s="7">
        <f t="shared" si="4"/>
        <v>-10000</v>
      </c>
    </row>
    <row r="95" spans="1:9" x14ac:dyDescent="0.2">
      <c r="A95" s="11">
        <v>44255</v>
      </c>
      <c r="B95" s="7" t="s">
        <v>34</v>
      </c>
      <c r="C95" s="12">
        <v>2000</v>
      </c>
      <c r="D95" s="13" t="s">
        <v>11</v>
      </c>
      <c r="E95" s="7" t="s">
        <v>135</v>
      </c>
      <c r="G95" s="13" t="s">
        <v>50</v>
      </c>
      <c r="I95" s="7">
        <f t="shared" si="4"/>
        <v>2000</v>
      </c>
    </row>
    <row r="96" spans="1:9" x14ac:dyDescent="0.2">
      <c r="A96" s="11">
        <v>44255</v>
      </c>
      <c r="B96" s="7" t="s">
        <v>34</v>
      </c>
      <c r="C96" s="12">
        <v>2000</v>
      </c>
      <c r="D96" s="13" t="s">
        <v>120</v>
      </c>
      <c r="E96" s="7" t="s">
        <v>132</v>
      </c>
      <c r="G96" s="13" t="s">
        <v>51</v>
      </c>
      <c r="I96" s="7">
        <f t="shared" si="4"/>
        <v>-2000</v>
      </c>
    </row>
    <row r="97" spans="1:9" x14ac:dyDescent="0.2">
      <c r="A97" s="11">
        <v>44255</v>
      </c>
      <c r="B97" s="5" t="s">
        <v>31</v>
      </c>
      <c r="C97" s="12">
        <v>200000</v>
      </c>
      <c r="D97" s="13" t="s">
        <v>120</v>
      </c>
      <c r="E97" s="7" t="s">
        <v>127</v>
      </c>
      <c r="G97" s="13" t="s">
        <v>51</v>
      </c>
      <c r="I97" s="7">
        <f t="shared" si="4"/>
        <v>-200000</v>
      </c>
    </row>
    <row r="98" spans="1:9" x14ac:dyDescent="0.2">
      <c r="A98" s="11">
        <v>44255</v>
      </c>
      <c r="B98" s="5" t="s">
        <v>31</v>
      </c>
      <c r="C98" s="12">
        <v>200000</v>
      </c>
      <c r="D98" s="13" t="s">
        <v>121</v>
      </c>
      <c r="E98" s="7" t="s">
        <v>126</v>
      </c>
      <c r="G98" s="13" t="s">
        <v>50</v>
      </c>
      <c r="I98" s="7">
        <f t="shared" si="4"/>
        <v>200000</v>
      </c>
    </row>
    <row r="99" spans="1:9" x14ac:dyDescent="0.2">
      <c r="A99" s="11">
        <v>44256</v>
      </c>
      <c r="B99" s="7" t="s">
        <v>35</v>
      </c>
      <c r="C99" s="12">
        <v>3600</v>
      </c>
      <c r="D99" s="13" t="s">
        <v>120</v>
      </c>
      <c r="E99" s="7" t="s">
        <v>127</v>
      </c>
      <c r="G99" s="13" t="s">
        <v>51</v>
      </c>
      <c r="I99" s="7">
        <f t="shared" si="4"/>
        <v>-3600</v>
      </c>
    </row>
    <row r="100" spans="1:9" x14ac:dyDescent="0.2">
      <c r="A100" s="11">
        <v>44256</v>
      </c>
      <c r="B100" s="7" t="s">
        <v>35</v>
      </c>
      <c r="C100" s="12">
        <v>3600</v>
      </c>
      <c r="D100" s="13" t="s">
        <v>67</v>
      </c>
      <c r="E100" s="7" t="s">
        <v>126</v>
      </c>
      <c r="G100" s="13" t="s">
        <v>50</v>
      </c>
      <c r="I100" s="7">
        <f t="shared" si="4"/>
        <v>3600</v>
      </c>
    </row>
    <row r="101" spans="1:9" x14ac:dyDescent="0.2">
      <c r="A101" s="11">
        <v>44242</v>
      </c>
      <c r="B101" s="5" t="s">
        <v>61</v>
      </c>
      <c r="C101" s="12">
        <v>2000</v>
      </c>
      <c r="D101" s="13" t="s">
        <v>121</v>
      </c>
      <c r="E101" s="7" t="s">
        <v>123</v>
      </c>
      <c r="G101" s="7" t="s">
        <v>51</v>
      </c>
      <c r="I101" s="7">
        <f t="shared" si="4"/>
        <v>-2000</v>
      </c>
    </row>
    <row r="102" spans="1:9" x14ac:dyDescent="0.2">
      <c r="A102" s="11">
        <v>44253</v>
      </c>
      <c r="B102" s="5" t="s">
        <v>63</v>
      </c>
      <c r="C102" s="12">
        <v>24000</v>
      </c>
      <c r="D102" s="13" t="s">
        <v>121</v>
      </c>
      <c r="E102" s="7" t="s">
        <v>127</v>
      </c>
      <c r="F102" s="7" t="s">
        <v>53</v>
      </c>
      <c r="G102" s="7" t="s">
        <v>51</v>
      </c>
      <c r="I102" s="7">
        <f t="shared" si="4"/>
        <v>-24000</v>
      </c>
    </row>
    <row r="103" spans="1:9" x14ac:dyDescent="0.2">
      <c r="A103" s="11">
        <v>44253</v>
      </c>
      <c r="B103" s="5" t="s">
        <v>63</v>
      </c>
      <c r="C103" s="12">
        <v>24000</v>
      </c>
      <c r="D103" s="13" t="s">
        <v>9</v>
      </c>
      <c r="E103" s="7" t="s">
        <v>126</v>
      </c>
      <c r="F103" s="7" t="s">
        <v>52</v>
      </c>
      <c r="G103" s="13" t="s">
        <v>50</v>
      </c>
      <c r="I103" s="7">
        <f t="shared" si="4"/>
        <v>24000</v>
      </c>
    </row>
    <row r="104" spans="1:9" x14ac:dyDescent="0.2">
      <c r="A104" s="11">
        <v>44255</v>
      </c>
      <c r="B104" s="5" t="s">
        <v>45</v>
      </c>
      <c r="C104" s="12">
        <v>20000</v>
      </c>
      <c r="D104" s="13" t="s">
        <v>121</v>
      </c>
      <c r="E104" s="7" t="s">
        <v>132</v>
      </c>
      <c r="G104" s="7" t="s">
        <v>51</v>
      </c>
      <c r="I104" s="7">
        <f t="shared" si="4"/>
        <v>-20000</v>
      </c>
    </row>
    <row r="105" spans="1:9" x14ac:dyDescent="0.2">
      <c r="A105" s="11">
        <v>44255</v>
      </c>
      <c r="B105" s="5" t="s">
        <v>45</v>
      </c>
      <c r="C105" s="12">
        <v>20000</v>
      </c>
      <c r="D105" s="13" t="s">
        <v>64</v>
      </c>
      <c r="E105" s="7" t="s">
        <v>135</v>
      </c>
      <c r="G105" s="13" t="s">
        <v>50</v>
      </c>
      <c r="I105" s="7">
        <f t="shared" si="4"/>
        <v>20000</v>
      </c>
    </row>
    <row r="106" spans="1:9" x14ac:dyDescent="0.2">
      <c r="A106" s="11">
        <v>44270</v>
      </c>
      <c r="B106" s="5" t="str">
        <f>CONCATENATE("Insurance (Meo) 2021.",TEXT(MONTH(A106),"00"))</f>
        <v>Insurance (Meo) 2021.03</v>
      </c>
      <c r="C106" s="8">
        <v>5000</v>
      </c>
      <c r="D106" s="13" t="s">
        <v>120</v>
      </c>
      <c r="E106" s="7" t="s">
        <v>123</v>
      </c>
      <c r="G106" s="7" t="s">
        <v>51</v>
      </c>
      <c r="I106" s="7">
        <f t="shared" si="4"/>
        <v>-5000</v>
      </c>
    </row>
    <row r="107" spans="1:9" x14ac:dyDescent="0.2">
      <c r="A107" s="11">
        <v>44280</v>
      </c>
      <c r="B107" s="5" t="str">
        <f>CONCATENATE("Salary JP 2021.",TEXT(MONTH(A107),"00"))</f>
        <v>Salary JP 2021.03</v>
      </c>
      <c r="C107" s="8">
        <v>768138</v>
      </c>
      <c r="D107" s="13" t="s">
        <v>120</v>
      </c>
      <c r="E107" s="7" t="s">
        <v>134</v>
      </c>
      <c r="G107" s="13" t="s">
        <v>50</v>
      </c>
      <c r="I107" s="7">
        <f t="shared" si="4"/>
        <v>768138</v>
      </c>
    </row>
    <row r="108" spans="1:9" x14ac:dyDescent="0.2">
      <c r="A108" s="11">
        <v>44280</v>
      </c>
      <c r="B108" s="5" t="str">
        <f>CONCATENATE("House rental 2021.",TEXT(MONTH(A108),"00"))</f>
        <v>House rental 2021.03</v>
      </c>
      <c r="C108" s="8">
        <v>121000</v>
      </c>
      <c r="D108" s="13" t="s">
        <v>120</v>
      </c>
      <c r="E108" s="7" t="s">
        <v>47</v>
      </c>
      <c r="G108" s="7" t="s">
        <v>51</v>
      </c>
      <c r="I108" s="7">
        <f t="shared" si="4"/>
        <v>-121000</v>
      </c>
    </row>
    <row r="109" spans="1:9" x14ac:dyDescent="0.2">
      <c r="A109" s="11">
        <v>44281</v>
      </c>
      <c r="B109" s="5" t="s">
        <v>21</v>
      </c>
      <c r="C109" s="8">
        <v>77000</v>
      </c>
      <c r="D109" s="13" t="s">
        <v>120</v>
      </c>
      <c r="E109" s="7" t="s">
        <v>48</v>
      </c>
      <c r="G109" s="7" t="s">
        <v>51</v>
      </c>
      <c r="I109" s="7">
        <f t="shared" si="4"/>
        <v>-77000</v>
      </c>
    </row>
    <row r="110" spans="1:9" x14ac:dyDescent="0.2">
      <c r="A110" s="11">
        <v>44281</v>
      </c>
      <c r="B110" s="5" t="s">
        <v>69</v>
      </c>
      <c r="C110" s="8">
        <v>11980</v>
      </c>
      <c r="D110" s="13" t="s">
        <v>120</v>
      </c>
      <c r="E110" s="7" t="s">
        <v>124</v>
      </c>
      <c r="G110" s="7" t="s">
        <v>51</v>
      </c>
      <c r="I110" s="7">
        <f t="shared" si="4"/>
        <v>-11980</v>
      </c>
    </row>
    <row r="111" spans="1:9" x14ac:dyDescent="0.2">
      <c r="A111" s="11">
        <v>44281</v>
      </c>
      <c r="B111" s="5" t="s">
        <v>69</v>
      </c>
      <c r="C111" s="8">
        <v>3722</v>
      </c>
      <c r="D111" s="13" t="s">
        <v>11</v>
      </c>
      <c r="E111" s="7" t="s">
        <v>124</v>
      </c>
      <c r="G111" s="7" t="s">
        <v>51</v>
      </c>
      <c r="I111" s="7">
        <f t="shared" si="4"/>
        <v>-3722</v>
      </c>
    </row>
    <row r="112" spans="1:9" x14ac:dyDescent="0.2">
      <c r="A112" s="11">
        <v>44281</v>
      </c>
      <c r="B112" s="5" t="s">
        <v>69</v>
      </c>
      <c r="C112" s="8">
        <v>727</v>
      </c>
      <c r="D112" s="13" t="s">
        <v>120</v>
      </c>
      <c r="E112" s="7" t="s">
        <v>127</v>
      </c>
      <c r="G112" s="7" t="s">
        <v>51</v>
      </c>
      <c r="I112" s="7">
        <f t="shared" si="4"/>
        <v>-727</v>
      </c>
    </row>
    <row r="113" spans="1:9" x14ac:dyDescent="0.2">
      <c r="A113" s="11">
        <v>44281</v>
      </c>
      <c r="B113" s="5" t="s">
        <v>69</v>
      </c>
      <c r="C113" s="8">
        <v>727</v>
      </c>
      <c r="D113" s="13" t="s">
        <v>121</v>
      </c>
      <c r="E113" s="7" t="s">
        <v>126</v>
      </c>
      <c r="G113" s="7" t="s">
        <v>50</v>
      </c>
      <c r="I113" s="7">
        <f t="shared" si="4"/>
        <v>727</v>
      </c>
    </row>
    <row r="114" spans="1:9" x14ac:dyDescent="0.2">
      <c r="A114" s="11">
        <v>44281</v>
      </c>
      <c r="B114" s="5" t="s">
        <v>69</v>
      </c>
      <c r="C114" s="8">
        <v>727</v>
      </c>
      <c r="D114" s="13" t="s">
        <v>64</v>
      </c>
      <c r="E114" s="7" t="s">
        <v>124</v>
      </c>
      <c r="G114" s="7" t="s">
        <v>51</v>
      </c>
      <c r="I114" s="7">
        <f t="shared" si="4"/>
        <v>-727</v>
      </c>
    </row>
    <row r="115" spans="1:9" x14ac:dyDescent="0.2">
      <c r="A115" s="11">
        <v>44284</v>
      </c>
      <c r="B115" s="5" t="s">
        <v>56</v>
      </c>
      <c r="C115" s="8">
        <v>21184</v>
      </c>
      <c r="D115" s="13" t="s">
        <v>120</v>
      </c>
      <c r="E115" s="7" t="s">
        <v>124</v>
      </c>
      <c r="G115" s="7" t="s">
        <v>51</v>
      </c>
      <c r="I115" s="7">
        <f t="shared" si="4"/>
        <v>-21184</v>
      </c>
    </row>
    <row r="116" spans="1:9" x14ac:dyDescent="0.2">
      <c r="A116" s="11">
        <v>44284</v>
      </c>
      <c r="B116" s="5" t="s">
        <v>56</v>
      </c>
      <c r="C116" s="8">
        <v>980</v>
      </c>
      <c r="D116" s="13" t="s">
        <v>11</v>
      </c>
      <c r="E116" s="7" t="s">
        <v>124</v>
      </c>
      <c r="G116" s="7" t="s">
        <v>51</v>
      </c>
      <c r="I116" s="7">
        <f t="shared" si="4"/>
        <v>-980</v>
      </c>
    </row>
    <row r="117" spans="1:9" x14ac:dyDescent="0.2">
      <c r="A117" s="11">
        <v>44284</v>
      </c>
      <c r="B117" s="5" t="s">
        <v>56</v>
      </c>
      <c r="C117" s="12">
        <v>6956</v>
      </c>
      <c r="D117" s="13" t="s">
        <v>120</v>
      </c>
      <c r="E117" s="7" t="s">
        <v>127</v>
      </c>
      <c r="G117" s="7" t="s">
        <v>51</v>
      </c>
      <c r="I117" s="7">
        <f t="shared" ref="I117:I118" si="5">IF(G117="Out",C117*-1,C117)</f>
        <v>-6956</v>
      </c>
    </row>
    <row r="118" spans="1:9" x14ac:dyDescent="0.2">
      <c r="A118" s="11">
        <v>44284</v>
      </c>
      <c r="B118" s="5" t="s">
        <v>56</v>
      </c>
      <c r="C118" s="12">
        <v>6956</v>
      </c>
      <c r="D118" s="13" t="s">
        <v>121</v>
      </c>
      <c r="E118" s="7" t="s">
        <v>126</v>
      </c>
      <c r="G118" s="7" t="s">
        <v>50</v>
      </c>
      <c r="I118" s="7">
        <f t="shared" si="5"/>
        <v>6956</v>
      </c>
    </row>
    <row r="119" spans="1:9" x14ac:dyDescent="0.2">
      <c r="A119" s="11">
        <v>44284</v>
      </c>
      <c r="B119" s="5" t="s">
        <v>56</v>
      </c>
      <c r="C119" s="8">
        <v>6956</v>
      </c>
      <c r="D119" s="13" t="s">
        <v>64</v>
      </c>
      <c r="E119" s="7" t="s">
        <v>124</v>
      </c>
      <c r="G119" s="7" t="s">
        <v>51</v>
      </c>
      <c r="I119" s="7">
        <f>IF(G119="Out",C119*-1,C119)</f>
        <v>-6956</v>
      </c>
    </row>
    <row r="120" spans="1:9" x14ac:dyDescent="0.2">
      <c r="A120" s="11">
        <v>44284</v>
      </c>
      <c r="B120" s="5" t="s">
        <v>60</v>
      </c>
      <c r="C120" s="8">
        <v>106604</v>
      </c>
      <c r="D120" s="13" t="s">
        <v>120</v>
      </c>
      <c r="E120" s="7" t="s">
        <v>124</v>
      </c>
      <c r="G120" s="7" t="s">
        <v>51</v>
      </c>
      <c r="I120" s="7">
        <f t="shared" si="4"/>
        <v>-106604</v>
      </c>
    </row>
    <row r="121" spans="1:9" x14ac:dyDescent="0.2">
      <c r="A121" s="11">
        <v>44284</v>
      </c>
      <c r="B121" s="5" t="s">
        <v>60</v>
      </c>
      <c r="C121" s="12">
        <v>0</v>
      </c>
      <c r="D121" s="13" t="s">
        <v>11</v>
      </c>
      <c r="E121" s="7" t="s">
        <v>124</v>
      </c>
      <c r="G121" s="7" t="s">
        <v>51</v>
      </c>
      <c r="I121" s="7">
        <f t="shared" si="4"/>
        <v>0</v>
      </c>
    </row>
    <row r="122" spans="1:9" x14ac:dyDescent="0.2">
      <c r="A122" s="11">
        <v>44284</v>
      </c>
      <c r="B122" s="5" t="s">
        <v>60</v>
      </c>
      <c r="C122" s="12">
        <v>1518</v>
      </c>
      <c r="D122" s="13" t="s">
        <v>120</v>
      </c>
      <c r="E122" s="7" t="s">
        <v>127</v>
      </c>
      <c r="G122" s="7" t="s">
        <v>51</v>
      </c>
      <c r="I122" s="7">
        <f t="shared" si="4"/>
        <v>-1518</v>
      </c>
    </row>
    <row r="123" spans="1:9" x14ac:dyDescent="0.2">
      <c r="A123" s="11">
        <v>44284</v>
      </c>
      <c r="B123" s="5" t="s">
        <v>60</v>
      </c>
      <c r="C123" s="12">
        <v>1518</v>
      </c>
      <c r="D123" s="13" t="s">
        <v>121</v>
      </c>
      <c r="E123" s="7" t="s">
        <v>126</v>
      </c>
      <c r="G123" s="7" t="s">
        <v>50</v>
      </c>
      <c r="I123" s="7">
        <f t="shared" si="4"/>
        <v>1518</v>
      </c>
    </row>
    <row r="124" spans="1:9" x14ac:dyDescent="0.2">
      <c r="A124" s="11">
        <v>44284</v>
      </c>
      <c r="B124" s="5" t="s">
        <v>60</v>
      </c>
      <c r="C124" s="12">
        <v>1518</v>
      </c>
      <c r="D124" s="13" t="s">
        <v>64</v>
      </c>
      <c r="E124" s="7" t="s">
        <v>124</v>
      </c>
      <c r="G124" s="7" t="s">
        <v>51</v>
      </c>
      <c r="I124" s="7">
        <f>IF(G124="Out",C124*-1,C124)</f>
        <v>-1518</v>
      </c>
    </row>
    <row r="125" spans="1:9" x14ac:dyDescent="0.2">
      <c r="A125" s="11">
        <v>44286</v>
      </c>
      <c r="B125" s="5" t="str">
        <f>CONCATENATE("Meo 2021.",TEXT(MONTH(A125),"00"))</f>
        <v>Meo 2021.03</v>
      </c>
      <c r="C125" s="12">
        <v>10000</v>
      </c>
      <c r="D125" s="13" t="s">
        <v>11</v>
      </c>
      <c r="E125" s="7" t="s">
        <v>135</v>
      </c>
      <c r="G125" s="13" t="s">
        <v>50</v>
      </c>
      <c r="I125" s="7">
        <f>IF(G125="Out",C125*-1,C125)</f>
        <v>10000</v>
      </c>
    </row>
    <row r="126" spans="1:9" x14ac:dyDescent="0.2">
      <c r="A126" s="11">
        <v>44286</v>
      </c>
      <c r="B126" s="5" t="str">
        <f>CONCATENATE("Meo 2021.",TEXT(MONTH(A126),"00"))</f>
        <v>Meo 2021.03</v>
      </c>
      <c r="C126" s="12">
        <v>10000</v>
      </c>
      <c r="D126" s="13" t="s">
        <v>120</v>
      </c>
      <c r="E126" s="7" t="s">
        <v>132</v>
      </c>
      <c r="G126" s="13" t="s">
        <v>51</v>
      </c>
      <c r="I126" s="7">
        <f t="shared" ref="I126:I140" si="6">IF(G126="Out",C126*-1,C126)</f>
        <v>-10000</v>
      </c>
    </row>
    <row r="127" spans="1:9" x14ac:dyDescent="0.2">
      <c r="A127" s="11">
        <v>44261</v>
      </c>
      <c r="B127" s="7" t="s">
        <v>22</v>
      </c>
      <c r="C127" s="12">
        <v>24200</v>
      </c>
      <c r="D127" s="13" t="s">
        <v>42</v>
      </c>
      <c r="E127" s="7" t="s">
        <v>127</v>
      </c>
      <c r="G127" s="13" t="s">
        <v>51</v>
      </c>
      <c r="I127" s="7">
        <f t="shared" si="6"/>
        <v>-24200</v>
      </c>
    </row>
    <row r="128" spans="1:9" x14ac:dyDescent="0.2">
      <c r="A128" s="11">
        <v>44261</v>
      </c>
      <c r="B128" s="7" t="s">
        <v>22</v>
      </c>
      <c r="C128" s="12">
        <v>107</v>
      </c>
      <c r="D128" s="13" t="s">
        <v>7</v>
      </c>
      <c r="E128" s="7" t="s">
        <v>126</v>
      </c>
      <c r="F128" s="13" t="s">
        <v>37</v>
      </c>
      <c r="G128" s="13" t="s">
        <v>50</v>
      </c>
      <c r="I128" s="7">
        <f t="shared" si="6"/>
        <v>107</v>
      </c>
    </row>
    <row r="129" spans="1:11" x14ac:dyDescent="0.2">
      <c r="A129" s="11">
        <v>44261</v>
      </c>
      <c r="B129" s="7" t="s">
        <v>22</v>
      </c>
      <c r="C129" s="12">
        <v>107</v>
      </c>
      <c r="D129" s="13" t="s">
        <v>120</v>
      </c>
      <c r="E129" s="7" t="s">
        <v>130</v>
      </c>
      <c r="F129" s="13" t="s">
        <v>36</v>
      </c>
      <c r="G129" s="13" t="s">
        <v>51</v>
      </c>
      <c r="I129" s="7">
        <f t="shared" si="6"/>
        <v>-107</v>
      </c>
    </row>
    <row r="130" spans="1:11" x14ac:dyDescent="0.2">
      <c r="A130" s="11">
        <v>44270</v>
      </c>
      <c r="B130" s="5" t="s">
        <v>24</v>
      </c>
      <c r="C130" s="12">
        <v>165260</v>
      </c>
      <c r="D130" s="13" t="s">
        <v>42</v>
      </c>
      <c r="E130" s="7" t="s">
        <v>110</v>
      </c>
      <c r="G130" s="13" t="s">
        <v>50</v>
      </c>
      <c r="I130" s="7">
        <f t="shared" si="6"/>
        <v>165260</v>
      </c>
    </row>
    <row r="131" spans="1:11" x14ac:dyDescent="0.2">
      <c r="A131" s="11">
        <v>44280</v>
      </c>
      <c r="B131" s="5" t="s">
        <v>24</v>
      </c>
      <c r="C131" s="12">
        <v>1500</v>
      </c>
      <c r="D131" s="13" t="s">
        <v>42</v>
      </c>
      <c r="E131" s="7" t="s">
        <v>110</v>
      </c>
      <c r="G131" s="13" t="s">
        <v>50</v>
      </c>
      <c r="I131" s="7">
        <f t="shared" si="6"/>
        <v>1500</v>
      </c>
    </row>
    <row r="132" spans="1:11" x14ac:dyDescent="0.2">
      <c r="A132" s="11">
        <v>44286</v>
      </c>
      <c r="B132" s="5" t="s">
        <v>31</v>
      </c>
      <c r="C132" s="12">
        <v>397156</v>
      </c>
      <c r="D132" s="13" t="s">
        <v>120</v>
      </c>
      <c r="E132" s="7" t="s">
        <v>127</v>
      </c>
      <c r="G132" s="13" t="s">
        <v>51</v>
      </c>
      <c r="I132" s="7">
        <f t="shared" si="6"/>
        <v>-397156</v>
      </c>
    </row>
    <row r="133" spans="1:11" x14ac:dyDescent="0.2">
      <c r="A133" s="11">
        <v>44286</v>
      </c>
      <c r="B133" s="5" t="s">
        <v>31</v>
      </c>
      <c r="C133" s="12">
        <v>397156</v>
      </c>
      <c r="D133" s="13" t="s">
        <v>121</v>
      </c>
      <c r="E133" s="7" t="s">
        <v>126</v>
      </c>
      <c r="G133" s="13" t="s">
        <v>50</v>
      </c>
      <c r="I133" s="7">
        <f t="shared" si="6"/>
        <v>397156</v>
      </c>
    </row>
    <row r="134" spans="1:11" x14ac:dyDescent="0.2">
      <c r="A134" s="11">
        <v>44270</v>
      </c>
      <c r="B134" s="5" t="s">
        <v>61</v>
      </c>
      <c r="C134" s="12">
        <v>2000</v>
      </c>
      <c r="D134" s="13" t="s">
        <v>121</v>
      </c>
      <c r="E134" s="7" t="s">
        <v>123</v>
      </c>
      <c r="G134" s="7" t="s">
        <v>51</v>
      </c>
      <c r="I134" s="7">
        <f t="shared" si="6"/>
        <v>-2000</v>
      </c>
    </row>
    <row r="135" spans="1:11" x14ac:dyDescent="0.2">
      <c r="A135" s="11">
        <v>44262</v>
      </c>
      <c r="B135" s="5" t="s">
        <v>63</v>
      </c>
      <c r="C135" s="12">
        <v>30000</v>
      </c>
      <c r="D135" s="13" t="s">
        <v>121</v>
      </c>
      <c r="E135" s="7" t="s">
        <v>127</v>
      </c>
      <c r="F135" s="7" t="s">
        <v>53</v>
      </c>
      <c r="G135" s="7" t="s">
        <v>51</v>
      </c>
      <c r="I135" s="7">
        <f t="shared" si="6"/>
        <v>-30000</v>
      </c>
    </row>
    <row r="136" spans="1:11" x14ac:dyDescent="0.2">
      <c r="A136" s="11">
        <v>44262</v>
      </c>
      <c r="B136" s="5" t="s">
        <v>63</v>
      </c>
      <c r="C136" s="12">
        <v>30000</v>
      </c>
      <c r="D136" s="13" t="s">
        <v>9</v>
      </c>
      <c r="E136" s="7" t="s">
        <v>126</v>
      </c>
      <c r="F136" s="7" t="s">
        <v>52</v>
      </c>
      <c r="G136" s="13" t="s">
        <v>50</v>
      </c>
      <c r="I136" s="7">
        <f t="shared" si="6"/>
        <v>30000</v>
      </c>
    </row>
    <row r="137" spans="1:11" x14ac:dyDescent="0.2">
      <c r="A137" s="11">
        <v>44285</v>
      </c>
      <c r="B137" s="5" t="s">
        <v>63</v>
      </c>
      <c r="C137" s="12">
        <v>74000</v>
      </c>
      <c r="D137" s="13" t="s">
        <v>121</v>
      </c>
      <c r="E137" s="7" t="s">
        <v>127</v>
      </c>
      <c r="F137" s="7" t="s">
        <v>53</v>
      </c>
      <c r="G137" s="7" t="s">
        <v>51</v>
      </c>
      <c r="I137" s="7">
        <f t="shared" ref="I137:I138" si="7">IF(G137="Out",C137*-1,C137)</f>
        <v>-74000</v>
      </c>
    </row>
    <row r="138" spans="1:11" x14ac:dyDescent="0.2">
      <c r="A138" s="11">
        <v>44285</v>
      </c>
      <c r="B138" s="5" t="s">
        <v>63</v>
      </c>
      <c r="C138" s="12">
        <v>74000</v>
      </c>
      <c r="D138" s="13" t="s">
        <v>9</v>
      </c>
      <c r="E138" s="7" t="s">
        <v>126</v>
      </c>
      <c r="F138" s="7" t="s">
        <v>52</v>
      </c>
      <c r="G138" s="13" t="s">
        <v>50</v>
      </c>
      <c r="I138" s="7">
        <f t="shared" si="7"/>
        <v>74000</v>
      </c>
    </row>
    <row r="139" spans="1:11" x14ac:dyDescent="0.2">
      <c r="A139" s="11">
        <v>44286</v>
      </c>
      <c r="B139" s="5" t="s">
        <v>45</v>
      </c>
      <c r="C139" s="12">
        <v>20000</v>
      </c>
      <c r="D139" s="13" t="s">
        <v>121</v>
      </c>
      <c r="E139" s="7" t="s">
        <v>132</v>
      </c>
      <c r="G139" s="7" t="s">
        <v>51</v>
      </c>
      <c r="I139" s="7">
        <f t="shared" si="6"/>
        <v>-20000</v>
      </c>
    </row>
    <row r="140" spans="1:11" x14ac:dyDescent="0.2">
      <c r="A140" s="11">
        <v>44286</v>
      </c>
      <c r="B140" s="5" t="s">
        <v>45</v>
      </c>
      <c r="C140" s="12">
        <v>20000</v>
      </c>
      <c r="D140" s="13" t="s">
        <v>64</v>
      </c>
      <c r="E140" s="7" t="s">
        <v>135</v>
      </c>
      <c r="G140" s="13" t="s">
        <v>50</v>
      </c>
      <c r="I140" s="7">
        <f t="shared" si="6"/>
        <v>20000</v>
      </c>
    </row>
    <row r="141" spans="1:11" x14ac:dyDescent="0.2">
      <c r="A141" s="11">
        <v>44287</v>
      </c>
      <c r="B141" s="5" t="s">
        <v>70</v>
      </c>
      <c r="C141" s="12">
        <v>50</v>
      </c>
      <c r="D141" s="13" t="s">
        <v>120</v>
      </c>
      <c r="E141" s="7" t="s">
        <v>110</v>
      </c>
      <c r="G141" s="13" t="s">
        <v>50</v>
      </c>
      <c r="I141" s="7">
        <f t="shared" ref="I141:I204" si="8">IF(G141="Out",C141*-1,C141)</f>
        <v>50</v>
      </c>
    </row>
    <row r="142" spans="1:11" x14ac:dyDescent="0.2">
      <c r="A142" s="11">
        <v>44287</v>
      </c>
      <c r="B142" s="5" t="s">
        <v>70</v>
      </c>
      <c r="C142" s="12">
        <v>42</v>
      </c>
      <c r="D142" s="13" t="s">
        <v>121</v>
      </c>
      <c r="E142" s="7" t="s">
        <v>110</v>
      </c>
      <c r="G142" s="13" t="s">
        <v>50</v>
      </c>
      <c r="I142" s="7">
        <f t="shared" si="8"/>
        <v>42</v>
      </c>
    </row>
    <row r="143" spans="1:11" x14ac:dyDescent="0.2">
      <c r="A143" s="11">
        <v>44198</v>
      </c>
      <c r="B143" s="5" t="s">
        <v>71</v>
      </c>
      <c r="C143" s="12">
        <v>2771</v>
      </c>
      <c r="D143" s="13" t="s">
        <v>9</v>
      </c>
      <c r="E143" s="7" t="s">
        <v>106</v>
      </c>
      <c r="G143" s="7" t="s">
        <v>51</v>
      </c>
      <c r="I143" s="7">
        <f t="shared" si="8"/>
        <v>-2771</v>
      </c>
      <c r="K143" s="2"/>
    </row>
    <row r="144" spans="1:11" x14ac:dyDescent="0.2">
      <c r="A144" s="11">
        <v>44202</v>
      </c>
      <c r="B144" s="5" t="s">
        <v>72</v>
      </c>
      <c r="C144" s="12">
        <v>2190</v>
      </c>
      <c r="D144" s="7" t="s">
        <v>84</v>
      </c>
      <c r="E144" s="7" t="s">
        <v>138</v>
      </c>
      <c r="G144" s="7" t="s">
        <v>51</v>
      </c>
      <c r="I144" s="7">
        <f t="shared" si="8"/>
        <v>-2190</v>
      </c>
      <c r="K144" s="2"/>
    </row>
    <row r="145" spans="1:11" x14ac:dyDescent="0.2">
      <c r="A145" s="11">
        <v>44206</v>
      </c>
      <c r="B145" s="5" t="s">
        <v>71</v>
      </c>
      <c r="C145" s="14">
        <v>4761</v>
      </c>
      <c r="D145" s="7" t="s">
        <v>84</v>
      </c>
      <c r="E145" s="7" t="s">
        <v>106</v>
      </c>
      <c r="G145" s="7" t="s">
        <v>51</v>
      </c>
      <c r="I145" s="7">
        <f t="shared" si="8"/>
        <v>-4761</v>
      </c>
      <c r="K145" s="9"/>
    </row>
    <row r="146" spans="1:11" x14ac:dyDescent="0.2">
      <c r="A146" s="11">
        <v>44212</v>
      </c>
      <c r="B146" s="5" t="s">
        <v>71</v>
      </c>
      <c r="C146" s="14">
        <v>6401</v>
      </c>
      <c r="D146" s="7" t="s">
        <v>84</v>
      </c>
      <c r="E146" s="7" t="s">
        <v>106</v>
      </c>
      <c r="G146" s="7" t="s">
        <v>51</v>
      </c>
      <c r="I146" s="7">
        <f t="shared" si="8"/>
        <v>-6401</v>
      </c>
      <c r="K146" s="9"/>
    </row>
    <row r="147" spans="1:11" x14ac:dyDescent="0.2">
      <c r="A147" s="11">
        <v>44215</v>
      </c>
      <c r="B147" s="5" t="s">
        <v>71</v>
      </c>
      <c r="C147" s="14">
        <v>2728</v>
      </c>
      <c r="D147" s="7" t="s">
        <v>84</v>
      </c>
      <c r="E147" s="7" t="s">
        <v>106</v>
      </c>
      <c r="G147" s="7" t="s">
        <v>51</v>
      </c>
      <c r="I147" s="7">
        <f t="shared" si="8"/>
        <v>-2728</v>
      </c>
      <c r="K147" s="9"/>
    </row>
    <row r="148" spans="1:11" x14ac:dyDescent="0.2">
      <c r="A148" s="11">
        <v>44222</v>
      </c>
      <c r="B148" s="5" t="s">
        <v>73</v>
      </c>
      <c r="C148" s="12">
        <v>4615</v>
      </c>
      <c r="D148" s="7" t="s">
        <v>84</v>
      </c>
      <c r="E148" s="7" t="s">
        <v>130</v>
      </c>
      <c r="G148" s="7" t="s">
        <v>51</v>
      </c>
      <c r="I148" s="7">
        <f t="shared" si="8"/>
        <v>-4615</v>
      </c>
      <c r="K148" s="2"/>
    </row>
    <row r="149" spans="1:11" x14ac:dyDescent="0.2">
      <c r="A149" s="11">
        <v>44223</v>
      </c>
      <c r="B149" s="5" t="s">
        <v>71</v>
      </c>
      <c r="C149" s="12">
        <v>3875</v>
      </c>
      <c r="D149" s="7" t="s">
        <v>84</v>
      </c>
      <c r="E149" s="7" t="s">
        <v>106</v>
      </c>
      <c r="G149" s="7" t="s">
        <v>51</v>
      </c>
      <c r="I149" s="7">
        <f t="shared" si="8"/>
        <v>-3875</v>
      </c>
      <c r="K149" s="2"/>
    </row>
    <row r="150" spans="1:11" x14ac:dyDescent="0.2">
      <c r="A150" s="11">
        <v>44231</v>
      </c>
      <c r="B150" s="5" t="s">
        <v>71</v>
      </c>
      <c r="C150" s="12">
        <v>2276</v>
      </c>
      <c r="D150" s="7" t="s">
        <v>84</v>
      </c>
      <c r="E150" s="7" t="s">
        <v>106</v>
      </c>
      <c r="G150" s="7" t="s">
        <v>51</v>
      </c>
      <c r="I150" s="7">
        <f t="shared" si="8"/>
        <v>-2276</v>
      </c>
      <c r="K150" s="2"/>
    </row>
    <row r="151" spans="1:11" x14ac:dyDescent="0.2">
      <c r="A151" s="11">
        <v>44231</v>
      </c>
      <c r="B151" s="5" t="s">
        <v>74</v>
      </c>
      <c r="C151" s="12">
        <v>429</v>
      </c>
      <c r="D151" s="7" t="s">
        <v>75</v>
      </c>
      <c r="E151" s="7" t="s">
        <v>43</v>
      </c>
      <c r="G151" s="7" t="s">
        <v>51</v>
      </c>
      <c r="I151" s="7">
        <f t="shared" si="8"/>
        <v>-429</v>
      </c>
      <c r="K151" s="2"/>
    </row>
    <row r="152" spans="1:11" x14ac:dyDescent="0.2">
      <c r="A152" s="11">
        <v>44238</v>
      </c>
      <c r="B152" s="5" t="s">
        <v>76</v>
      </c>
      <c r="C152" s="12">
        <v>800</v>
      </c>
      <c r="D152" s="7" t="s">
        <v>67</v>
      </c>
      <c r="E152" s="7" t="s">
        <v>107</v>
      </c>
      <c r="G152" s="7" t="s">
        <v>51</v>
      </c>
      <c r="I152" s="7">
        <f t="shared" si="8"/>
        <v>-800</v>
      </c>
      <c r="K152" s="4"/>
    </row>
    <row r="153" spans="1:11" x14ac:dyDescent="0.2">
      <c r="A153" s="11">
        <v>44243</v>
      </c>
      <c r="B153" s="5" t="s">
        <v>77</v>
      </c>
      <c r="C153" s="12">
        <v>5753</v>
      </c>
      <c r="D153" s="13" t="s">
        <v>9</v>
      </c>
      <c r="E153" s="7" t="s">
        <v>106</v>
      </c>
      <c r="G153" s="7" t="s">
        <v>51</v>
      </c>
      <c r="I153" s="7">
        <f t="shared" si="8"/>
        <v>-5753</v>
      </c>
      <c r="K153" s="2"/>
    </row>
    <row r="154" spans="1:11" x14ac:dyDescent="0.2">
      <c r="A154" s="11">
        <v>44243</v>
      </c>
      <c r="B154" s="5" t="s">
        <v>71</v>
      </c>
      <c r="C154" s="12">
        <v>2379</v>
      </c>
      <c r="D154" s="7" t="s">
        <v>84</v>
      </c>
      <c r="E154" s="7" t="s">
        <v>106</v>
      </c>
      <c r="G154" s="7" t="s">
        <v>51</v>
      </c>
      <c r="I154" s="7">
        <f t="shared" si="8"/>
        <v>-2379</v>
      </c>
      <c r="K154" s="2"/>
    </row>
    <row r="155" spans="1:11" x14ac:dyDescent="0.2">
      <c r="A155" s="11">
        <v>44249</v>
      </c>
      <c r="B155" s="5" t="s">
        <v>80</v>
      </c>
      <c r="C155" s="12">
        <v>10000</v>
      </c>
      <c r="D155" s="7" t="s">
        <v>78</v>
      </c>
      <c r="E155" s="7" t="s">
        <v>133</v>
      </c>
      <c r="G155" s="7" t="s">
        <v>51</v>
      </c>
      <c r="I155" s="7">
        <f t="shared" si="8"/>
        <v>-10000</v>
      </c>
      <c r="K155" s="2"/>
    </row>
    <row r="156" spans="1:11" x14ac:dyDescent="0.2">
      <c r="A156" s="11">
        <v>44249</v>
      </c>
      <c r="B156" s="5" t="s">
        <v>79</v>
      </c>
      <c r="C156" s="12">
        <v>10000</v>
      </c>
      <c r="D156" s="7" t="s">
        <v>64</v>
      </c>
      <c r="E156" s="7" t="s">
        <v>135</v>
      </c>
      <c r="G156" s="7" t="s">
        <v>50</v>
      </c>
      <c r="I156" s="7">
        <f t="shared" si="8"/>
        <v>10000</v>
      </c>
      <c r="K156" s="2"/>
    </row>
    <row r="157" spans="1:11" x14ac:dyDescent="0.2">
      <c r="A157" s="11">
        <v>44250</v>
      </c>
      <c r="B157" s="5" t="s">
        <v>71</v>
      </c>
      <c r="C157" s="12">
        <v>2409</v>
      </c>
      <c r="D157" s="7" t="s">
        <v>84</v>
      </c>
      <c r="E157" s="7" t="s">
        <v>106</v>
      </c>
      <c r="G157" s="7" t="s">
        <v>51</v>
      </c>
      <c r="I157" s="7">
        <f t="shared" si="8"/>
        <v>-2409</v>
      </c>
      <c r="K157" s="2"/>
    </row>
    <row r="158" spans="1:11" x14ac:dyDescent="0.2">
      <c r="A158" s="11">
        <v>44250</v>
      </c>
      <c r="B158" s="5" t="s">
        <v>81</v>
      </c>
      <c r="C158" s="12">
        <v>1000</v>
      </c>
      <c r="D158" s="13" t="s">
        <v>9</v>
      </c>
      <c r="E158" s="7" t="s">
        <v>127</v>
      </c>
      <c r="G158" s="7" t="s">
        <v>51</v>
      </c>
      <c r="I158" s="7">
        <f t="shared" si="8"/>
        <v>-1000</v>
      </c>
      <c r="K158" s="2"/>
    </row>
    <row r="159" spans="1:11" x14ac:dyDescent="0.2">
      <c r="A159" s="11">
        <v>44250</v>
      </c>
      <c r="B159" s="5" t="s">
        <v>81</v>
      </c>
      <c r="C159" s="12">
        <v>1000</v>
      </c>
      <c r="D159" s="7" t="s">
        <v>78</v>
      </c>
      <c r="E159" s="7" t="s">
        <v>136</v>
      </c>
      <c r="G159" s="7" t="s">
        <v>51</v>
      </c>
      <c r="I159" s="7">
        <f t="shared" si="8"/>
        <v>-1000</v>
      </c>
      <c r="K159" s="2"/>
    </row>
    <row r="160" spans="1:11" x14ac:dyDescent="0.2">
      <c r="A160" s="11">
        <v>44250</v>
      </c>
      <c r="B160" s="5" t="s">
        <v>81</v>
      </c>
      <c r="C160" s="12">
        <v>1000</v>
      </c>
      <c r="D160" s="13" t="s">
        <v>121</v>
      </c>
      <c r="E160" s="7" t="s">
        <v>126</v>
      </c>
      <c r="G160" s="7" t="s">
        <v>50</v>
      </c>
      <c r="I160" s="7">
        <f t="shared" si="8"/>
        <v>1000</v>
      </c>
      <c r="K160" s="2"/>
    </row>
    <row r="161" spans="1:11" x14ac:dyDescent="0.2">
      <c r="A161" s="11">
        <v>44250</v>
      </c>
      <c r="B161" s="5" t="s">
        <v>82</v>
      </c>
      <c r="C161" s="12">
        <v>590</v>
      </c>
      <c r="D161" s="7" t="s">
        <v>78</v>
      </c>
      <c r="E161" s="7" t="s">
        <v>127</v>
      </c>
      <c r="G161" s="7" t="s">
        <v>51</v>
      </c>
      <c r="I161" s="7">
        <f t="shared" si="8"/>
        <v>-590</v>
      </c>
      <c r="K161" s="2"/>
    </row>
    <row r="162" spans="1:11" x14ac:dyDescent="0.2">
      <c r="A162" s="11">
        <v>44250</v>
      </c>
      <c r="B162" s="5" t="s">
        <v>82</v>
      </c>
      <c r="C162" s="12">
        <v>590</v>
      </c>
      <c r="D162" s="7" t="s">
        <v>64</v>
      </c>
      <c r="E162" s="7" t="s">
        <v>126</v>
      </c>
      <c r="G162" s="7" t="s">
        <v>50</v>
      </c>
      <c r="I162" s="7">
        <f t="shared" si="8"/>
        <v>590</v>
      </c>
      <c r="K162" s="2"/>
    </row>
    <row r="163" spans="1:11" x14ac:dyDescent="0.2">
      <c r="A163" s="11">
        <v>44253</v>
      </c>
      <c r="B163" s="5" t="s">
        <v>83</v>
      </c>
      <c r="C163" s="12">
        <v>660</v>
      </c>
      <c r="D163" s="7" t="s">
        <v>84</v>
      </c>
      <c r="E163" s="7" t="s">
        <v>137</v>
      </c>
      <c r="G163" s="7" t="s">
        <v>51</v>
      </c>
      <c r="I163" s="7">
        <f t="shared" si="8"/>
        <v>-660</v>
      </c>
      <c r="K163" s="2"/>
    </row>
    <row r="164" spans="1:11" x14ac:dyDescent="0.2">
      <c r="A164" s="11">
        <v>44253</v>
      </c>
      <c r="B164" s="5" t="s">
        <v>71</v>
      </c>
      <c r="C164" s="12">
        <v>3268</v>
      </c>
      <c r="D164" s="7" t="s">
        <v>84</v>
      </c>
      <c r="E164" s="7" t="s">
        <v>106</v>
      </c>
      <c r="G164" s="7" t="s">
        <v>51</v>
      </c>
      <c r="I164" s="7">
        <f t="shared" si="8"/>
        <v>-3268</v>
      </c>
      <c r="K164" s="2"/>
    </row>
    <row r="165" spans="1:11" x14ac:dyDescent="0.2">
      <c r="A165" s="11">
        <v>44254</v>
      </c>
      <c r="B165" s="5" t="s">
        <v>85</v>
      </c>
      <c r="C165" s="12">
        <v>1200</v>
      </c>
      <c r="D165" s="7" t="s">
        <v>84</v>
      </c>
      <c r="E165" s="7" t="s">
        <v>136</v>
      </c>
      <c r="G165" s="7" t="s">
        <v>51</v>
      </c>
      <c r="I165" s="7">
        <f t="shared" si="8"/>
        <v>-1200</v>
      </c>
      <c r="K165" s="2"/>
    </row>
    <row r="166" spans="1:11" x14ac:dyDescent="0.2">
      <c r="A166" s="11">
        <v>44254</v>
      </c>
      <c r="B166" s="5" t="s">
        <v>86</v>
      </c>
      <c r="C166" s="12">
        <v>2210</v>
      </c>
      <c r="D166" s="7" t="s">
        <v>84</v>
      </c>
      <c r="E166" s="7" t="s">
        <v>107</v>
      </c>
      <c r="G166" s="7" t="s">
        <v>51</v>
      </c>
      <c r="I166" s="7">
        <f t="shared" si="8"/>
        <v>-2210</v>
      </c>
      <c r="K166" s="2"/>
    </row>
    <row r="167" spans="1:11" x14ac:dyDescent="0.2">
      <c r="A167" s="11">
        <v>44256</v>
      </c>
      <c r="B167" s="5" t="s">
        <v>87</v>
      </c>
      <c r="C167" s="12">
        <v>1500</v>
      </c>
      <c r="D167" s="7" t="s">
        <v>67</v>
      </c>
      <c r="E167" s="7" t="s">
        <v>135</v>
      </c>
      <c r="G167" s="7" t="s">
        <v>50</v>
      </c>
      <c r="I167" s="7">
        <f t="shared" si="8"/>
        <v>1500</v>
      </c>
      <c r="K167" s="2"/>
    </row>
    <row r="168" spans="1:11" x14ac:dyDescent="0.2">
      <c r="A168" s="11">
        <v>44256</v>
      </c>
      <c r="B168" s="5" t="s">
        <v>88</v>
      </c>
      <c r="C168" s="12">
        <v>2400</v>
      </c>
      <c r="D168" s="7" t="s">
        <v>67</v>
      </c>
      <c r="E168" s="7" t="s">
        <v>127</v>
      </c>
      <c r="G168" s="7" t="s">
        <v>51</v>
      </c>
      <c r="I168" s="7">
        <f t="shared" si="8"/>
        <v>-2400</v>
      </c>
      <c r="K168" s="2"/>
    </row>
    <row r="169" spans="1:11" x14ac:dyDescent="0.2">
      <c r="A169" s="11">
        <v>44256</v>
      </c>
      <c r="B169" s="5" t="s">
        <v>88</v>
      </c>
      <c r="C169" s="12">
        <v>2400</v>
      </c>
      <c r="D169" s="7" t="s">
        <v>78</v>
      </c>
      <c r="E169" s="7" t="s">
        <v>106</v>
      </c>
      <c r="G169" s="7" t="s">
        <v>51</v>
      </c>
      <c r="I169" s="7">
        <f t="shared" si="8"/>
        <v>-2400</v>
      </c>
    </row>
    <row r="170" spans="1:11" x14ac:dyDescent="0.2">
      <c r="A170" s="11">
        <v>44256</v>
      </c>
      <c r="B170" s="5" t="s">
        <v>88</v>
      </c>
      <c r="C170" s="12">
        <v>2400</v>
      </c>
      <c r="D170" s="13" t="s">
        <v>121</v>
      </c>
      <c r="E170" s="7" t="s">
        <v>126</v>
      </c>
      <c r="G170" s="7" t="s">
        <v>50</v>
      </c>
      <c r="I170" s="7">
        <f t="shared" si="8"/>
        <v>2400</v>
      </c>
    </row>
    <row r="171" spans="1:11" x14ac:dyDescent="0.2">
      <c r="A171" s="11">
        <v>44257</v>
      </c>
      <c r="B171" s="5" t="s">
        <v>71</v>
      </c>
      <c r="C171" s="12">
        <v>6955</v>
      </c>
      <c r="D171" s="7" t="s">
        <v>84</v>
      </c>
      <c r="E171" s="7" t="s">
        <v>106</v>
      </c>
      <c r="G171" s="7" t="s">
        <v>51</v>
      </c>
      <c r="I171" s="7">
        <f t="shared" si="8"/>
        <v>-6955</v>
      </c>
    </row>
    <row r="172" spans="1:11" x14ac:dyDescent="0.2">
      <c r="A172" s="11">
        <v>44261</v>
      </c>
      <c r="B172" s="5" t="s">
        <v>89</v>
      </c>
      <c r="C172" s="12">
        <v>1100</v>
      </c>
      <c r="D172" s="7" t="s">
        <v>78</v>
      </c>
      <c r="E172" s="7" t="s">
        <v>136</v>
      </c>
      <c r="G172" s="7" t="s">
        <v>51</v>
      </c>
      <c r="I172" s="7">
        <f t="shared" si="8"/>
        <v>-1100</v>
      </c>
    </row>
    <row r="173" spans="1:11" x14ac:dyDescent="0.2">
      <c r="A173" s="11">
        <v>44261</v>
      </c>
      <c r="B173" s="5" t="s">
        <v>89</v>
      </c>
      <c r="C173" s="12">
        <v>1100</v>
      </c>
      <c r="D173" s="13" t="s">
        <v>121</v>
      </c>
      <c r="E173" s="7" t="s">
        <v>126</v>
      </c>
      <c r="G173" s="7" t="s">
        <v>50</v>
      </c>
      <c r="I173" s="7">
        <f t="shared" si="8"/>
        <v>1100</v>
      </c>
    </row>
    <row r="174" spans="1:11" x14ac:dyDescent="0.2">
      <c r="A174" s="11">
        <v>44261</v>
      </c>
      <c r="B174" s="5" t="s">
        <v>89</v>
      </c>
      <c r="C174" s="12">
        <v>1100</v>
      </c>
      <c r="D174" s="7" t="s">
        <v>84</v>
      </c>
      <c r="E174" s="7" t="s">
        <v>127</v>
      </c>
      <c r="G174" s="7" t="s">
        <v>51</v>
      </c>
      <c r="I174" s="7">
        <f t="shared" si="8"/>
        <v>-1100</v>
      </c>
    </row>
    <row r="175" spans="1:11" x14ac:dyDescent="0.2">
      <c r="A175" s="11">
        <v>44261</v>
      </c>
      <c r="B175" s="5" t="s">
        <v>71</v>
      </c>
      <c r="C175" s="12">
        <v>9550</v>
      </c>
      <c r="D175" s="7" t="s">
        <v>84</v>
      </c>
      <c r="E175" s="7" t="s">
        <v>106</v>
      </c>
      <c r="G175" s="7" t="s">
        <v>51</v>
      </c>
      <c r="I175" s="7">
        <f t="shared" si="8"/>
        <v>-9550</v>
      </c>
    </row>
    <row r="176" spans="1:11" x14ac:dyDescent="0.2">
      <c r="A176" s="11">
        <v>44264</v>
      </c>
      <c r="B176" s="5" t="s">
        <v>71</v>
      </c>
      <c r="C176" s="12">
        <v>3522</v>
      </c>
      <c r="D176" s="7" t="s">
        <v>84</v>
      </c>
      <c r="E176" s="7" t="s">
        <v>106</v>
      </c>
      <c r="G176" s="7" t="s">
        <v>51</v>
      </c>
      <c r="I176" s="7">
        <f t="shared" si="8"/>
        <v>-3522</v>
      </c>
    </row>
    <row r="177" spans="1:9" x14ac:dyDescent="0.2">
      <c r="A177" s="11">
        <v>44263</v>
      </c>
      <c r="B177" s="5" t="s">
        <v>71</v>
      </c>
      <c r="C177" s="12">
        <v>2303</v>
      </c>
      <c r="D177" s="7" t="s">
        <v>84</v>
      </c>
      <c r="E177" s="7" t="s">
        <v>106</v>
      </c>
      <c r="G177" s="7" t="s">
        <v>51</v>
      </c>
      <c r="I177" s="7">
        <f t="shared" si="8"/>
        <v>-2303</v>
      </c>
    </row>
    <row r="178" spans="1:9" x14ac:dyDescent="0.2">
      <c r="A178" s="11">
        <v>44269</v>
      </c>
      <c r="B178" s="5" t="s">
        <v>90</v>
      </c>
      <c r="C178" s="12">
        <v>2410</v>
      </c>
      <c r="D178" s="7" t="s">
        <v>67</v>
      </c>
      <c r="E178" s="7" t="s">
        <v>44</v>
      </c>
      <c r="G178" s="7" t="s">
        <v>50</v>
      </c>
      <c r="I178" s="7">
        <f t="shared" si="8"/>
        <v>2410</v>
      </c>
    </row>
    <row r="179" spans="1:9" x14ac:dyDescent="0.2">
      <c r="A179" s="11">
        <v>44266</v>
      </c>
      <c r="B179" s="5" t="s">
        <v>71</v>
      </c>
      <c r="C179" s="12">
        <v>2925</v>
      </c>
      <c r="D179" s="7" t="s">
        <v>84</v>
      </c>
      <c r="E179" s="7" t="s">
        <v>106</v>
      </c>
      <c r="G179" s="7" t="s">
        <v>51</v>
      </c>
      <c r="I179" s="7">
        <f t="shared" si="8"/>
        <v>-2925</v>
      </c>
    </row>
    <row r="180" spans="1:9" x14ac:dyDescent="0.2">
      <c r="A180" s="11">
        <v>44269</v>
      </c>
      <c r="B180" s="5" t="s">
        <v>91</v>
      </c>
      <c r="C180" s="12">
        <v>2530</v>
      </c>
      <c r="D180" s="7" t="s">
        <v>84</v>
      </c>
      <c r="E180" s="7" t="s">
        <v>107</v>
      </c>
      <c r="G180" s="7" t="s">
        <v>51</v>
      </c>
      <c r="I180" s="7">
        <f t="shared" si="8"/>
        <v>-2530</v>
      </c>
    </row>
    <row r="181" spans="1:9" x14ac:dyDescent="0.2">
      <c r="A181" s="11">
        <v>44269</v>
      </c>
      <c r="B181" s="5" t="s">
        <v>93</v>
      </c>
      <c r="C181" s="12">
        <v>1480</v>
      </c>
      <c r="D181" s="7" t="s">
        <v>67</v>
      </c>
      <c r="E181" s="7" t="s">
        <v>106</v>
      </c>
      <c r="G181" s="7" t="s">
        <v>51</v>
      </c>
      <c r="I181" s="7">
        <f t="shared" si="8"/>
        <v>-1480</v>
      </c>
    </row>
    <row r="182" spans="1:9" x14ac:dyDescent="0.2">
      <c r="A182" s="11">
        <v>44269</v>
      </c>
      <c r="B182" s="5" t="s">
        <v>71</v>
      </c>
      <c r="C182" s="12">
        <v>3098</v>
      </c>
      <c r="D182" s="7" t="s">
        <v>84</v>
      </c>
      <c r="E182" s="7" t="s">
        <v>106</v>
      </c>
      <c r="G182" s="7" t="s">
        <v>51</v>
      </c>
      <c r="I182" s="7">
        <f t="shared" si="8"/>
        <v>-3098</v>
      </c>
    </row>
    <row r="183" spans="1:9" x14ac:dyDescent="0.2">
      <c r="A183" s="11">
        <v>44275</v>
      </c>
      <c r="B183" s="5" t="s">
        <v>71</v>
      </c>
      <c r="C183" s="12">
        <v>4280</v>
      </c>
      <c r="D183" s="7" t="s">
        <v>84</v>
      </c>
      <c r="E183" s="7" t="s">
        <v>106</v>
      </c>
      <c r="G183" s="7" t="s">
        <v>51</v>
      </c>
      <c r="I183" s="7">
        <f t="shared" si="8"/>
        <v>-4280</v>
      </c>
    </row>
    <row r="184" spans="1:9" x14ac:dyDescent="0.2">
      <c r="A184" s="11">
        <v>44278</v>
      </c>
      <c r="B184" s="5" t="s">
        <v>94</v>
      </c>
      <c r="C184" s="12">
        <v>240</v>
      </c>
      <c r="D184" s="7" t="s">
        <v>78</v>
      </c>
      <c r="E184" s="7" t="s">
        <v>44</v>
      </c>
      <c r="G184" s="7" t="s">
        <v>50</v>
      </c>
      <c r="I184" s="7">
        <f t="shared" si="8"/>
        <v>240</v>
      </c>
    </row>
    <row r="185" spans="1:9" x14ac:dyDescent="0.2">
      <c r="A185" s="11">
        <v>44278</v>
      </c>
      <c r="B185" s="5" t="s">
        <v>94</v>
      </c>
      <c r="C185" s="12">
        <v>240</v>
      </c>
      <c r="D185" s="13" t="s">
        <v>121</v>
      </c>
      <c r="E185" s="7" t="s">
        <v>137</v>
      </c>
      <c r="G185" s="7" t="s">
        <v>51</v>
      </c>
      <c r="I185" s="7">
        <f t="shared" si="8"/>
        <v>-240</v>
      </c>
    </row>
    <row r="186" spans="1:9" x14ac:dyDescent="0.2">
      <c r="A186" s="11">
        <v>44278</v>
      </c>
      <c r="B186" s="5" t="s">
        <v>95</v>
      </c>
      <c r="C186" s="12">
        <v>319</v>
      </c>
      <c r="D186" s="7" t="s">
        <v>84</v>
      </c>
      <c r="E186" s="7" t="s">
        <v>48</v>
      </c>
      <c r="G186" s="7" t="s">
        <v>51</v>
      </c>
      <c r="I186" s="7">
        <f t="shared" si="8"/>
        <v>-319</v>
      </c>
    </row>
    <row r="187" spans="1:9" x14ac:dyDescent="0.2">
      <c r="A187" s="11">
        <v>44283</v>
      </c>
      <c r="B187" s="5" t="s">
        <v>96</v>
      </c>
      <c r="C187" s="12">
        <v>3000</v>
      </c>
      <c r="D187" s="7" t="s">
        <v>78</v>
      </c>
      <c r="E187" s="7" t="s">
        <v>127</v>
      </c>
      <c r="G187" s="7" t="s">
        <v>51</v>
      </c>
      <c r="I187" s="7">
        <f t="shared" si="8"/>
        <v>-3000</v>
      </c>
    </row>
    <row r="188" spans="1:9" x14ac:dyDescent="0.2">
      <c r="A188" s="11">
        <v>44283</v>
      </c>
      <c r="B188" s="5" t="s">
        <v>96</v>
      </c>
      <c r="C188" s="12">
        <v>3000</v>
      </c>
      <c r="D188" s="7" t="s">
        <v>64</v>
      </c>
      <c r="E188" s="7" t="s">
        <v>126</v>
      </c>
      <c r="G188" s="7" t="s">
        <v>50</v>
      </c>
      <c r="I188" s="7">
        <f t="shared" si="8"/>
        <v>3000</v>
      </c>
    </row>
    <row r="189" spans="1:9" x14ac:dyDescent="0.2">
      <c r="A189" s="11">
        <v>44284</v>
      </c>
      <c r="B189" s="5" t="s">
        <v>71</v>
      </c>
      <c r="C189" s="12">
        <v>2798</v>
      </c>
      <c r="D189" s="7" t="s">
        <v>84</v>
      </c>
      <c r="E189" s="7" t="s">
        <v>106</v>
      </c>
      <c r="G189" s="7" t="s">
        <v>51</v>
      </c>
      <c r="I189" s="7">
        <f t="shared" si="8"/>
        <v>-2798</v>
      </c>
    </row>
    <row r="190" spans="1:9" x14ac:dyDescent="0.2">
      <c r="A190" s="11">
        <v>44287</v>
      </c>
      <c r="B190" s="5" t="s">
        <v>97</v>
      </c>
      <c r="C190" s="12">
        <v>20000</v>
      </c>
      <c r="D190" s="7" t="s">
        <v>78</v>
      </c>
      <c r="E190" s="7" t="s">
        <v>43</v>
      </c>
      <c r="G190" s="7" t="s">
        <v>51</v>
      </c>
      <c r="I190" s="7">
        <f t="shared" si="8"/>
        <v>-20000</v>
      </c>
    </row>
    <row r="191" spans="1:9" x14ac:dyDescent="0.2">
      <c r="A191" s="11">
        <v>44287</v>
      </c>
      <c r="B191" s="5" t="s">
        <v>98</v>
      </c>
      <c r="C191" s="12">
        <v>10000</v>
      </c>
      <c r="D191" s="7" t="s">
        <v>64</v>
      </c>
      <c r="E191" s="7" t="s">
        <v>135</v>
      </c>
      <c r="G191" s="7" t="s">
        <v>50</v>
      </c>
      <c r="I191" s="7">
        <f t="shared" si="8"/>
        <v>10000</v>
      </c>
    </row>
    <row r="192" spans="1:9" x14ac:dyDescent="0.2">
      <c r="A192" s="11">
        <v>44287</v>
      </c>
      <c r="B192" s="5" t="s">
        <v>98</v>
      </c>
      <c r="C192" s="12">
        <v>10000</v>
      </c>
      <c r="D192" s="13" t="s">
        <v>121</v>
      </c>
      <c r="E192" s="7" t="s">
        <v>135</v>
      </c>
      <c r="G192" s="7" t="s">
        <v>50</v>
      </c>
      <c r="I192" s="7">
        <f t="shared" si="8"/>
        <v>10000</v>
      </c>
    </row>
    <row r="193" spans="1:9" x14ac:dyDescent="0.2">
      <c r="A193" s="11">
        <v>44198</v>
      </c>
      <c r="B193" s="5" t="s">
        <v>99</v>
      </c>
      <c r="C193" s="12">
        <v>2602</v>
      </c>
      <c r="D193" s="7" t="s">
        <v>67</v>
      </c>
      <c r="E193" s="7" t="s">
        <v>103</v>
      </c>
      <c r="G193" s="7" t="s">
        <v>51</v>
      </c>
      <c r="I193" s="7">
        <f t="shared" si="8"/>
        <v>-2602</v>
      </c>
    </row>
    <row r="194" spans="1:9" x14ac:dyDescent="0.2">
      <c r="A194" s="11">
        <v>44198</v>
      </c>
      <c r="B194" s="5" t="s">
        <v>100</v>
      </c>
      <c r="C194" s="12">
        <v>158</v>
      </c>
      <c r="D194" s="7" t="s">
        <v>67</v>
      </c>
      <c r="E194" s="7" t="s">
        <v>48</v>
      </c>
      <c r="G194" s="7" t="s">
        <v>51</v>
      </c>
      <c r="I194" s="7">
        <f t="shared" si="8"/>
        <v>-158</v>
      </c>
    </row>
    <row r="195" spans="1:9" x14ac:dyDescent="0.2">
      <c r="A195" s="11">
        <v>44198</v>
      </c>
      <c r="B195" s="5" t="s">
        <v>101</v>
      </c>
      <c r="C195" s="12">
        <v>2048</v>
      </c>
      <c r="D195" s="7" t="s">
        <v>67</v>
      </c>
      <c r="E195" s="7" t="s">
        <v>137</v>
      </c>
      <c r="G195" s="7" t="s">
        <v>51</v>
      </c>
      <c r="I195" s="7">
        <f t="shared" si="8"/>
        <v>-2048</v>
      </c>
    </row>
    <row r="196" spans="1:9" x14ac:dyDescent="0.2">
      <c r="A196" s="11">
        <v>44199</v>
      </c>
      <c r="B196" s="5" t="s">
        <v>102</v>
      </c>
      <c r="C196" s="12">
        <v>1650</v>
      </c>
      <c r="D196" s="7" t="s">
        <v>67</v>
      </c>
      <c r="E196" s="7" t="s">
        <v>103</v>
      </c>
      <c r="G196" s="7" t="s">
        <v>51</v>
      </c>
      <c r="I196" s="7">
        <f t="shared" si="8"/>
        <v>-1650</v>
      </c>
    </row>
    <row r="197" spans="1:9" x14ac:dyDescent="0.2">
      <c r="A197" s="11">
        <v>44226</v>
      </c>
      <c r="B197" s="5" t="s">
        <v>104</v>
      </c>
      <c r="C197" s="12">
        <v>12793</v>
      </c>
      <c r="D197" s="7" t="s">
        <v>67</v>
      </c>
      <c r="E197" s="7" t="s">
        <v>130</v>
      </c>
      <c r="G197" s="7" t="s">
        <v>51</v>
      </c>
      <c r="I197" s="7">
        <f t="shared" si="8"/>
        <v>-12793</v>
      </c>
    </row>
    <row r="198" spans="1:9" x14ac:dyDescent="0.2">
      <c r="A198" s="11">
        <v>44256</v>
      </c>
      <c r="B198" s="5" t="s">
        <v>104</v>
      </c>
      <c r="C198" s="12">
        <v>11533</v>
      </c>
      <c r="D198" s="7" t="s">
        <v>67</v>
      </c>
      <c r="E198" s="7" t="s">
        <v>130</v>
      </c>
      <c r="G198" s="7" t="s">
        <v>51</v>
      </c>
      <c r="I198" s="7">
        <f t="shared" si="8"/>
        <v>-11533</v>
      </c>
    </row>
    <row r="199" spans="1:9" x14ac:dyDescent="0.2">
      <c r="A199" s="11">
        <v>44204</v>
      </c>
      <c r="B199" s="5" t="s">
        <v>105</v>
      </c>
      <c r="C199" s="12">
        <v>2500</v>
      </c>
      <c r="D199" s="7" t="s">
        <v>67</v>
      </c>
      <c r="E199" s="7" t="s">
        <v>106</v>
      </c>
      <c r="G199" s="7" t="s">
        <v>51</v>
      </c>
      <c r="I199" s="7">
        <f t="shared" si="8"/>
        <v>-2500</v>
      </c>
    </row>
    <row r="200" spans="1:9" x14ac:dyDescent="0.2">
      <c r="A200" s="11">
        <v>44244</v>
      </c>
      <c r="B200" s="5" t="s">
        <v>105</v>
      </c>
      <c r="C200" s="12">
        <v>1270</v>
      </c>
      <c r="D200" s="7" t="s">
        <v>67</v>
      </c>
      <c r="E200" s="7" t="s">
        <v>107</v>
      </c>
      <c r="G200" s="7" t="s">
        <v>51</v>
      </c>
      <c r="I200" s="7">
        <f t="shared" si="8"/>
        <v>-1270</v>
      </c>
    </row>
    <row r="201" spans="1:9" x14ac:dyDescent="0.2">
      <c r="A201" s="11">
        <v>44256</v>
      </c>
      <c r="B201" s="5" t="s">
        <v>105</v>
      </c>
      <c r="C201" s="12">
        <v>900</v>
      </c>
      <c r="D201" s="7" t="s">
        <v>67</v>
      </c>
      <c r="E201" s="7" t="s">
        <v>106</v>
      </c>
      <c r="G201" s="7" t="s">
        <v>51</v>
      </c>
      <c r="I201" s="7">
        <f t="shared" si="8"/>
        <v>-900</v>
      </c>
    </row>
    <row r="202" spans="1:9" x14ac:dyDescent="0.2">
      <c r="A202" s="11">
        <v>44270</v>
      </c>
      <c r="B202" s="5" t="s">
        <v>105</v>
      </c>
      <c r="C202" s="12">
        <v>900</v>
      </c>
      <c r="D202" s="7" t="s">
        <v>67</v>
      </c>
      <c r="E202" s="7" t="s">
        <v>106</v>
      </c>
      <c r="G202" s="7" t="s">
        <v>51</v>
      </c>
      <c r="I202" s="7">
        <f t="shared" si="8"/>
        <v>-900</v>
      </c>
    </row>
    <row r="203" spans="1:9" x14ac:dyDescent="0.2">
      <c r="A203" s="11">
        <v>44226</v>
      </c>
      <c r="B203" s="5" t="s">
        <v>108</v>
      </c>
      <c r="C203" s="12">
        <v>6408</v>
      </c>
      <c r="D203" s="7" t="s">
        <v>67</v>
      </c>
      <c r="E203" s="7" t="s">
        <v>126</v>
      </c>
      <c r="G203" s="7" t="s">
        <v>50</v>
      </c>
      <c r="H203" s="7" t="s">
        <v>109</v>
      </c>
      <c r="I203" s="7">
        <f t="shared" si="8"/>
        <v>6408</v>
      </c>
    </row>
    <row r="204" spans="1:9" x14ac:dyDescent="0.2">
      <c r="A204" s="11">
        <v>44207</v>
      </c>
      <c r="B204" s="5" t="s">
        <v>92</v>
      </c>
      <c r="C204" s="12">
        <v>200</v>
      </c>
      <c r="D204" s="7" t="s">
        <v>67</v>
      </c>
      <c r="E204" s="7" t="s">
        <v>44</v>
      </c>
      <c r="G204" s="7" t="s">
        <v>50</v>
      </c>
      <c r="I204" s="7">
        <f t="shared" si="8"/>
        <v>200</v>
      </c>
    </row>
    <row r="205" spans="1:9" x14ac:dyDescent="0.2">
      <c r="A205" s="11">
        <v>44210</v>
      </c>
      <c r="B205" s="5" t="s">
        <v>92</v>
      </c>
      <c r="C205" s="12">
        <v>2400</v>
      </c>
      <c r="D205" s="7" t="s">
        <v>67</v>
      </c>
      <c r="E205" s="7" t="s">
        <v>44</v>
      </c>
      <c r="G205" s="7" t="s">
        <v>50</v>
      </c>
      <c r="I205" s="7">
        <f t="shared" ref="I205:I221" si="9">IF(G205="Out",C205*-1,C205)</f>
        <v>2400</v>
      </c>
    </row>
    <row r="206" spans="1:9" x14ac:dyDescent="0.2">
      <c r="A206" s="11">
        <v>44214</v>
      </c>
      <c r="B206" s="5" t="s">
        <v>92</v>
      </c>
      <c r="C206" s="12">
        <v>1500</v>
      </c>
      <c r="D206" s="7" t="s">
        <v>67</v>
      </c>
      <c r="E206" s="7" t="s">
        <v>44</v>
      </c>
      <c r="G206" s="7" t="s">
        <v>50</v>
      </c>
      <c r="I206" s="7">
        <f t="shared" si="9"/>
        <v>1500</v>
      </c>
    </row>
    <row r="207" spans="1:9" x14ac:dyDescent="0.2">
      <c r="A207" s="11">
        <v>44227</v>
      </c>
      <c r="B207" s="5" t="s">
        <v>92</v>
      </c>
      <c r="C207" s="12">
        <v>5600</v>
      </c>
      <c r="D207" s="7" t="s">
        <v>67</v>
      </c>
      <c r="E207" s="7" t="s">
        <v>44</v>
      </c>
      <c r="G207" s="7" t="s">
        <v>50</v>
      </c>
      <c r="I207" s="7">
        <f t="shared" si="9"/>
        <v>5600</v>
      </c>
    </row>
    <row r="208" spans="1:9" x14ac:dyDescent="0.2">
      <c r="A208" s="11">
        <v>44229</v>
      </c>
      <c r="B208" s="5" t="s">
        <v>92</v>
      </c>
      <c r="C208" s="12">
        <v>3060</v>
      </c>
      <c r="D208" s="7" t="s">
        <v>67</v>
      </c>
      <c r="E208" s="7" t="s">
        <v>44</v>
      </c>
      <c r="G208" s="7" t="s">
        <v>50</v>
      </c>
      <c r="I208" s="7">
        <f t="shared" si="9"/>
        <v>3060</v>
      </c>
    </row>
    <row r="209" spans="1:9" x14ac:dyDescent="0.2">
      <c r="A209" s="11">
        <v>44286</v>
      </c>
      <c r="B209" s="5" t="s">
        <v>111</v>
      </c>
      <c r="C209" s="12">
        <v>3123</v>
      </c>
      <c r="D209" s="7" t="s">
        <v>67</v>
      </c>
      <c r="E209" s="7" t="s">
        <v>110</v>
      </c>
      <c r="G209" s="7" t="s">
        <v>50</v>
      </c>
      <c r="H209" s="7" t="s">
        <v>114</v>
      </c>
      <c r="I209" s="7">
        <f t="shared" si="9"/>
        <v>3123</v>
      </c>
    </row>
    <row r="210" spans="1:9" x14ac:dyDescent="0.2">
      <c r="A210" s="11">
        <v>44255</v>
      </c>
      <c r="B210" s="5" t="s">
        <v>112</v>
      </c>
      <c r="C210" s="12">
        <v>2013</v>
      </c>
      <c r="D210" s="7" t="s">
        <v>67</v>
      </c>
      <c r="E210" s="7" t="s">
        <v>110</v>
      </c>
      <c r="G210" s="7" t="s">
        <v>50</v>
      </c>
      <c r="H210" s="7" t="s">
        <v>114</v>
      </c>
      <c r="I210" s="7">
        <f t="shared" si="9"/>
        <v>2013</v>
      </c>
    </row>
    <row r="211" spans="1:9" x14ac:dyDescent="0.2">
      <c r="A211" s="11">
        <v>44227</v>
      </c>
      <c r="B211" s="5" t="s">
        <v>113</v>
      </c>
      <c r="C211" s="12">
        <v>961</v>
      </c>
      <c r="D211" s="7" t="s">
        <v>67</v>
      </c>
      <c r="E211" s="7" t="s">
        <v>110</v>
      </c>
      <c r="G211" s="7" t="s">
        <v>50</v>
      </c>
      <c r="H211" s="7" t="s">
        <v>114</v>
      </c>
      <c r="I211" s="7">
        <f t="shared" si="9"/>
        <v>961</v>
      </c>
    </row>
    <row r="212" spans="1:9" x14ac:dyDescent="0.2">
      <c r="A212" s="11">
        <v>44287</v>
      </c>
      <c r="B212" s="5" t="s">
        <v>117</v>
      </c>
      <c r="C212" s="12">
        <v>10000</v>
      </c>
      <c r="D212" s="7" t="s">
        <v>75</v>
      </c>
      <c r="E212" s="7" t="s">
        <v>126</v>
      </c>
      <c r="G212" s="7" t="s">
        <v>50</v>
      </c>
      <c r="I212" s="7">
        <f t="shared" si="9"/>
        <v>10000</v>
      </c>
    </row>
    <row r="213" spans="1:9" x14ac:dyDescent="0.2">
      <c r="A213" s="11">
        <v>44287</v>
      </c>
      <c r="B213" s="5" t="s">
        <v>117</v>
      </c>
      <c r="C213" s="12">
        <v>10000</v>
      </c>
      <c r="D213" s="7" t="s">
        <v>84</v>
      </c>
      <c r="E213" s="7" t="s">
        <v>127</v>
      </c>
      <c r="G213" s="7" t="s">
        <v>51</v>
      </c>
      <c r="I213" s="7">
        <f t="shared" si="9"/>
        <v>-10000</v>
      </c>
    </row>
    <row r="214" spans="1:9" x14ac:dyDescent="0.2">
      <c r="A214" s="11">
        <v>44287</v>
      </c>
      <c r="B214" s="5" t="s">
        <v>117</v>
      </c>
      <c r="C214" s="12">
        <v>10000</v>
      </c>
      <c r="D214" s="7" t="s">
        <v>64</v>
      </c>
      <c r="E214" s="7" t="s">
        <v>127</v>
      </c>
      <c r="G214" s="7" t="s">
        <v>51</v>
      </c>
      <c r="I214" s="7">
        <f t="shared" si="9"/>
        <v>-10000</v>
      </c>
    </row>
    <row r="215" spans="1:9" x14ac:dyDescent="0.2">
      <c r="A215" s="11">
        <v>44287</v>
      </c>
      <c r="B215" s="5" t="s">
        <v>117</v>
      </c>
      <c r="C215" s="12">
        <v>10000</v>
      </c>
      <c r="D215" s="13" t="s">
        <v>121</v>
      </c>
      <c r="E215" s="7" t="s">
        <v>126</v>
      </c>
      <c r="G215" s="7" t="s">
        <v>50</v>
      </c>
      <c r="I215" s="7">
        <f t="shared" si="9"/>
        <v>10000</v>
      </c>
    </row>
    <row r="216" spans="1:9" x14ac:dyDescent="0.2">
      <c r="A216" s="11">
        <v>44227</v>
      </c>
      <c r="B216" s="5" t="s">
        <v>118</v>
      </c>
      <c r="C216" s="12">
        <v>12000</v>
      </c>
      <c r="D216" s="7" t="s">
        <v>84</v>
      </c>
      <c r="E216" s="7" t="s">
        <v>131</v>
      </c>
      <c r="G216" s="7" t="s">
        <v>51</v>
      </c>
      <c r="I216" s="7">
        <f t="shared" si="9"/>
        <v>-12000</v>
      </c>
    </row>
    <row r="217" spans="1:9" x14ac:dyDescent="0.2">
      <c r="A217" s="11">
        <v>44255</v>
      </c>
      <c r="B217" s="5" t="s">
        <v>118</v>
      </c>
      <c r="C217" s="12">
        <v>24000</v>
      </c>
      <c r="D217" s="7" t="s">
        <v>84</v>
      </c>
      <c r="E217" s="7" t="s">
        <v>131</v>
      </c>
      <c r="G217" s="7" t="s">
        <v>51</v>
      </c>
      <c r="I217" s="7">
        <f t="shared" si="9"/>
        <v>-24000</v>
      </c>
    </row>
    <row r="218" spans="1:9" x14ac:dyDescent="0.2">
      <c r="A218" s="11">
        <v>44286</v>
      </c>
      <c r="B218" s="5" t="s">
        <v>118</v>
      </c>
      <c r="C218" s="12">
        <v>24000</v>
      </c>
      <c r="D218" s="7" t="s">
        <v>84</v>
      </c>
      <c r="E218" s="7" t="s">
        <v>131</v>
      </c>
      <c r="G218" s="7" t="s">
        <v>51</v>
      </c>
      <c r="I218" s="7">
        <f t="shared" si="9"/>
        <v>-24000</v>
      </c>
    </row>
    <row r="219" spans="1:9" x14ac:dyDescent="0.2">
      <c r="A219" s="11">
        <v>44287</v>
      </c>
      <c r="B219" s="5" t="s">
        <v>119</v>
      </c>
      <c r="C219" s="12">
        <v>32842</v>
      </c>
      <c r="D219" s="7" t="s">
        <v>84</v>
      </c>
      <c r="E219" s="7" t="s">
        <v>103</v>
      </c>
      <c r="G219" s="7" t="s">
        <v>51</v>
      </c>
      <c r="I219" s="7">
        <f t="shared" si="9"/>
        <v>-32842</v>
      </c>
    </row>
    <row r="220" spans="1:9" x14ac:dyDescent="0.2">
      <c r="A220" s="11">
        <v>44212</v>
      </c>
      <c r="B220" s="7" t="s">
        <v>139</v>
      </c>
      <c r="C220" s="12">
        <v>1419</v>
      </c>
      <c r="D220" s="13" t="s">
        <v>121</v>
      </c>
      <c r="E220" s="7" t="s">
        <v>126</v>
      </c>
      <c r="G220" s="7" t="s">
        <v>50</v>
      </c>
      <c r="I220" s="7">
        <f t="shared" si="9"/>
        <v>1419</v>
      </c>
    </row>
    <row r="221" spans="1:9" x14ac:dyDescent="0.2">
      <c r="A221" s="11">
        <v>44212</v>
      </c>
      <c r="B221" s="7" t="s">
        <v>139</v>
      </c>
      <c r="C221" s="12">
        <v>1419</v>
      </c>
      <c r="D221" s="7" t="s">
        <v>64</v>
      </c>
      <c r="E221" s="7" t="s">
        <v>140</v>
      </c>
      <c r="G221" s="7" t="s">
        <v>51</v>
      </c>
      <c r="I221" s="7">
        <f t="shared" si="9"/>
        <v>-1419</v>
      </c>
    </row>
  </sheetData>
  <autoFilter ref="A1:P219" xr:uid="{528EF4BF-5565-314F-90E0-92999827C614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2021-03-31T13:32:55Z</dcterms:created>
  <dcterms:modified xsi:type="dcterms:W3CDTF">2021-04-06T14:01:28Z</dcterms:modified>
</cp:coreProperties>
</file>