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PycharmProjects/HomeAccounting/trial/MeoDemo_Final/Prepare_Manual/SpreadSheets/"/>
    </mc:Choice>
  </mc:AlternateContent>
  <xr:revisionPtr revIDLastSave="0" documentId="8_{0A54E3F8-ABF3-5F45-A403-8C1FF59A79FB}" xr6:coauthVersionLast="46" xr6:coauthVersionMax="46" xr10:uidLastSave="{00000000-0000-0000-0000-000000000000}"/>
  <bookViews>
    <workbookView xWindow="21080" yWindow="4140" windowWidth="28040" windowHeight="17440" xr2:uid="{211A79C5-B985-E94E-B0C1-2BF2BF8B9373}"/>
  </bookViews>
  <sheets>
    <sheet name="Sheet1" sheetId="1" r:id="rId1"/>
  </sheets>
  <definedNames>
    <definedName name="_xlnm._FilterDatabase" localSheetId="0" hidden="1">Sheet1!$A$1:$P$105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3" i="1" l="1"/>
  <c r="I122" i="1"/>
  <c r="I118" i="1"/>
  <c r="I117" i="1"/>
  <c r="I113" i="1"/>
  <c r="I112" i="1"/>
  <c r="I14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1" i="1"/>
  <c r="I77" i="1"/>
  <c r="I76" i="1"/>
  <c r="I90" i="1"/>
  <c r="I89" i="1"/>
  <c r="I91" i="1"/>
  <c r="I88" i="1"/>
  <c r="I100" i="1"/>
  <c r="I96" i="1"/>
  <c r="I98" i="1"/>
  <c r="B94" i="1"/>
  <c r="I94" i="1"/>
  <c r="I85" i="1"/>
  <c r="I84" i="1"/>
  <c r="I80" i="1"/>
  <c r="I79" i="1"/>
  <c r="I75" i="1"/>
  <c r="I74" i="1"/>
  <c r="I72" i="1"/>
  <c r="I71" i="1"/>
  <c r="I105" i="1"/>
  <c r="I104" i="1"/>
  <c r="I103" i="1"/>
  <c r="I102" i="1"/>
  <c r="I101" i="1"/>
  <c r="I65" i="1"/>
  <c r="I64" i="1"/>
  <c r="I27" i="1"/>
  <c r="I22" i="1"/>
  <c r="I63" i="1"/>
  <c r="I62" i="1"/>
  <c r="I61" i="1"/>
  <c r="I60" i="1"/>
  <c r="C8" i="1"/>
  <c r="I8" i="1" s="1"/>
  <c r="I26" i="1"/>
  <c r="I49" i="1"/>
  <c r="C5" i="1"/>
  <c r="B38" i="1"/>
  <c r="C28" i="1"/>
  <c r="I25" i="1"/>
  <c r="I3" i="1"/>
  <c r="I4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6" i="1"/>
  <c r="I67" i="1"/>
  <c r="I68" i="1"/>
  <c r="I69" i="1"/>
  <c r="I70" i="1"/>
  <c r="I73" i="1"/>
  <c r="I78" i="1"/>
  <c r="I83" i="1"/>
  <c r="I86" i="1"/>
  <c r="I87" i="1"/>
  <c r="I92" i="1"/>
  <c r="I93" i="1"/>
  <c r="I95" i="1"/>
  <c r="I97" i="1"/>
  <c r="I99" i="1"/>
  <c r="I2" i="1"/>
  <c r="I28" i="1" l="1"/>
  <c r="L6" i="1"/>
  <c r="L9" i="1"/>
  <c r="L10" i="1"/>
  <c r="L11" i="1"/>
  <c r="L12" i="1"/>
  <c r="L14" i="1"/>
  <c r="L15" i="1"/>
  <c r="L16" i="1"/>
  <c r="B93" i="1"/>
  <c r="B68" i="1"/>
  <c r="B67" i="1"/>
  <c r="B66" i="1"/>
  <c r="B37" i="1"/>
  <c r="B17" i="1"/>
  <c r="B16" i="1"/>
  <c r="B15" i="1"/>
  <c r="I5" i="1"/>
  <c r="L8" i="1" l="1"/>
  <c r="L7" i="1"/>
  <c r="O7" i="1" s="1"/>
  <c r="L5" i="1"/>
  <c r="L13" i="1"/>
  <c r="O6" i="1"/>
  <c r="O5" i="1" l="1"/>
  <c r="K19" i="1" s="1"/>
</calcChain>
</file>

<file path=xl/sharedStrings.xml><?xml version="1.0" encoding="utf-8"?>
<sst xmlns="http://schemas.openxmlformats.org/spreadsheetml/2006/main" count="509" uniqueCount="80">
  <si>
    <t>Date</t>
  </si>
  <si>
    <t>Info</t>
  </si>
  <si>
    <t>TotalPayment</t>
  </si>
  <si>
    <t>TargetDB</t>
  </si>
  <si>
    <t>Category</t>
  </si>
  <si>
    <t>Note</t>
  </si>
  <si>
    <t>HomeYBMeoCard</t>
    <phoneticPr fontId="1"/>
  </si>
  <si>
    <t>HomeVCB</t>
    <phoneticPr fontId="1"/>
  </si>
  <si>
    <t>MomYB</t>
    <phoneticPr fontId="1"/>
  </si>
  <si>
    <t>HomeUSD</t>
    <phoneticPr fontId="1"/>
  </si>
  <si>
    <t>HomeCash</t>
    <phoneticPr fontId="1"/>
  </si>
  <si>
    <t>HomeYBVitCard</t>
    <phoneticPr fontId="1"/>
  </si>
  <si>
    <t>Paypay</t>
    <phoneticPr fontId="1"/>
  </si>
  <si>
    <t>MeoYB</t>
    <phoneticPr fontId="1"/>
  </si>
  <si>
    <t>MeoCash</t>
    <phoneticPr fontId="1"/>
  </si>
  <si>
    <t>VitYB</t>
    <phoneticPr fontId="1"/>
  </si>
  <si>
    <t>VitCash</t>
    <phoneticPr fontId="1"/>
  </si>
  <si>
    <t>First Balance</t>
  </si>
  <si>
    <t>Create first input for all DB</t>
  </si>
  <si>
    <t>Fixed Input Data</t>
  </si>
  <si>
    <t>YB1</t>
  </si>
  <si>
    <t>YB2</t>
  </si>
  <si>
    <t>Mangoes</t>
    <phoneticPr fontId="6"/>
  </si>
  <si>
    <t>Kindergarten Puppy</t>
    <phoneticPr fontId="6"/>
  </si>
  <si>
    <t>Fee Card</t>
  </si>
  <si>
    <t>Books</t>
    <phoneticPr fontId="6"/>
  </si>
  <si>
    <t>Interest</t>
    <phoneticPr fontId="6"/>
  </si>
  <si>
    <t>Phone Bill 2021</t>
    <phoneticPr fontId="6"/>
  </si>
  <si>
    <t>Books Shipping</t>
    <phoneticPr fontId="6"/>
  </si>
  <si>
    <t>Book Shipping (Meo paid)</t>
    <phoneticPr fontId="6"/>
  </si>
  <si>
    <t>WFH Allowance 2021</t>
    <phoneticPr fontId="6"/>
  </si>
  <si>
    <t>Bonus Bukkun + Fee (Meo paid)</t>
    <phoneticPr fontId="6"/>
  </si>
  <si>
    <t>Bonus Meo</t>
    <phoneticPr fontId="6"/>
  </si>
  <si>
    <t>To Duck's bank</t>
  </si>
  <si>
    <t>Support Puppy</t>
    <phoneticPr fontId="6"/>
  </si>
  <si>
    <t>Vit to B4</t>
    <phoneticPr fontId="6"/>
  </si>
  <si>
    <t>Bonus Meo OT</t>
    <phoneticPr fontId="6"/>
  </si>
  <si>
    <t>Charge Paypay</t>
    <phoneticPr fontId="6"/>
  </si>
  <si>
    <t>Expense</t>
  </si>
  <si>
    <t>Adjustment</t>
    <phoneticPr fontId="1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</si>
  <si>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</si>
  <si>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</si>
  <si>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</si>
  <si>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</si>
  <si>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</si>
  <si>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</si>
  <si>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</si>
  <si>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</si>
  <si>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</si>
  <si>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</si>
  <si>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</si>
  <si>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</si>
  <si>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</si>
  <si>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</si>
  <si>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</si>
  <si>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</si>
  <si>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</si>
  <si>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</si>
  <si>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</si>
  <si>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</si>
  <si>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</si>
  <si>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</si>
  <si>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Rakuten (Meo + Home)</t>
  </si>
  <si>
    <t>Rakuten (Cash back Home)</t>
  </si>
  <si>
    <t>Yahoo</t>
  </si>
  <si>
    <t>Insurance (Vit)</t>
  </si>
  <si>
    <t>Vietnam Food Online</t>
  </si>
  <si>
    <t>Withdraw</t>
  </si>
  <si>
    <t>Yahoo (Cash back home)</t>
  </si>
  <si>
    <t>VitYB</t>
  </si>
  <si>
    <t>Vit 2021.01</t>
  </si>
  <si>
    <t>Yahoo (Meo + Home)</t>
  </si>
  <si>
    <t>Yahoo (Meo)</t>
  </si>
  <si>
    <t>Yahoo (Cash back Home)</t>
  </si>
  <si>
    <t>Amazon (Meo + Home)</t>
  </si>
  <si>
    <t>Paypay</t>
  </si>
  <si>
    <t>Amazon (Meo)</t>
  </si>
  <si>
    <t>Amazon (Cash back Home)</t>
  </si>
  <si>
    <t>Amazon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</si>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</sst>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/m/d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3"/>
      <charset val="128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41" fontId="0" fillId="0" borderId="0" xfId="1" applyFont="1"/>
    <xf numFmtId="3" fontId="0" fillId="2" borderId="0" xfId="0" applyNumberFormat="1" applyFill="1"/>
    <xf numFmtId="41" fontId="0" fillId="0" borderId="0" xfId="0" applyNumberFormat="1"/>
    <xf numFmtId="43" fontId="0" fillId="0" borderId="0" xfId="0" applyNumberFormat="1"/>
    <xf numFmtId="164" fontId="0" fillId="3" borderId="0" xfId="0" applyNumberFormat="1" applyFill="1"/>
    <xf numFmtId="164" fontId="3" fillId="3" borderId="0" xfId="0" applyNumberFormat="1" applyFont="1" applyFill="1"/>
    <xf numFmtId="164" fontId="4" fillId="3" borderId="0" xfId="0" applyNumberFormat="1" applyFont="1" applyFill="1"/>
    <xf numFmtId="0" fontId="0" fillId="3" borderId="0" xfId="0" applyFill="1"/>
    <xf numFmtId="164" fontId="0" fillId="0" borderId="0" xfId="0" applyNumberFormat="1"/>
    <xf numFmtId="164" fontId="0" fillId="4" borderId="0" xfId="0" applyNumberFormat="1" applyFill="1"/>
    <xf numFmtId="0" fontId="0" fillId="4" borderId="0" xfId="0" applyFill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0" fillId="5" borderId="0" xfId="1" applyFont="1" applyFill="1"/>
    <xf numFmtId="41" fontId="2" fillId="0" borderId="0" xfId="1" applyFont="1"/>
    <xf numFmtId="0" fontId="2" fillId="0" borderId="0" xfId="0" applyFont="1" applyAlignment="1">
      <alignment vertical="center"/>
    </xf>
    <xf numFmtId="164" fontId="0" fillId="0" borderId="0" xfId="0" applyNumberFormat="1" applyFill="1"/>
    <xf numFmtId="164" fontId="3" fillId="0" borderId="0" xfId="0" applyNumberFormat="1" applyFont="1" applyFill="1"/>
    <xf numFmtId="164" fontId="4" fillId="0" borderId="0" xfId="0" applyNumberFormat="1" applyFont="1" applyFill="1"/>
    <xf numFmtId="0" fontId="0" fillId="0" borderId="0" xfId="0" applyFill="1"/>
    <xf numFmtId="164" fontId="6" fillId="0" borderId="0" xfId="0" applyNumberFormat="1" applyFont="1" applyFill="1"/>
    <xf numFmtId="3" fontId="6" fillId="2" borderId="0" xfId="0" applyNumberFormat="1" applyFont="1" applyFill="1"/>
    <xf numFmtId="0" fontId="6" fillId="4" borderId="0" xfId="0" applyFont="1" applyFill="1" applyAlignment="1">
      <alignment vertical="center"/>
    </xf>
    <xf numFmtId="0" fontId="6" fillId="0" borderId="0" xfId="0" applyFont="1"/>
    <xf numFmtId="41" fontId="6" fillId="0" borderId="0" xfId="1" applyFont="1"/>
    <xf numFmtId="0" fontId="6" fillId="0" borderId="0" xfId="0" applyFont="1" applyAlignment="1">
      <alignment vertical="center"/>
    </xf>
    <xf numFmtId="0" fontId="6" fillId="0" borderId="0" xfId="0" applyFont="1" applyFill="1"/>
    <xf numFmtId="164" fontId="0" fillId="2" borderId="0" xfId="0" applyNumberFormat="1" applyFill="1"/>
    <xf numFmtId="164" fontId="2" fillId="2" borderId="0" xfId="0" applyNumberFormat="1" applyFont="1" applyFill="1"/>
    <xf numFmtId="14" fontId="6" fillId="0" borderId="0" xfId="0" applyNumberFormat="1" applyFont="1"/>
    <xf numFmtId="164" fontId="6" fillId="3" borderId="0" xfId="0" applyNumberFormat="1" applyFont="1" applyFill="1"/>
    <xf numFmtId="3" fontId="4" fillId="0" borderId="0" xfId="0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142"/>
  <sheetViews>
    <sheetView tabSelected="1" workbookViewId="0">
      <selection activeCell="K22" sqref="K22"/>
    </sheetView>
  </sheetViews>
  <sheetFormatPr baseColWidth="10" defaultRowHeight="16" x14ac:dyDescent="0.2"/>
  <cols>
    <col min="1" max="1" width="12.83203125" customWidth="1"/>
    <col min="2" max="2" width="27.5" bestFit="1" customWidth="1"/>
    <col min="3" max="3" width="14.5" style="3" customWidth="1"/>
    <col min="4" max="4" width="15.5" bestFit="1" customWidth="1"/>
    <col min="5" max="5" width="15.5" customWidth="1"/>
    <col min="6" max="7" width="16.1640625" customWidth="1"/>
    <col min="8" max="8" width="23.5" bestFit="1" customWidth="1"/>
    <col min="11" max="11" width="15.5" bestFit="1" customWidth="1"/>
    <col min="12" max="12" width="12.5" style="3" bestFit="1" customWidth="1"/>
    <col min="15" max="15" width="12.5" style="3" bestFit="1" customWidth="1"/>
  </cols>
  <sheetData>
    <row r="1" spans="1:15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40</v>
      </c>
      <c r="G1" t="s">
        <v>51</v>
      </c>
      <c r="H1" t="s">
        <v>5</v>
      </c>
    </row>
    <row r="2" spans="1:15" x14ac:dyDescent="0.2">
      <c r="A2" s="2">
        <v>44196</v>
      </c>
      <c r="B2" t="s">
        <v>17</v>
      </c>
      <c r="C2" s="3">
        <v>0</v>
      </c>
      <c r="D2" s="1" t="s">
        <v>6</v>
      </c>
      <c r="E2" s="1"/>
      <c r="F2" s="1" t="s">
        <v>39</v>
      </c>
      <c r="G2" s="1" t="s">
        <v>52</v>
      </c>
      <c r="H2" t="s">
        <v>18</v>
      </c>
      <c r="I2">
        <f>IF(G2="Out",C2*-1,C2)</f>
        <v>0</v>
      </c>
    </row>
    <row r="3" spans="1:15" x14ac:dyDescent="0.2">
      <c r="A3" s="2">
        <v>44196</v>
      </c>
      <c r="B3" t="s">
        <v>17</v>
      </c>
      <c r="C3" s="3">
        <v>0</v>
      </c>
      <c r="D3" s="1" t="s">
        <v>43</v>
      </c>
      <c r="E3" s="1"/>
      <c r="F3" s="1" t="s">
        <v>39</v>
      </c>
      <c r="G3" s="1" t="s">
        <v>52</v>
      </c>
      <c r="H3" t="s">
        <v>18</v>
      </c>
      <c r="I3">
        <f t="shared" ref="I3:I91" si="0">IF(G3="Out",C3*-1,C3)</f>
        <v>0</v>
      </c>
    </row>
    <row r="4" spans="1:15" x14ac:dyDescent="0.2">
      <c r="A4" s="2">
        <v>44196</v>
      </c>
      <c r="B4" t="s">
        <v>17</v>
      </c>
      <c r="C4" s="3">
        <v>141019664</v>
      </c>
      <c r="D4" s="13" t="s">
        <v>44</v>
      </c>
      <c r="E4" s="1"/>
      <c r="F4" s="1" t="s">
        <v>39</v>
      </c>
      <c r="G4" s="1" t="s">
        <v>52</v>
      </c>
      <c r="H4" t="s">
        <v>18</v>
      </c>
      <c r="I4">
        <f t="shared" si="0"/>
        <v>141019664</v>
      </c>
    </row>
    <row r="5" spans="1:15" x14ac:dyDescent="0.2">
      <c r="A5" s="2">
        <v>44196</v>
      </c>
      <c r="B5" t="s">
        <v>17</v>
      </c>
      <c r="C5" s="3">
        <f>11471787-C10</f>
        <v>11440148</v>
      </c>
      <c r="D5" s="1" t="s">
        <v>8</v>
      </c>
      <c r="E5" s="1"/>
      <c r="F5" s="1" t="s">
        <v>39</v>
      </c>
      <c r="G5" s="1" t="s">
        <v>52</v>
      </c>
      <c r="H5" t="s">
        <v>18</v>
      </c>
      <c r="I5">
        <f t="shared" si="0"/>
        <v>11440148</v>
      </c>
      <c r="K5" s="1" t="s">
        <v>6</v>
      </c>
      <c r="L5" s="3">
        <f t="shared" ref="L5:L16" si="1">SUMIF(D:D,$K5,I:I)</f>
        <v>50</v>
      </c>
      <c r="N5" t="s">
        <v>20</v>
      </c>
      <c r="O5" s="3">
        <f>L5+L8+L13</f>
        <v>11673002</v>
      </c>
    </row>
    <row r="6" spans="1:15" x14ac:dyDescent="0.2">
      <c r="A6" s="2">
        <v>44196</v>
      </c>
      <c r="B6" t="s">
        <v>17</v>
      </c>
      <c r="C6" s="3">
        <v>16700</v>
      </c>
      <c r="D6" s="1" t="s">
        <v>9</v>
      </c>
      <c r="E6" s="1"/>
      <c r="F6" s="1" t="s">
        <v>39</v>
      </c>
      <c r="G6" s="1" t="s">
        <v>52</v>
      </c>
      <c r="H6" t="s">
        <v>19</v>
      </c>
      <c r="I6">
        <f t="shared" si="0"/>
        <v>16700</v>
      </c>
      <c r="K6" s="1" t="s">
        <v>7</v>
      </c>
      <c r="L6" s="3">
        <f t="shared" si="1"/>
        <v>0</v>
      </c>
      <c r="N6" t="s">
        <v>21</v>
      </c>
      <c r="O6" s="3">
        <f>L11+L15</f>
        <v>11153644</v>
      </c>
    </row>
    <row r="7" spans="1:15" x14ac:dyDescent="0.2">
      <c r="A7" s="2">
        <v>44196</v>
      </c>
      <c r="B7" t="s">
        <v>17</v>
      </c>
      <c r="D7" s="1" t="s">
        <v>10</v>
      </c>
      <c r="E7" s="1"/>
      <c r="F7" s="1" t="s">
        <v>39</v>
      </c>
      <c r="G7" s="1" t="s">
        <v>52</v>
      </c>
      <c r="H7" t="s">
        <v>18</v>
      </c>
      <c r="I7">
        <f t="shared" si="0"/>
        <v>0</v>
      </c>
      <c r="K7" s="1" t="s">
        <v>44</v>
      </c>
      <c r="L7" s="3">
        <f t="shared" si="1"/>
        <v>99656173</v>
      </c>
      <c r="N7" t="s">
        <v>56</v>
      </c>
      <c r="O7" s="16">
        <f>L6+L7</f>
        <v>99656173</v>
      </c>
    </row>
    <row r="8" spans="1:15" x14ac:dyDescent="0.2">
      <c r="A8" s="2">
        <v>44196</v>
      </c>
      <c r="B8" t="s">
        <v>17</v>
      </c>
      <c r="C8" s="3">
        <f>10664860-C12</f>
        <v>9964860</v>
      </c>
      <c r="D8" s="1" t="s">
        <v>11</v>
      </c>
      <c r="E8" s="1"/>
      <c r="F8" s="1" t="s">
        <v>39</v>
      </c>
      <c r="G8" s="1" t="s">
        <v>52</v>
      </c>
      <c r="H8" t="s">
        <v>18</v>
      </c>
      <c r="I8">
        <f t="shared" si="0"/>
        <v>9964860</v>
      </c>
      <c r="K8" s="1" t="s">
        <v>8</v>
      </c>
      <c r="L8" s="3">
        <f t="shared" si="1"/>
        <v>11628352</v>
      </c>
    </row>
    <row r="9" spans="1:15" x14ac:dyDescent="0.2">
      <c r="A9" s="2">
        <v>44196</v>
      </c>
      <c r="B9" t="s">
        <v>17</v>
      </c>
      <c r="D9" s="1" t="s">
        <v>12</v>
      </c>
      <c r="E9" s="1"/>
      <c r="F9" s="1" t="s">
        <v>39</v>
      </c>
      <c r="G9" s="1" t="s">
        <v>52</v>
      </c>
      <c r="H9" t="s">
        <v>18</v>
      </c>
      <c r="I9">
        <f t="shared" si="0"/>
        <v>0</v>
      </c>
      <c r="K9" s="1" t="s">
        <v>9</v>
      </c>
      <c r="L9" s="3">
        <f t="shared" si="1"/>
        <v>16700</v>
      </c>
    </row>
    <row r="10" spans="1:15" x14ac:dyDescent="0.2">
      <c r="A10" s="2">
        <v>44196</v>
      </c>
      <c r="B10" t="s">
        <v>17</v>
      </c>
      <c r="C10" s="3">
        <v>31639</v>
      </c>
      <c r="D10" s="1" t="s">
        <v>13</v>
      </c>
      <c r="E10" s="1"/>
      <c r="F10" s="1" t="s">
        <v>39</v>
      </c>
      <c r="G10" s="1" t="s">
        <v>52</v>
      </c>
      <c r="H10" t="s">
        <v>18</v>
      </c>
      <c r="I10">
        <f t="shared" si="0"/>
        <v>31639</v>
      </c>
      <c r="K10" s="1" t="s">
        <v>10</v>
      </c>
      <c r="L10" s="3">
        <f t="shared" si="1"/>
        <v>178000</v>
      </c>
    </row>
    <row r="11" spans="1:15" x14ac:dyDescent="0.2">
      <c r="A11" s="2">
        <v>44196</v>
      </c>
      <c r="B11" t="s">
        <v>17</v>
      </c>
      <c r="D11" s="1" t="s">
        <v>14</v>
      </c>
      <c r="E11" s="1"/>
      <c r="F11" s="1" t="s">
        <v>39</v>
      </c>
      <c r="G11" s="1" t="s">
        <v>52</v>
      </c>
      <c r="H11" t="s">
        <v>18</v>
      </c>
      <c r="I11">
        <f t="shared" si="0"/>
        <v>0</v>
      </c>
      <c r="K11" s="1" t="s">
        <v>11</v>
      </c>
      <c r="L11" s="3">
        <f t="shared" si="1"/>
        <v>10540482</v>
      </c>
    </row>
    <row r="12" spans="1:15" x14ac:dyDescent="0.2">
      <c r="A12" s="2">
        <v>44196</v>
      </c>
      <c r="B12" t="s">
        <v>17</v>
      </c>
      <c r="C12" s="3">
        <v>700000</v>
      </c>
      <c r="D12" s="1" t="s">
        <v>15</v>
      </c>
      <c r="E12" s="1"/>
      <c r="F12" s="1" t="s">
        <v>39</v>
      </c>
      <c r="G12" s="1" t="s">
        <v>52</v>
      </c>
      <c r="H12" t="s">
        <v>18</v>
      </c>
      <c r="I12">
        <f t="shared" si="0"/>
        <v>700000</v>
      </c>
      <c r="K12" s="1" t="s">
        <v>12</v>
      </c>
      <c r="L12" s="3">
        <f t="shared" si="1"/>
        <v>3600</v>
      </c>
    </row>
    <row r="13" spans="1:15" x14ac:dyDescent="0.2">
      <c r="A13" s="2">
        <v>44196</v>
      </c>
      <c r="B13" t="s">
        <v>17</v>
      </c>
      <c r="D13" s="1" t="s">
        <v>16</v>
      </c>
      <c r="E13" s="1"/>
      <c r="F13" s="1" t="s">
        <v>39</v>
      </c>
      <c r="G13" s="1" t="s">
        <v>52</v>
      </c>
      <c r="H13" t="s">
        <v>18</v>
      </c>
      <c r="I13">
        <f t="shared" si="0"/>
        <v>0</v>
      </c>
      <c r="K13" s="1" t="s">
        <v>13</v>
      </c>
      <c r="L13" s="16">
        <f t="shared" si="1"/>
        <v>44600</v>
      </c>
    </row>
    <row r="14" spans="1:15" x14ac:dyDescent="0.2">
      <c r="A14" s="2">
        <v>44203</v>
      </c>
      <c r="B14" t="s">
        <v>22</v>
      </c>
      <c r="C14" s="3">
        <v>6000</v>
      </c>
      <c r="D14" s="1" t="s">
        <v>13</v>
      </c>
      <c r="E14" s="1"/>
      <c r="F14" s="1" t="s">
        <v>38</v>
      </c>
      <c r="G14" s="1" t="s">
        <v>53</v>
      </c>
      <c r="I14">
        <f t="shared" si="0"/>
        <v>-6000</v>
      </c>
      <c r="K14" s="1" t="s">
        <v>14</v>
      </c>
      <c r="L14" s="3">
        <f t="shared" si="1"/>
        <v>0</v>
      </c>
    </row>
    <row r="15" spans="1:15" x14ac:dyDescent="0.2">
      <c r="A15" s="2">
        <v>44211</v>
      </c>
      <c r="B15" s="19" t="str">
        <f>CONCATENATE("Insurance (Meo) 2021.",TEXT(MONTH(A15),"00"))</f>
        <v>Insurance (Meo) 2021.01</v>
      </c>
      <c r="C15" s="3">
        <v>5000</v>
      </c>
      <c r="D15" s="1" t="s">
        <v>6</v>
      </c>
      <c r="F15" s="1" t="s">
        <v>38</v>
      </c>
      <c r="G15" s="1" t="s">
        <v>53</v>
      </c>
      <c r="I15">
        <f t="shared" si="0"/>
        <v>-5000</v>
      </c>
      <c r="K15" s="1" t="s">
        <v>15</v>
      </c>
      <c r="L15" s="3">
        <f t="shared" si="1"/>
        <v>613162</v>
      </c>
    </row>
    <row r="16" spans="1:15" x14ac:dyDescent="0.2">
      <c r="A16" s="2">
        <v>44221</v>
      </c>
      <c r="B16" s="20" t="str">
        <f>CONCATENATE("Salary JP 2021.",TEXT(MONTH(A16),"00"))</f>
        <v>Salary JP 2021.01</v>
      </c>
      <c r="C16" s="3">
        <v>606705</v>
      </c>
      <c r="D16" s="1" t="s">
        <v>6</v>
      </c>
      <c r="E16" s="1" t="s">
        <v>41</v>
      </c>
      <c r="F16" s="1" t="s">
        <v>41</v>
      </c>
      <c r="G16" s="1" t="s">
        <v>52</v>
      </c>
      <c r="I16">
        <f t="shared" si="0"/>
        <v>606705</v>
      </c>
      <c r="K16" s="1" t="s">
        <v>16</v>
      </c>
      <c r="L16" s="3">
        <f t="shared" si="1"/>
        <v>0</v>
      </c>
    </row>
    <row r="17" spans="1:11" x14ac:dyDescent="0.2">
      <c r="A17" s="2">
        <v>44221</v>
      </c>
      <c r="B17" s="21" t="str">
        <f>CONCATENATE("House rental 2021.",TEXT(MONTH(A17),"00"))</f>
        <v>House rental 2021.01</v>
      </c>
      <c r="C17" s="3">
        <v>121000</v>
      </c>
      <c r="D17" s="1" t="s">
        <v>6</v>
      </c>
      <c r="E17" t="s">
        <v>49</v>
      </c>
      <c r="F17" s="1" t="s">
        <v>38</v>
      </c>
      <c r="G17" s="1" t="s">
        <v>53</v>
      </c>
      <c r="I17">
        <f t="shared" si="0"/>
        <v>-121000</v>
      </c>
    </row>
    <row r="18" spans="1:11" x14ac:dyDescent="0.2">
      <c r="A18" s="2">
        <v>44222</v>
      </c>
      <c r="B18" s="21" t="s">
        <v>23</v>
      </c>
      <c r="C18" s="3">
        <v>65000</v>
      </c>
      <c r="D18" s="1" t="s">
        <v>6</v>
      </c>
      <c r="E18" t="s">
        <v>50</v>
      </c>
      <c r="F18" s="1" t="s">
        <v>38</v>
      </c>
      <c r="G18" s="1" t="s">
        <v>53</v>
      </c>
      <c r="I18">
        <f t="shared" si="0"/>
        <v>-65000</v>
      </c>
    </row>
    <row r="19" spans="1:11" x14ac:dyDescent="0.2">
      <c r="A19" s="2">
        <v>44222</v>
      </c>
      <c r="B19" s="19" t="s">
        <v>42</v>
      </c>
      <c r="C19" s="3">
        <v>17742</v>
      </c>
      <c r="D19" s="1" t="s">
        <v>6</v>
      </c>
      <c r="E19" s="1" t="s">
        <v>48</v>
      </c>
      <c r="F19" s="1" t="s">
        <v>48</v>
      </c>
      <c r="G19" s="1" t="s">
        <v>53</v>
      </c>
      <c r="H19" s="6"/>
      <c r="I19">
        <f t="shared" si="0"/>
        <v>-17742</v>
      </c>
      <c r="K19" s="5">
        <f>12070158-O5</f>
        <v>397156</v>
      </c>
    </row>
    <row r="20" spans="1:11" x14ac:dyDescent="0.2">
      <c r="A20" s="32">
        <v>44223</v>
      </c>
      <c r="B20" s="23" t="s">
        <v>64</v>
      </c>
      <c r="C20" s="27">
        <v>116484</v>
      </c>
      <c r="D20" s="28" t="s">
        <v>6</v>
      </c>
      <c r="F20" s="1" t="s">
        <v>48</v>
      </c>
      <c r="G20" s="1" t="s">
        <v>53</v>
      </c>
      <c r="H20" s="6"/>
      <c r="I20">
        <f t="shared" si="0"/>
        <v>-116484</v>
      </c>
    </row>
    <row r="21" spans="1:11" x14ac:dyDescent="0.2">
      <c r="A21" s="32">
        <v>44223</v>
      </c>
      <c r="B21" s="23" t="s">
        <v>60</v>
      </c>
      <c r="C21" s="27">
        <v>12672</v>
      </c>
      <c r="D21" s="28" t="s">
        <v>15</v>
      </c>
      <c r="G21" s="1" t="s">
        <v>53</v>
      </c>
      <c r="H21" s="6"/>
      <c r="I21">
        <f t="shared" si="0"/>
        <v>-12672</v>
      </c>
    </row>
    <row r="22" spans="1:11" x14ac:dyDescent="0.2">
      <c r="A22" s="32">
        <v>44223</v>
      </c>
      <c r="B22" s="23" t="s">
        <v>68</v>
      </c>
      <c r="C22" s="27">
        <v>12672</v>
      </c>
      <c r="D22" s="28" t="s">
        <v>11</v>
      </c>
      <c r="G22" s="1" t="s">
        <v>52</v>
      </c>
      <c r="H22" s="6"/>
      <c r="I22">
        <f t="shared" si="0"/>
        <v>12672</v>
      </c>
    </row>
    <row r="23" spans="1:11" x14ac:dyDescent="0.2">
      <c r="A23" s="32">
        <v>44223</v>
      </c>
      <c r="B23" s="23" t="s">
        <v>62</v>
      </c>
      <c r="C23" s="27">
        <v>81295</v>
      </c>
      <c r="D23" s="28" t="s">
        <v>6</v>
      </c>
      <c r="F23" s="1" t="s">
        <v>48</v>
      </c>
      <c r="G23" s="1" t="s">
        <v>53</v>
      </c>
      <c r="I23">
        <f t="shared" si="0"/>
        <v>-81295</v>
      </c>
    </row>
    <row r="24" spans="1:11" x14ac:dyDescent="0.2">
      <c r="A24" s="32">
        <v>44223</v>
      </c>
      <c r="B24" s="23" t="s">
        <v>61</v>
      </c>
      <c r="C24" s="27">
        <v>9592</v>
      </c>
      <c r="D24" s="28" t="s">
        <v>13</v>
      </c>
      <c r="G24" s="1" t="s">
        <v>53</v>
      </c>
      <c r="I24">
        <f t="shared" si="0"/>
        <v>-9592</v>
      </c>
      <c r="K24" s="5"/>
    </row>
    <row r="25" spans="1:11" x14ac:dyDescent="0.2">
      <c r="A25" s="32">
        <v>44223</v>
      </c>
      <c r="B25" s="23" t="s">
        <v>63</v>
      </c>
      <c r="C25" s="27">
        <v>9592</v>
      </c>
      <c r="D25" s="28" t="s">
        <v>6</v>
      </c>
      <c r="G25" s="1" t="s">
        <v>52</v>
      </c>
      <c r="I25">
        <f t="shared" si="0"/>
        <v>9592</v>
      </c>
      <c r="K25" s="5"/>
    </row>
    <row r="26" spans="1:11" x14ac:dyDescent="0.2">
      <c r="A26" s="32">
        <v>44223</v>
      </c>
      <c r="B26" s="23" t="s">
        <v>59</v>
      </c>
      <c r="C26" s="27">
        <v>19025</v>
      </c>
      <c r="D26" s="28" t="s">
        <v>15</v>
      </c>
      <c r="G26" s="1" t="s">
        <v>53</v>
      </c>
      <c r="I26">
        <f t="shared" si="0"/>
        <v>-19025</v>
      </c>
    </row>
    <row r="27" spans="1:11" x14ac:dyDescent="0.2">
      <c r="A27" s="32">
        <v>44223</v>
      </c>
      <c r="B27" s="23" t="s">
        <v>63</v>
      </c>
      <c r="C27" s="27">
        <v>19025</v>
      </c>
      <c r="D27" s="28" t="s">
        <v>11</v>
      </c>
      <c r="G27" s="1" t="s">
        <v>52</v>
      </c>
      <c r="I27">
        <f t="shared" si="0"/>
        <v>19025</v>
      </c>
      <c r="K27" s="5"/>
    </row>
    <row r="28" spans="1:11" x14ac:dyDescent="0.2">
      <c r="A28" s="2">
        <v>44205</v>
      </c>
      <c r="B28" s="22" t="s">
        <v>24</v>
      </c>
      <c r="C28" s="4">
        <f>22000+2200</f>
        <v>24200</v>
      </c>
      <c r="D28" s="13" t="s">
        <v>44</v>
      </c>
      <c r="F28" s="1" t="s">
        <v>38</v>
      </c>
      <c r="G28" s="1" t="s">
        <v>53</v>
      </c>
      <c r="I28">
        <f t="shared" si="0"/>
        <v>-24200</v>
      </c>
      <c r="K28" s="5"/>
    </row>
    <row r="29" spans="1:11" x14ac:dyDescent="0.2">
      <c r="A29" s="2">
        <v>44205</v>
      </c>
      <c r="B29" s="22" t="s">
        <v>24</v>
      </c>
      <c r="C29" s="3">
        <v>107</v>
      </c>
      <c r="D29" s="1" t="s">
        <v>8</v>
      </c>
      <c r="F29" s="1" t="s">
        <v>39</v>
      </c>
      <c r="G29" s="1" t="s">
        <v>52</v>
      </c>
      <c r="I29">
        <f t="shared" si="0"/>
        <v>107</v>
      </c>
      <c r="K29" s="5"/>
    </row>
    <row r="30" spans="1:11" x14ac:dyDescent="0.2">
      <c r="A30" s="2">
        <v>44205</v>
      </c>
      <c r="B30" s="22" t="s">
        <v>24</v>
      </c>
      <c r="C30" s="3">
        <v>107</v>
      </c>
      <c r="D30" s="1" t="s">
        <v>6</v>
      </c>
      <c r="F30" s="1" t="s">
        <v>38</v>
      </c>
      <c r="G30" s="1" t="s">
        <v>53</v>
      </c>
      <c r="I30">
        <f t="shared" si="0"/>
        <v>-107</v>
      </c>
    </row>
    <row r="31" spans="1:11" x14ac:dyDescent="0.2">
      <c r="A31" s="2">
        <v>44204</v>
      </c>
      <c r="B31" s="19" t="s">
        <v>25</v>
      </c>
      <c r="C31" s="3">
        <v>3340094</v>
      </c>
      <c r="D31" s="13" t="s">
        <v>44</v>
      </c>
      <c r="F31" s="1" t="s">
        <v>38</v>
      </c>
      <c r="G31" s="1" t="s">
        <v>53</v>
      </c>
      <c r="I31">
        <f t="shared" si="0"/>
        <v>-3340094</v>
      </c>
    </row>
    <row r="32" spans="1:11" x14ac:dyDescent="0.2">
      <c r="A32" s="2">
        <v>44204</v>
      </c>
      <c r="B32" s="19" t="s">
        <v>25</v>
      </c>
      <c r="C32" s="3">
        <v>14832</v>
      </c>
      <c r="D32" s="1" t="s">
        <v>8</v>
      </c>
      <c r="F32" s="1"/>
      <c r="G32" s="15" t="s">
        <v>52</v>
      </c>
      <c r="I32">
        <f t="shared" si="0"/>
        <v>14832</v>
      </c>
    </row>
    <row r="33" spans="1:9" x14ac:dyDescent="0.2">
      <c r="A33" s="2">
        <v>44204</v>
      </c>
      <c r="B33" s="19" t="s">
        <v>25</v>
      </c>
      <c r="C33" s="3">
        <v>14832</v>
      </c>
      <c r="D33" s="1" t="s">
        <v>6</v>
      </c>
      <c r="F33" s="1"/>
      <c r="G33" t="s">
        <v>53</v>
      </c>
      <c r="I33">
        <f t="shared" si="0"/>
        <v>-14832</v>
      </c>
    </row>
    <row r="34" spans="1:9" x14ac:dyDescent="0.2">
      <c r="A34" s="2">
        <v>44211</v>
      </c>
      <c r="B34" s="19" t="s">
        <v>26</v>
      </c>
      <c r="C34" s="4">
        <v>203836</v>
      </c>
      <c r="D34" s="13" t="s">
        <v>44</v>
      </c>
      <c r="E34" t="s">
        <v>46</v>
      </c>
      <c r="F34" t="s">
        <v>46</v>
      </c>
      <c r="G34" s="15" t="s">
        <v>52</v>
      </c>
      <c r="I34">
        <f t="shared" si="0"/>
        <v>203836</v>
      </c>
    </row>
    <row r="35" spans="1:9" x14ac:dyDescent="0.2">
      <c r="A35" s="2">
        <v>44218</v>
      </c>
      <c r="B35" s="23" t="s">
        <v>26</v>
      </c>
      <c r="C35" s="24">
        <v>127397</v>
      </c>
      <c r="D35" s="25" t="s">
        <v>44</v>
      </c>
      <c r="E35" s="26" t="s">
        <v>46</v>
      </c>
      <c r="F35" t="s">
        <v>46</v>
      </c>
      <c r="G35" s="15" t="s">
        <v>52</v>
      </c>
      <c r="I35">
        <f t="shared" si="0"/>
        <v>127397</v>
      </c>
    </row>
    <row r="36" spans="1:9" x14ac:dyDescent="0.2">
      <c r="A36" s="2">
        <v>44221</v>
      </c>
      <c r="B36" s="23" t="s">
        <v>26</v>
      </c>
      <c r="C36" s="24">
        <v>294</v>
      </c>
      <c r="D36" s="25" t="s">
        <v>44</v>
      </c>
      <c r="E36" s="26" t="s">
        <v>46</v>
      </c>
      <c r="F36" t="s">
        <v>46</v>
      </c>
      <c r="G36" s="15" t="s">
        <v>52</v>
      </c>
      <c r="I36">
        <f t="shared" si="0"/>
        <v>294</v>
      </c>
    </row>
    <row r="37" spans="1:9" x14ac:dyDescent="0.2">
      <c r="A37" s="2">
        <v>44227</v>
      </c>
      <c r="B37" s="21" t="str">
        <f>CONCATENATE("Meo 2021.",TEXT(MONTH(A37),"00"))</f>
        <v>Meo 2021.01</v>
      </c>
      <c r="C37" s="27">
        <v>10000</v>
      </c>
      <c r="D37" s="28" t="s">
        <v>13</v>
      </c>
      <c r="E37" s="26" t="s">
        <v>45</v>
      </c>
      <c r="F37" t="s">
        <v>45</v>
      </c>
      <c r="G37" s="15" t="s">
        <v>52</v>
      </c>
      <c r="I37">
        <f t="shared" si="0"/>
        <v>10000</v>
      </c>
    </row>
    <row r="38" spans="1:9" x14ac:dyDescent="0.2">
      <c r="A38" s="2">
        <v>44227</v>
      </c>
      <c r="B38" s="21" t="str">
        <f>CONCATENATE("Meo 2021.",TEXT(MONTH(A38),"00"))</f>
        <v>Meo 2021.01</v>
      </c>
      <c r="C38" s="27">
        <v>10000</v>
      </c>
      <c r="D38" s="28" t="s">
        <v>6</v>
      </c>
      <c r="E38" s="26" t="s">
        <v>47</v>
      </c>
      <c r="F38" s="1" t="s">
        <v>38</v>
      </c>
      <c r="G38" s="1" t="s">
        <v>53</v>
      </c>
      <c r="I38">
        <f t="shared" si="0"/>
        <v>-10000</v>
      </c>
    </row>
    <row r="39" spans="1:9" x14ac:dyDescent="0.2">
      <c r="A39" s="2">
        <v>44227</v>
      </c>
      <c r="B39" s="23" t="s">
        <v>27</v>
      </c>
      <c r="C39" s="27">
        <v>13680000</v>
      </c>
      <c r="D39" s="25" t="s">
        <v>44</v>
      </c>
      <c r="E39" s="26"/>
      <c r="G39" s="15" t="s">
        <v>53</v>
      </c>
      <c r="I39">
        <f t="shared" si="0"/>
        <v>-13680000</v>
      </c>
    </row>
    <row r="40" spans="1:9" x14ac:dyDescent="0.2">
      <c r="A40" s="2">
        <v>44227</v>
      </c>
      <c r="B40" s="23" t="s">
        <v>27</v>
      </c>
      <c r="C40" s="27">
        <v>60749</v>
      </c>
      <c r="D40" s="28" t="s">
        <v>8</v>
      </c>
      <c r="E40" s="26"/>
      <c r="G40" s="15" t="s">
        <v>52</v>
      </c>
      <c r="I40">
        <f t="shared" si="0"/>
        <v>60749</v>
      </c>
    </row>
    <row r="41" spans="1:9" x14ac:dyDescent="0.2">
      <c r="A41" s="2">
        <v>44227</v>
      </c>
      <c r="B41" s="23" t="s">
        <v>27</v>
      </c>
      <c r="C41" s="27">
        <v>60749</v>
      </c>
      <c r="D41" s="28" t="s">
        <v>6</v>
      </c>
      <c r="E41" s="26"/>
      <c r="G41" t="s">
        <v>53</v>
      </c>
      <c r="I41">
        <f t="shared" si="0"/>
        <v>-60749</v>
      </c>
    </row>
    <row r="42" spans="1:9" x14ac:dyDescent="0.2">
      <c r="A42" s="2">
        <v>44227</v>
      </c>
      <c r="B42" s="23" t="s">
        <v>28</v>
      </c>
      <c r="C42" s="27">
        <v>2600000</v>
      </c>
      <c r="D42" s="25" t="s">
        <v>44</v>
      </c>
      <c r="E42" s="26"/>
      <c r="G42" s="15" t="s">
        <v>53</v>
      </c>
      <c r="I42">
        <f t="shared" si="0"/>
        <v>-2600000</v>
      </c>
    </row>
    <row r="43" spans="1:9" x14ac:dyDescent="0.2">
      <c r="A43" s="2">
        <v>44227</v>
      </c>
      <c r="B43" s="23" t="s">
        <v>28</v>
      </c>
      <c r="C43" s="27">
        <v>11546</v>
      </c>
      <c r="D43" s="28" t="s">
        <v>8</v>
      </c>
      <c r="E43" s="26"/>
      <c r="G43" s="15" t="s">
        <v>52</v>
      </c>
      <c r="I43">
        <f t="shared" si="0"/>
        <v>11546</v>
      </c>
    </row>
    <row r="44" spans="1:9" x14ac:dyDescent="0.2">
      <c r="A44" s="2">
        <v>44227</v>
      </c>
      <c r="B44" s="23" t="s">
        <v>28</v>
      </c>
      <c r="C44" s="27">
        <v>11546</v>
      </c>
      <c r="D44" s="28" t="s">
        <v>6</v>
      </c>
      <c r="E44" s="26"/>
      <c r="G44" t="s">
        <v>53</v>
      </c>
      <c r="I44">
        <f t="shared" si="0"/>
        <v>-11546</v>
      </c>
    </row>
    <row r="45" spans="1:9" x14ac:dyDescent="0.2">
      <c r="A45" s="2">
        <v>44227</v>
      </c>
      <c r="B45" s="23" t="s">
        <v>29</v>
      </c>
      <c r="C45" s="27">
        <v>2000000</v>
      </c>
      <c r="D45" s="25" t="s">
        <v>44</v>
      </c>
      <c r="E45" s="26"/>
      <c r="F45" s="1" t="s">
        <v>38</v>
      </c>
      <c r="G45" s="1" t="s">
        <v>53</v>
      </c>
      <c r="I45">
        <f t="shared" si="0"/>
        <v>-2000000</v>
      </c>
    </row>
    <row r="46" spans="1:9" x14ac:dyDescent="0.2">
      <c r="A46" s="2">
        <v>44227</v>
      </c>
      <c r="B46" s="23" t="s">
        <v>29</v>
      </c>
      <c r="C46" s="27">
        <v>10000</v>
      </c>
      <c r="D46" s="28" t="s">
        <v>8</v>
      </c>
      <c r="E46" s="26"/>
      <c r="F46" s="1" t="s">
        <v>39</v>
      </c>
      <c r="G46" s="15" t="s">
        <v>52</v>
      </c>
      <c r="I46">
        <f t="shared" si="0"/>
        <v>10000</v>
      </c>
    </row>
    <row r="47" spans="1:9" x14ac:dyDescent="0.2">
      <c r="A47" s="2">
        <v>44227</v>
      </c>
      <c r="B47" s="23" t="s">
        <v>29</v>
      </c>
      <c r="C47" s="27">
        <v>10000</v>
      </c>
      <c r="D47" s="28" t="s">
        <v>13</v>
      </c>
      <c r="E47" s="26"/>
      <c r="F47" s="1" t="s">
        <v>38</v>
      </c>
      <c r="G47" t="s">
        <v>53</v>
      </c>
      <c r="I47">
        <f t="shared" si="0"/>
        <v>-10000</v>
      </c>
    </row>
    <row r="48" spans="1:9" x14ac:dyDescent="0.2">
      <c r="A48" s="2">
        <v>44227</v>
      </c>
      <c r="B48" s="29" t="s">
        <v>30</v>
      </c>
      <c r="C48" s="27">
        <v>10000</v>
      </c>
      <c r="D48" s="28" t="s">
        <v>13</v>
      </c>
      <c r="E48" s="26"/>
      <c r="G48" s="15" t="s">
        <v>52</v>
      </c>
      <c r="I48">
        <f t="shared" si="0"/>
        <v>10000</v>
      </c>
    </row>
    <row r="49" spans="1:9" x14ac:dyDescent="0.2">
      <c r="A49" s="2">
        <v>44227</v>
      </c>
      <c r="B49" s="29" t="s">
        <v>30</v>
      </c>
      <c r="C49" s="27">
        <v>10000</v>
      </c>
      <c r="D49" s="28" t="s">
        <v>6</v>
      </c>
      <c r="E49" s="26"/>
      <c r="G49" t="s">
        <v>53</v>
      </c>
      <c r="I49">
        <f t="shared" si="0"/>
        <v>-10000</v>
      </c>
    </row>
    <row r="50" spans="1:9" x14ac:dyDescent="0.2">
      <c r="A50" s="2">
        <v>44227</v>
      </c>
      <c r="B50" s="23" t="s">
        <v>31</v>
      </c>
      <c r="C50" s="27">
        <v>386506</v>
      </c>
      <c r="D50" s="25" t="s">
        <v>44</v>
      </c>
      <c r="E50" s="26"/>
      <c r="F50" s="1" t="s">
        <v>38</v>
      </c>
      <c r="G50" s="1" t="s">
        <v>53</v>
      </c>
      <c r="I50">
        <f t="shared" si="0"/>
        <v>-386506</v>
      </c>
    </row>
    <row r="51" spans="1:9" x14ac:dyDescent="0.2">
      <c r="A51" s="2">
        <v>44227</v>
      </c>
      <c r="B51" s="23" t="s">
        <v>31</v>
      </c>
      <c r="C51" s="27">
        <v>1932</v>
      </c>
      <c r="D51" s="28" t="s">
        <v>8</v>
      </c>
      <c r="E51" s="26"/>
      <c r="F51" s="1" t="s">
        <v>39</v>
      </c>
      <c r="G51" s="15" t="s">
        <v>52</v>
      </c>
      <c r="I51">
        <f t="shared" si="0"/>
        <v>1932</v>
      </c>
    </row>
    <row r="52" spans="1:9" x14ac:dyDescent="0.2">
      <c r="A52" s="2">
        <v>44227</v>
      </c>
      <c r="B52" s="23" t="s">
        <v>31</v>
      </c>
      <c r="C52" s="27">
        <v>1932</v>
      </c>
      <c r="D52" s="28" t="s">
        <v>13</v>
      </c>
      <c r="E52" s="26"/>
      <c r="F52" s="1" t="s">
        <v>38</v>
      </c>
      <c r="G52" t="s">
        <v>53</v>
      </c>
      <c r="I52">
        <f t="shared" si="0"/>
        <v>-1932</v>
      </c>
    </row>
    <row r="53" spans="1:9" x14ac:dyDescent="0.2">
      <c r="A53" s="2">
        <v>44227</v>
      </c>
      <c r="B53" s="23" t="s">
        <v>26</v>
      </c>
      <c r="C53" s="27">
        <v>1233</v>
      </c>
      <c r="D53" s="25" t="s">
        <v>44</v>
      </c>
      <c r="E53" s="26" t="s">
        <v>46</v>
      </c>
      <c r="F53" t="s">
        <v>46</v>
      </c>
      <c r="G53" s="15" t="s">
        <v>52</v>
      </c>
      <c r="I53">
        <f t="shared" si="0"/>
        <v>1233</v>
      </c>
    </row>
    <row r="54" spans="1:9" x14ac:dyDescent="0.2">
      <c r="A54" s="2">
        <v>44227</v>
      </c>
      <c r="B54" s="23" t="s">
        <v>57</v>
      </c>
      <c r="C54" s="27">
        <v>56</v>
      </c>
      <c r="D54" s="28" t="s">
        <v>13</v>
      </c>
      <c r="E54" s="26"/>
      <c r="G54" s="15" t="s">
        <v>52</v>
      </c>
      <c r="I54">
        <f t="shared" si="0"/>
        <v>56</v>
      </c>
    </row>
    <row r="55" spans="1:9" x14ac:dyDescent="0.2">
      <c r="A55" s="2">
        <v>44227</v>
      </c>
      <c r="B55" s="23" t="s">
        <v>57</v>
      </c>
      <c r="C55" s="27">
        <v>56</v>
      </c>
      <c r="D55" s="28" t="s">
        <v>6</v>
      </c>
      <c r="E55" s="26"/>
      <c r="F55" s="26"/>
      <c r="G55" t="s">
        <v>53</v>
      </c>
      <c r="I55">
        <f t="shared" si="0"/>
        <v>-56</v>
      </c>
    </row>
    <row r="56" spans="1:9" x14ac:dyDescent="0.2">
      <c r="A56" s="2">
        <v>44227</v>
      </c>
      <c r="B56" s="23" t="s">
        <v>32</v>
      </c>
      <c r="C56" s="27">
        <v>20000</v>
      </c>
      <c r="D56" s="28" t="s">
        <v>13</v>
      </c>
      <c r="E56" s="26" t="s">
        <v>45</v>
      </c>
      <c r="F56" s="26" t="s">
        <v>45</v>
      </c>
      <c r="G56" t="s">
        <v>52</v>
      </c>
      <c r="I56">
        <f t="shared" si="0"/>
        <v>20000</v>
      </c>
    </row>
    <row r="57" spans="1:9" x14ac:dyDescent="0.2">
      <c r="A57" s="2">
        <v>44227</v>
      </c>
      <c r="B57" s="23" t="s">
        <v>32</v>
      </c>
      <c r="C57" s="27">
        <v>20000</v>
      </c>
      <c r="D57" s="28" t="s">
        <v>6</v>
      </c>
      <c r="E57" s="26" t="s">
        <v>47</v>
      </c>
      <c r="F57" s="28" t="s">
        <v>38</v>
      </c>
      <c r="G57" s="1" t="s">
        <v>53</v>
      </c>
      <c r="I57">
        <f t="shared" si="0"/>
        <v>-20000</v>
      </c>
    </row>
    <row r="58" spans="1:9" x14ac:dyDescent="0.2">
      <c r="A58" s="2">
        <v>44227</v>
      </c>
      <c r="B58" s="12" t="s">
        <v>33</v>
      </c>
      <c r="C58" s="3">
        <v>82486</v>
      </c>
      <c r="D58" s="1" t="s">
        <v>11</v>
      </c>
      <c r="E58" s="26" t="s">
        <v>54</v>
      </c>
      <c r="F58" s="26" t="s">
        <v>54</v>
      </c>
      <c r="G58" s="1" t="s">
        <v>52</v>
      </c>
      <c r="I58">
        <f t="shared" si="0"/>
        <v>82486</v>
      </c>
    </row>
    <row r="59" spans="1:9" x14ac:dyDescent="0.2">
      <c r="A59" s="2">
        <v>44227</v>
      </c>
      <c r="B59" s="12" t="s">
        <v>33</v>
      </c>
      <c r="C59" s="3">
        <v>82486</v>
      </c>
      <c r="D59" s="1" t="s">
        <v>6</v>
      </c>
      <c r="E59" s="26" t="s">
        <v>55</v>
      </c>
      <c r="F59" s="26" t="s">
        <v>55</v>
      </c>
      <c r="G59" t="s">
        <v>53</v>
      </c>
      <c r="I59">
        <f t="shared" si="0"/>
        <v>-82486</v>
      </c>
    </row>
    <row r="60" spans="1:9" x14ac:dyDescent="0.2">
      <c r="A60" s="2">
        <v>44211</v>
      </c>
      <c r="B60" s="30" t="s">
        <v>65</v>
      </c>
      <c r="C60" s="3">
        <v>2000</v>
      </c>
      <c r="D60" s="1" t="s">
        <v>11</v>
      </c>
      <c r="E60" s="26"/>
      <c r="F60" s="26"/>
      <c r="G60" t="s">
        <v>53</v>
      </c>
      <c r="I60">
        <f t="shared" si="0"/>
        <v>-2000</v>
      </c>
    </row>
    <row r="61" spans="1:9" x14ac:dyDescent="0.2">
      <c r="A61" s="2">
        <v>44222</v>
      </c>
      <c r="B61" s="30" t="s">
        <v>66</v>
      </c>
      <c r="C61" s="3">
        <v>6900</v>
      </c>
      <c r="D61" s="1" t="s">
        <v>11</v>
      </c>
      <c r="E61" s="26"/>
      <c r="F61" s="26"/>
      <c r="G61" t="s">
        <v>53</v>
      </c>
      <c r="I61">
        <f t="shared" si="0"/>
        <v>-6900</v>
      </c>
    </row>
    <row r="62" spans="1:9" x14ac:dyDescent="0.2">
      <c r="A62" s="2">
        <v>44226</v>
      </c>
      <c r="B62" s="30" t="s">
        <v>67</v>
      </c>
      <c r="C62" s="3">
        <v>50000</v>
      </c>
      <c r="D62" s="1" t="s">
        <v>11</v>
      </c>
      <c r="E62" s="26"/>
      <c r="F62" s="26" t="s">
        <v>55</v>
      </c>
      <c r="G62" t="s">
        <v>53</v>
      </c>
      <c r="I62">
        <f t="shared" si="0"/>
        <v>-50000</v>
      </c>
    </row>
    <row r="63" spans="1:9" x14ac:dyDescent="0.2">
      <c r="A63" s="2">
        <v>44226</v>
      </c>
      <c r="B63" s="31" t="s">
        <v>67</v>
      </c>
      <c r="C63" s="17">
        <v>50000</v>
      </c>
      <c r="D63" s="18" t="s">
        <v>10</v>
      </c>
      <c r="E63" s="26"/>
      <c r="F63" s="26" t="s">
        <v>54</v>
      </c>
      <c r="G63" s="1" t="s">
        <v>52</v>
      </c>
      <c r="I63">
        <f t="shared" si="0"/>
        <v>50000</v>
      </c>
    </row>
    <row r="64" spans="1:9" x14ac:dyDescent="0.2">
      <c r="A64" s="2">
        <v>44227</v>
      </c>
      <c r="B64" s="30" t="s">
        <v>70</v>
      </c>
      <c r="C64" s="3">
        <v>20000</v>
      </c>
      <c r="D64" s="1" t="s">
        <v>11</v>
      </c>
      <c r="E64" s="14"/>
      <c r="F64" s="14"/>
      <c r="G64" t="s">
        <v>53</v>
      </c>
      <c r="I64">
        <f t="shared" si="0"/>
        <v>-20000</v>
      </c>
    </row>
    <row r="65" spans="1:9" x14ac:dyDescent="0.2">
      <c r="A65" s="2">
        <v>44227</v>
      </c>
      <c r="B65" s="30" t="s">
        <v>70</v>
      </c>
      <c r="C65" s="3">
        <v>20000</v>
      </c>
      <c r="D65" s="1" t="s">
        <v>69</v>
      </c>
      <c r="E65" s="14"/>
      <c r="F65" s="14"/>
      <c r="G65" s="1" t="s">
        <v>52</v>
      </c>
      <c r="I65">
        <f t="shared" si="0"/>
        <v>20000</v>
      </c>
    </row>
    <row r="66" spans="1:9" x14ac:dyDescent="0.2">
      <c r="A66" s="2">
        <v>44242</v>
      </c>
      <c r="B66" s="7" t="str">
        <f>CONCATENATE("Insurance (Meo) 2021.",TEXT(MONTH(A66),"00"))</f>
        <v>Insurance (Meo) 2021.02</v>
      </c>
      <c r="C66" s="3">
        <v>5000</v>
      </c>
      <c r="D66" s="28" t="s">
        <v>6</v>
      </c>
      <c r="G66" t="s">
        <v>53</v>
      </c>
      <c r="I66">
        <f t="shared" si="0"/>
        <v>-5000</v>
      </c>
    </row>
    <row r="67" spans="1:9" x14ac:dyDescent="0.2">
      <c r="A67" s="2">
        <v>44252</v>
      </c>
      <c r="B67" s="8" t="str">
        <f>CONCATENATE("Salary JP 2021.",TEXT(MONTH(A67),"00"))</f>
        <v>Salary JP 2021.02</v>
      </c>
      <c r="C67" s="3">
        <v>683765</v>
      </c>
      <c r="D67" s="28" t="s">
        <v>6</v>
      </c>
      <c r="G67" s="1" t="s">
        <v>52</v>
      </c>
      <c r="I67">
        <f t="shared" si="0"/>
        <v>683765</v>
      </c>
    </row>
    <row r="68" spans="1:9" x14ac:dyDescent="0.2">
      <c r="A68" s="2">
        <v>44252</v>
      </c>
      <c r="B68" s="9" t="str">
        <f>CONCATENATE("House rental 2021.",TEXT(MONTH(A68),"00"))</f>
        <v>House rental 2021.02</v>
      </c>
      <c r="C68" s="3">
        <v>121000</v>
      </c>
      <c r="D68" s="28" t="s">
        <v>6</v>
      </c>
      <c r="G68" t="s">
        <v>53</v>
      </c>
      <c r="I68">
        <f t="shared" si="0"/>
        <v>-121000</v>
      </c>
    </row>
    <row r="69" spans="1:9" x14ac:dyDescent="0.2">
      <c r="A69" s="32">
        <v>44253</v>
      </c>
      <c r="B69" s="9" t="s">
        <v>23</v>
      </c>
      <c r="C69" s="27">
        <v>65000</v>
      </c>
      <c r="D69" s="28" t="s">
        <v>6</v>
      </c>
      <c r="G69" s="1" t="s">
        <v>53</v>
      </c>
      <c r="I69">
        <f t="shared" si="0"/>
        <v>-65000</v>
      </c>
    </row>
    <row r="70" spans="1:9" x14ac:dyDescent="0.2">
      <c r="A70" s="32">
        <v>44253</v>
      </c>
      <c r="B70" s="33" t="s">
        <v>74</v>
      </c>
      <c r="C70" s="27">
        <v>18060</v>
      </c>
      <c r="D70" s="28" t="s">
        <v>6</v>
      </c>
      <c r="G70" t="s">
        <v>53</v>
      </c>
      <c r="I70">
        <f t="shared" si="0"/>
        <v>-18060</v>
      </c>
    </row>
    <row r="71" spans="1:9" x14ac:dyDescent="0.2">
      <c r="A71" s="32">
        <v>44253</v>
      </c>
      <c r="B71" s="23" t="s">
        <v>76</v>
      </c>
      <c r="C71" s="27">
        <v>1899</v>
      </c>
      <c r="D71" s="28" t="s">
        <v>13</v>
      </c>
      <c r="G71" s="1" t="s">
        <v>53</v>
      </c>
      <c r="I71">
        <f t="shared" si="0"/>
        <v>-1899</v>
      </c>
    </row>
    <row r="72" spans="1:9" x14ac:dyDescent="0.2">
      <c r="A72" s="32">
        <v>44253</v>
      </c>
      <c r="B72" s="23" t="s">
        <v>77</v>
      </c>
      <c r="C72" s="27">
        <v>1899</v>
      </c>
      <c r="D72" s="28" t="s">
        <v>6</v>
      </c>
      <c r="G72" t="s">
        <v>52</v>
      </c>
      <c r="I72">
        <f t="shared" si="0"/>
        <v>1899</v>
      </c>
    </row>
    <row r="73" spans="1:9" x14ac:dyDescent="0.2">
      <c r="A73" s="32">
        <v>44256</v>
      </c>
      <c r="B73" s="33" t="s">
        <v>71</v>
      </c>
      <c r="C73" s="27">
        <v>109463</v>
      </c>
      <c r="D73" s="28" t="s">
        <v>6</v>
      </c>
      <c r="G73" t="s">
        <v>53</v>
      </c>
      <c r="I73">
        <f t="shared" si="0"/>
        <v>-109463</v>
      </c>
    </row>
    <row r="74" spans="1:9" x14ac:dyDescent="0.2">
      <c r="A74" s="32">
        <v>44256</v>
      </c>
      <c r="B74" s="23" t="s">
        <v>72</v>
      </c>
      <c r="C74" s="27">
        <v>13090</v>
      </c>
      <c r="D74" s="28" t="s">
        <v>13</v>
      </c>
      <c r="G74" s="1" t="s">
        <v>53</v>
      </c>
      <c r="I74">
        <f t="shared" si="0"/>
        <v>-13090</v>
      </c>
    </row>
    <row r="75" spans="1:9" x14ac:dyDescent="0.2">
      <c r="A75" s="32">
        <v>44256</v>
      </c>
      <c r="B75" s="23" t="s">
        <v>73</v>
      </c>
      <c r="C75" s="27">
        <v>13090</v>
      </c>
      <c r="D75" s="28" t="s">
        <v>6</v>
      </c>
      <c r="G75" t="s">
        <v>52</v>
      </c>
      <c r="I75">
        <f t="shared" si="0"/>
        <v>13090</v>
      </c>
    </row>
    <row r="76" spans="1:9" x14ac:dyDescent="0.2">
      <c r="A76" s="32">
        <v>44256</v>
      </c>
      <c r="B76" s="23" t="s">
        <v>60</v>
      </c>
      <c r="C76" s="27">
        <v>1419</v>
      </c>
      <c r="D76" s="28" t="s">
        <v>15</v>
      </c>
      <c r="G76" t="s">
        <v>53</v>
      </c>
      <c r="I76">
        <f t="shared" si="0"/>
        <v>-1419</v>
      </c>
    </row>
    <row r="77" spans="1:9" x14ac:dyDescent="0.2">
      <c r="A77" s="32">
        <v>44256</v>
      </c>
      <c r="B77" s="23" t="s">
        <v>68</v>
      </c>
      <c r="C77" s="27">
        <v>1419</v>
      </c>
      <c r="D77" s="28" t="s">
        <v>11</v>
      </c>
      <c r="G77" t="s">
        <v>52</v>
      </c>
      <c r="I77">
        <f t="shared" si="0"/>
        <v>1419</v>
      </c>
    </row>
    <row r="78" spans="1:9" x14ac:dyDescent="0.2">
      <c r="A78" s="2">
        <v>44256</v>
      </c>
      <c r="B78" s="7" t="s">
        <v>62</v>
      </c>
      <c r="C78" s="3">
        <v>146486</v>
      </c>
      <c r="D78" s="28" t="s">
        <v>6</v>
      </c>
      <c r="G78" t="s">
        <v>53</v>
      </c>
      <c r="I78">
        <f t="shared" si="0"/>
        <v>-146486</v>
      </c>
    </row>
    <row r="79" spans="1:9" x14ac:dyDescent="0.2">
      <c r="A79" s="2">
        <v>44256</v>
      </c>
      <c r="B79" s="19" t="s">
        <v>61</v>
      </c>
      <c r="C79" s="3">
        <v>1880</v>
      </c>
      <c r="D79" s="28" t="s">
        <v>13</v>
      </c>
      <c r="G79" s="1" t="s">
        <v>53</v>
      </c>
      <c r="I79">
        <f t="shared" si="0"/>
        <v>-1880</v>
      </c>
    </row>
    <row r="80" spans="1:9" x14ac:dyDescent="0.2">
      <c r="A80" s="2">
        <v>44256</v>
      </c>
      <c r="B80" s="19" t="s">
        <v>63</v>
      </c>
      <c r="C80" s="3">
        <v>1880</v>
      </c>
      <c r="D80" s="28" t="s">
        <v>6</v>
      </c>
      <c r="G80" t="s">
        <v>52</v>
      </c>
      <c r="I80">
        <f t="shared" si="0"/>
        <v>1880</v>
      </c>
    </row>
    <row r="81" spans="1:9" x14ac:dyDescent="0.2">
      <c r="A81" s="2">
        <v>44256</v>
      </c>
      <c r="B81" s="23" t="s">
        <v>59</v>
      </c>
      <c r="C81" s="3">
        <v>15697</v>
      </c>
      <c r="D81" s="28" t="s">
        <v>15</v>
      </c>
      <c r="G81" t="s">
        <v>53</v>
      </c>
      <c r="I81">
        <f t="shared" ref="I81:I82" si="2">IF(G81="Out",C81*-1,C81)</f>
        <v>-15697</v>
      </c>
    </row>
    <row r="82" spans="1:9" x14ac:dyDescent="0.2">
      <c r="A82" s="2">
        <v>44256</v>
      </c>
      <c r="B82" s="23" t="s">
        <v>63</v>
      </c>
      <c r="C82" s="3">
        <v>15697</v>
      </c>
      <c r="D82" s="28" t="s">
        <v>11</v>
      </c>
      <c r="G82" t="s">
        <v>52</v>
      </c>
      <c r="I82">
        <f t="shared" si="2"/>
        <v>15697</v>
      </c>
    </row>
    <row r="83" spans="1:9" x14ac:dyDescent="0.2">
      <c r="A83" s="2">
        <v>44256</v>
      </c>
      <c r="B83" s="10" t="s">
        <v>24</v>
      </c>
      <c r="C83" s="3">
        <v>24200</v>
      </c>
      <c r="D83" s="25" t="s">
        <v>44</v>
      </c>
      <c r="G83" s="1" t="s">
        <v>53</v>
      </c>
      <c r="I83">
        <f t="shared" si="0"/>
        <v>-24200</v>
      </c>
    </row>
    <row r="84" spans="1:9" x14ac:dyDescent="0.2">
      <c r="A84" s="2">
        <v>44205</v>
      </c>
      <c r="B84" s="22" t="s">
        <v>24</v>
      </c>
      <c r="C84" s="3">
        <v>107</v>
      </c>
      <c r="D84" s="1" t="s">
        <v>8</v>
      </c>
      <c r="F84" s="1" t="s">
        <v>39</v>
      </c>
      <c r="G84" s="1" t="s">
        <v>52</v>
      </c>
      <c r="I84">
        <f t="shared" ref="I84:I85" si="3">IF(G84="Out",C84*-1,C84)</f>
        <v>107</v>
      </c>
    </row>
    <row r="85" spans="1:9" x14ac:dyDescent="0.2">
      <c r="A85" s="2">
        <v>44205</v>
      </c>
      <c r="B85" s="22" t="s">
        <v>24</v>
      </c>
      <c r="C85" s="3">
        <v>107</v>
      </c>
      <c r="D85" s="1" t="s">
        <v>6</v>
      </c>
      <c r="F85" s="1" t="s">
        <v>38</v>
      </c>
      <c r="G85" s="1" t="s">
        <v>53</v>
      </c>
      <c r="I85">
        <f t="shared" si="3"/>
        <v>-107</v>
      </c>
    </row>
    <row r="86" spans="1:9" x14ac:dyDescent="0.2">
      <c r="A86" s="2">
        <v>44242</v>
      </c>
      <c r="B86" s="7" t="s">
        <v>34</v>
      </c>
      <c r="C86" s="3">
        <v>60000</v>
      </c>
      <c r="D86" s="28" t="s">
        <v>6</v>
      </c>
      <c r="G86" s="1" t="s">
        <v>52</v>
      </c>
      <c r="I86">
        <f t="shared" si="0"/>
        <v>60000</v>
      </c>
    </row>
    <row r="87" spans="1:9" x14ac:dyDescent="0.2">
      <c r="A87" s="2">
        <v>44228</v>
      </c>
      <c r="B87" s="7" t="s">
        <v>35</v>
      </c>
      <c r="C87" s="3">
        <v>20002200</v>
      </c>
      <c r="D87" s="25" t="s">
        <v>44</v>
      </c>
      <c r="G87" s="1" t="s">
        <v>53</v>
      </c>
      <c r="I87">
        <f t="shared" si="0"/>
        <v>-20002200</v>
      </c>
    </row>
    <row r="88" spans="1:9" x14ac:dyDescent="0.2">
      <c r="A88" s="2">
        <v>44228</v>
      </c>
      <c r="B88" s="7" t="s">
        <v>35</v>
      </c>
      <c r="C88" s="3">
        <v>88824</v>
      </c>
      <c r="D88" s="28" t="s">
        <v>8</v>
      </c>
      <c r="G88" s="1" t="s">
        <v>52</v>
      </c>
      <c r="I88">
        <f t="shared" si="0"/>
        <v>88824</v>
      </c>
    </row>
    <row r="89" spans="1:9" x14ac:dyDescent="0.2">
      <c r="A89" s="2">
        <v>44228</v>
      </c>
      <c r="B89" s="7" t="s">
        <v>35</v>
      </c>
      <c r="C89" s="3">
        <v>88824</v>
      </c>
      <c r="D89" s="28" t="s">
        <v>6</v>
      </c>
      <c r="G89" s="1" t="s">
        <v>53</v>
      </c>
      <c r="I89">
        <f t="shared" si="0"/>
        <v>-88824</v>
      </c>
    </row>
    <row r="90" spans="1:9" x14ac:dyDescent="0.2">
      <c r="A90" s="2">
        <v>44228</v>
      </c>
      <c r="B90" s="7" t="s">
        <v>35</v>
      </c>
      <c r="C90" s="3">
        <v>88824</v>
      </c>
      <c r="D90" s="1" t="s">
        <v>11</v>
      </c>
      <c r="G90" s="1" t="s">
        <v>52</v>
      </c>
      <c r="I90">
        <f t="shared" si="0"/>
        <v>88824</v>
      </c>
    </row>
    <row r="91" spans="1:9" x14ac:dyDescent="0.2">
      <c r="A91" s="2">
        <v>44228</v>
      </c>
      <c r="B91" s="7" t="s">
        <v>35</v>
      </c>
      <c r="C91" s="3">
        <v>88824</v>
      </c>
      <c r="D91" s="28" t="s">
        <v>69</v>
      </c>
      <c r="G91" s="1" t="s">
        <v>53</v>
      </c>
      <c r="I91">
        <f t="shared" si="0"/>
        <v>-88824</v>
      </c>
    </row>
    <row r="92" spans="1:9" x14ac:dyDescent="0.2">
      <c r="A92" s="2">
        <v>44244</v>
      </c>
      <c r="B92" s="11" t="s">
        <v>26</v>
      </c>
      <c r="C92" s="3">
        <v>218389</v>
      </c>
      <c r="D92" s="25" t="s">
        <v>44</v>
      </c>
      <c r="G92" s="1" t="s">
        <v>52</v>
      </c>
      <c r="I92">
        <f t="shared" ref="I92:I123" si="4">IF(G92="Out",C92*-1,C92)</f>
        <v>218389</v>
      </c>
    </row>
    <row r="93" spans="1:9" x14ac:dyDescent="0.2">
      <c r="A93" s="2">
        <v>44255</v>
      </c>
      <c r="B93" s="9" t="str">
        <f>CONCATENATE("Meo 2021.",TEXT(MONTH(A93),"00"))</f>
        <v>Meo 2021.02</v>
      </c>
      <c r="C93" s="3">
        <v>10000</v>
      </c>
      <c r="D93" s="28" t="s">
        <v>13</v>
      </c>
      <c r="G93" s="1" t="s">
        <v>52</v>
      </c>
      <c r="I93">
        <f t="shared" si="4"/>
        <v>10000</v>
      </c>
    </row>
    <row r="94" spans="1:9" x14ac:dyDescent="0.2">
      <c r="A94" s="2">
        <v>44255</v>
      </c>
      <c r="B94" s="9" t="str">
        <f>CONCATENATE("Meo 2021.",TEXT(MONTH(A94),"00"))</f>
        <v>Meo 2021.02</v>
      </c>
      <c r="C94" s="3">
        <v>10000</v>
      </c>
      <c r="D94" s="28" t="s">
        <v>6</v>
      </c>
      <c r="G94" s="1" t="s">
        <v>53</v>
      </c>
      <c r="I94">
        <f t="shared" si="4"/>
        <v>-10000</v>
      </c>
    </row>
    <row r="95" spans="1:9" x14ac:dyDescent="0.2">
      <c r="A95" s="2">
        <v>44255</v>
      </c>
      <c r="B95" s="10" t="s">
        <v>36</v>
      </c>
      <c r="C95" s="3">
        <v>2000</v>
      </c>
      <c r="D95" s="28" t="s">
        <v>13</v>
      </c>
      <c r="G95" s="1" t="s">
        <v>52</v>
      </c>
      <c r="I95">
        <f t="shared" si="4"/>
        <v>2000</v>
      </c>
    </row>
    <row r="96" spans="1:9" x14ac:dyDescent="0.2">
      <c r="A96" s="2">
        <v>44255</v>
      </c>
      <c r="B96" s="10" t="s">
        <v>36</v>
      </c>
      <c r="C96" s="3">
        <v>2000</v>
      </c>
      <c r="D96" s="28" t="s">
        <v>6</v>
      </c>
      <c r="G96" s="1" t="s">
        <v>53</v>
      </c>
      <c r="I96">
        <f t="shared" si="4"/>
        <v>-2000</v>
      </c>
    </row>
    <row r="97" spans="1:9" x14ac:dyDescent="0.2">
      <c r="A97" s="2">
        <v>44255</v>
      </c>
      <c r="B97" s="12" t="s">
        <v>33</v>
      </c>
      <c r="C97" s="3">
        <v>200000</v>
      </c>
      <c r="D97" s="28" t="s">
        <v>6</v>
      </c>
      <c r="G97" s="1" t="s">
        <v>53</v>
      </c>
      <c r="I97">
        <f t="shared" si="4"/>
        <v>-200000</v>
      </c>
    </row>
    <row r="98" spans="1:9" x14ac:dyDescent="0.2">
      <c r="A98" s="2">
        <v>44255</v>
      </c>
      <c r="B98" s="12" t="s">
        <v>33</v>
      </c>
      <c r="C98" s="3">
        <v>200000</v>
      </c>
      <c r="D98" s="1" t="s">
        <v>11</v>
      </c>
      <c r="G98" s="1" t="s">
        <v>52</v>
      </c>
      <c r="I98">
        <f t="shared" si="4"/>
        <v>200000</v>
      </c>
    </row>
    <row r="99" spans="1:9" x14ac:dyDescent="0.2">
      <c r="A99" s="2">
        <v>44256</v>
      </c>
      <c r="B99" t="s">
        <v>37</v>
      </c>
      <c r="C99" s="3">
        <v>3600</v>
      </c>
      <c r="D99" s="28" t="s">
        <v>6</v>
      </c>
      <c r="G99" s="1" t="s">
        <v>53</v>
      </c>
      <c r="I99">
        <f t="shared" si="4"/>
        <v>-3600</v>
      </c>
    </row>
    <row r="100" spans="1:9" x14ac:dyDescent="0.2">
      <c r="A100" s="2">
        <v>44256</v>
      </c>
      <c r="B100" t="s">
        <v>37</v>
      </c>
      <c r="C100" s="3">
        <v>3600</v>
      </c>
      <c r="D100" s="28" t="s">
        <v>75</v>
      </c>
      <c r="G100" s="1" t="s">
        <v>52</v>
      </c>
      <c r="I100">
        <f t="shared" si="4"/>
        <v>3600</v>
      </c>
    </row>
    <row r="101" spans="1:9" x14ac:dyDescent="0.2">
      <c r="A101" s="2">
        <v>44242</v>
      </c>
      <c r="B101" s="30" t="s">
        <v>65</v>
      </c>
      <c r="C101" s="3">
        <v>2000</v>
      </c>
      <c r="D101" s="1" t="s">
        <v>11</v>
      </c>
      <c r="E101" s="26"/>
      <c r="F101" s="26"/>
      <c r="G101" t="s">
        <v>53</v>
      </c>
      <c r="I101">
        <f t="shared" si="4"/>
        <v>-2000</v>
      </c>
    </row>
    <row r="102" spans="1:9" x14ac:dyDescent="0.2">
      <c r="A102" s="2">
        <v>44253</v>
      </c>
      <c r="B102" s="30" t="s">
        <v>67</v>
      </c>
      <c r="C102" s="3">
        <v>24000</v>
      </c>
      <c r="D102" s="1" t="s">
        <v>11</v>
      </c>
      <c r="E102" s="26"/>
      <c r="F102" s="26" t="s">
        <v>55</v>
      </c>
      <c r="G102" t="s">
        <v>53</v>
      </c>
      <c r="I102">
        <f t="shared" si="4"/>
        <v>-24000</v>
      </c>
    </row>
    <row r="103" spans="1:9" x14ac:dyDescent="0.2">
      <c r="A103" s="2">
        <v>44253</v>
      </c>
      <c r="B103" s="31" t="s">
        <v>67</v>
      </c>
      <c r="C103" s="17">
        <v>24000</v>
      </c>
      <c r="D103" s="18" t="s">
        <v>10</v>
      </c>
      <c r="E103" s="26"/>
      <c r="F103" s="26" t="s">
        <v>54</v>
      </c>
      <c r="G103" s="1" t="s">
        <v>52</v>
      </c>
      <c r="I103">
        <f t="shared" si="4"/>
        <v>24000</v>
      </c>
    </row>
    <row r="104" spans="1:9" x14ac:dyDescent="0.2">
      <c r="A104" s="2">
        <v>44255</v>
      </c>
      <c r="B104" s="30" t="s">
        <v>47</v>
      </c>
      <c r="C104" s="3">
        <v>20000</v>
      </c>
      <c r="D104" s="1" t="s">
        <v>11</v>
      </c>
      <c r="E104" s="14"/>
      <c r="F104" s="14"/>
      <c r="G104" t="s">
        <v>53</v>
      </c>
      <c r="I104">
        <f t="shared" si="4"/>
        <v>-20000</v>
      </c>
    </row>
    <row r="105" spans="1:9" x14ac:dyDescent="0.2">
      <c r="A105" s="2">
        <v>44255</v>
      </c>
      <c r="B105" s="30" t="s">
        <v>47</v>
      </c>
      <c r="C105" s="3">
        <v>20000</v>
      </c>
      <c r="D105" s="1" t="s">
        <v>69</v>
      </c>
      <c r="E105" s="14"/>
      <c r="F105" s="14"/>
      <c r="G105" s="1" t="s">
        <v>52</v>
      </c>
      <c r="I105">
        <f t="shared" si="4"/>
        <v>20000</v>
      </c>
    </row>
    <row r="106" spans="1:9" x14ac:dyDescent="0.2">
      <c r="A106" s="2">
        <v>44270</v>
      </c>
      <c r="B106" s="7" t="str">
        <f>CONCATENATE("Insurance (Meo) 2021.",TEXT(MONTH(A106),"00"))</f>
        <v>Insurance (Meo) 2021.03</v>
      </c>
      <c r="C106" s="34">
        <v>5000</v>
      </c>
      <c r="D106" s="28" t="s">
        <v>6</v>
      </c>
      <c r="G106" t="s">
        <v>53</v>
      </c>
      <c r="I106">
        <f t="shared" si="4"/>
        <v>-5000</v>
      </c>
    </row>
    <row r="107" spans="1:9" x14ac:dyDescent="0.2">
      <c r="A107" s="2">
        <v>44280</v>
      </c>
      <c r="B107" s="8" t="str">
        <f>CONCATENATE("Salary JP 2021.",TEXT(MONTH(A107),"00"))</f>
        <v>Salary JP 2021.03</v>
      </c>
      <c r="C107" s="34">
        <v>768138</v>
      </c>
      <c r="D107" s="28" t="s">
        <v>6</v>
      </c>
      <c r="G107" s="1" t="s">
        <v>52</v>
      </c>
      <c r="I107">
        <f t="shared" si="4"/>
        <v>768138</v>
      </c>
    </row>
    <row r="108" spans="1:9" x14ac:dyDescent="0.2">
      <c r="A108" s="2">
        <v>44280</v>
      </c>
      <c r="B108" s="9" t="str">
        <f>CONCATENATE("House rental 2021.",TEXT(MONTH(A108),"00"))</f>
        <v>House rental 2021.03</v>
      </c>
      <c r="C108" s="34">
        <v>121000</v>
      </c>
      <c r="D108" s="28" t="s">
        <v>6</v>
      </c>
      <c r="G108" t="s">
        <v>53</v>
      </c>
      <c r="I108">
        <f t="shared" si="4"/>
        <v>-121000</v>
      </c>
    </row>
    <row r="109" spans="1:9" x14ac:dyDescent="0.2">
      <c r="A109" s="2">
        <v>44281</v>
      </c>
      <c r="B109" s="9" t="s">
        <v>23</v>
      </c>
      <c r="C109" s="34">
        <v>77000</v>
      </c>
      <c r="D109" s="28" t="s">
        <v>6</v>
      </c>
      <c r="G109" t="s">
        <v>53</v>
      </c>
      <c r="I109">
        <f t="shared" si="4"/>
        <v>-77000</v>
      </c>
    </row>
    <row r="110" spans="1:9" x14ac:dyDescent="0.2">
      <c r="A110" s="2">
        <v>44281</v>
      </c>
      <c r="B110" s="7" t="s">
        <v>78</v>
      </c>
      <c r="C110" s="34">
        <v>11980</v>
      </c>
      <c r="D110" s="28" t="s">
        <v>6</v>
      </c>
      <c r="G110" t="s">
        <v>53</v>
      </c>
      <c r="I110">
        <f t="shared" si="4"/>
        <v>-11980</v>
      </c>
    </row>
    <row r="111" spans="1:9" x14ac:dyDescent="0.2">
      <c r="A111" s="2">
        <v>44281</v>
      </c>
      <c r="B111" s="7" t="s">
        <v>78</v>
      </c>
      <c r="C111" s="34">
        <v>3722</v>
      </c>
      <c r="D111" s="28" t="s">
        <v>13</v>
      </c>
      <c r="G111" t="s">
        <v>53</v>
      </c>
      <c r="I111">
        <f t="shared" si="4"/>
        <v>-3722</v>
      </c>
    </row>
    <row r="112" spans="1:9" x14ac:dyDescent="0.2">
      <c r="A112" s="2">
        <v>44281</v>
      </c>
      <c r="B112" s="7" t="s">
        <v>78</v>
      </c>
      <c r="C112" s="34">
        <v>727</v>
      </c>
      <c r="D112" s="28" t="s">
        <v>6</v>
      </c>
      <c r="G112" t="s">
        <v>53</v>
      </c>
      <c r="I112">
        <f t="shared" si="4"/>
        <v>-727</v>
      </c>
    </row>
    <row r="113" spans="1:9" x14ac:dyDescent="0.2">
      <c r="A113" s="2">
        <v>44281</v>
      </c>
      <c r="B113" s="7" t="s">
        <v>78</v>
      </c>
      <c r="C113" s="34">
        <v>727</v>
      </c>
      <c r="D113" s="1" t="s">
        <v>11</v>
      </c>
      <c r="G113" t="s">
        <v>52</v>
      </c>
      <c r="I113">
        <f t="shared" si="4"/>
        <v>727</v>
      </c>
    </row>
    <row r="114" spans="1:9" x14ac:dyDescent="0.2">
      <c r="A114" s="2">
        <v>44281</v>
      </c>
      <c r="B114" s="7" t="s">
        <v>78</v>
      </c>
      <c r="C114" s="34">
        <v>727</v>
      </c>
      <c r="D114" s="1" t="s">
        <v>69</v>
      </c>
      <c r="G114" t="s">
        <v>53</v>
      </c>
      <c r="I114">
        <f t="shared" si="4"/>
        <v>-727</v>
      </c>
    </row>
    <row r="115" spans="1:9" x14ac:dyDescent="0.2">
      <c r="A115" s="2">
        <v>44284</v>
      </c>
      <c r="B115" s="7" t="s">
        <v>58</v>
      </c>
      <c r="C115" s="34">
        <v>21184</v>
      </c>
      <c r="D115" s="28" t="s">
        <v>6</v>
      </c>
      <c r="G115" t="s">
        <v>53</v>
      </c>
      <c r="I115">
        <f t="shared" si="4"/>
        <v>-21184</v>
      </c>
    </row>
    <row r="116" spans="1:9" x14ac:dyDescent="0.2">
      <c r="A116" s="2">
        <v>44284</v>
      </c>
      <c r="B116" s="7" t="s">
        <v>58</v>
      </c>
      <c r="C116" s="34">
        <v>980</v>
      </c>
      <c r="D116" s="28" t="s">
        <v>13</v>
      </c>
      <c r="G116" t="s">
        <v>53</v>
      </c>
      <c r="I116">
        <f t="shared" si="4"/>
        <v>-980</v>
      </c>
    </row>
    <row r="117" spans="1:9" x14ac:dyDescent="0.2">
      <c r="A117" s="2">
        <v>44284</v>
      </c>
      <c r="B117" s="7" t="s">
        <v>58</v>
      </c>
      <c r="C117" s="3">
        <v>6956</v>
      </c>
      <c r="D117" s="28" t="s">
        <v>6</v>
      </c>
      <c r="G117" t="s">
        <v>53</v>
      </c>
      <c r="I117">
        <f t="shared" ref="I117:I118" si="5">IF(G117="Out",C117*-1,C117)</f>
        <v>-6956</v>
      </c>
    </row>
    <row r="118" spans="1:9" x14ac:dyDescent="0.2">
      <c r="A118" s="2">
        <v>44284</v>
      </c>
      <c r="B118" s="7" t="s">
        <v>58</v>
      </c>
      <c r="C118" s="3">
        <v>6956</v>
      </c>
      <c r="D118" s="1" t="s">
        <v>11</v>
      </c>
      <c r="G118" t="s">
        <v>52</v>
      </c>
      <c r="I118">
        <f t="shared" si="5"/>
        <v>6956</v>
      </c>
    </row>
    <row r="119" spans="1:9" x14ac:dyDescent="0.2">
      <c r="A119" s="2">
        <v>44284</v>
      </c>
      <c r="B119" s="7" t="s">
        <v>58</v>
      </c>
      <c r="C119" s="34">
        <v>6956</v>
      </c>
      <c r="D119" s="1" t="s">
        <v>69</v>
      </c>
      <c r="G119" t="s">
        <v>53</v>
      </c>
      <c r="I119">
        <f>IF(G119="Out",C119*-1,C119)</f>
        <v>-6956</v>
      </c>
    </row>
    <row r="120" spans="1:9" x14ac:dyDescent="0.2">
      <c r="A120" s="2">
        <v>44284</v>
      </c>
      <c r="B120" s="7" t="s">
        <v>64</v>
      </c>
      <c r="C120" s="34">
        <v>106604</v>
      </c>
      <c r="D120" s="28" t="s">
        <v>6</v>
      </c>
      <c r="G120" t="s">
        <v>53</v>
      </c>
      <c r="I120">
        <f t="shared" si="4"/>
        <v>-106604</v>
      </c>
    </row>
    <row r="121" spans="1:9" x14ac:dyDescent="0.2">
      <c r="A121" s="2">
        <v>44284</v>
      </c>
      <c r="B121" s="7" t="s">
        <v>64</v>
      </c>
      <c r="C121" s="3">
        <v>0</v>
      </c>
      <c r="D121" s="28" t="s">
        <v>13</v>
      </c>
      <c r="G121" t="s">
        <v>53</v>
      </c>
      <c r="I121">
        <f t="shared" si="4"/>
        <v>0</v>
      </c>
    </row>
    <row r="122" spans="1:9" x14ac:dyDescent="0.2">
      <c r="A122" s="2">
        <v>44284</v>
      </c>
      <c r="B122" s="7" t="s">
        <v>64</v>
      </c>
      <c r="C122" s="3">
        <v>1518</v>
      </c>
      <c r="D122" s="28" t="s">
        <v>6</v>
      </c>
      <c r="G122" t="s">
        <v>53</v>
      </c>
      <c r="I122">
        <f t="shared" si="4"/>
        <v>-1518</v>
      </c>
    </row>
    <row r="123" spans="1:9" x14ac:dyDescent="0.2">
      <c r="A123" s="2">
        <v>44284</v>
      </c>
      <c r="B123" s="7" t="s">
        <v>64</v>
      </c>
      <c r="C123" s="3">
        <v>1518</v>
      </c>
      <c r="D123" s="1" t="s">
        <v>11</v>
      </c>
      <c r="G123" t="s">
        <v>52</v>
      </c>
      <c r="I123">
        <f t="shared" si="4"/>
        <v>1518</v>
      </c>
    </row>
    <row r="124" spans="1:9" x14ac:dyDescent="0.2">
      <c r="A124" s="2">
        <v>44284</v>
      </c>
      <c r="B124" s="7" t="s">
        <v>64</v>
      </c>
      <c r="C124" s="3">
        <v>1518</v>
      </c>
      <c r="D124" s="1" t="s">
        <v>69</v>
      </c>
      <c r="G124" t="s">
        <v>53</v>
      </c>
      <c r="I124">
        <f>IF(G124="Out",C124*-1,C124)</f>
        <v>-1518</v>
      </c>
    </row>
    <row r="125" spans="1:9" x14ac:dyDescent="0.2">
      <c r="A125" s="2">
        <v>44286</v>
      </c>
      <c r="B125" s="9" t="str">
        <f>CONCATENATE("Meo 2021.",TEXT(MONTH(A125),"00"))</f>
        <v>Meo 2021.03</v>
      </c>
      <c r="C125" s="3">
        <v>10000</v>
      </c>
      <c r="D125" s="28" t="s">
        <v>13</v>
      </c>
      <c r="G125" s="1" t="s">
        <v>52</v>
      </c>
      <c r="I125">
        <f>IF(G125="Out",C125*-1,C125)</f>
        <v>10000</v>
      </c>
    </row>
    <row r="126" spans="1:9" x14ac:dyDescent="0.2">
      <c r="A126" s="2">
        <v>44286</v>
      </c>
      <c r="B126" s="9" t="str">
        <f>CONCATENATE("Meo 2021.",TEXT(MONTH(A126),"00"))</f>
        <v>Meo 2021.03</v>
      </c>
      <c r="C126" s="3">
        <v>10000</v>
      </c>
      <c r="D126" s="28" t="s">
        <v>6</v>
      </c>
      <c r="G126" s="1" t="s">
        <v>53</v>
      </c>
      <c r="I126">
        <f t="shared" ref="I126:I140" si="6">IF(G126="Out",C126*-1,C126)</f>
        <v>-10000</v>
      </c>
    </row>
    <row r="127" spans="1:9" x14ac:dyDescent="0.2">
      <c r="A127" s="2">
        <v>44261</v>
      </c>
      <c r="B127" s="10" t="s">
        <v>24</v>
      </c>
      <c r="C127" s="3">
        <v>24200</v>
      </c>
      <c r="D127" s="25" t="s">
        <v>44</v>
      </c>
      <c r="G127" s="1" t="s">
        <v>53</v>
      </c>
      <c r="I127">
        <f t="shared" si="6"/>
        <v>-24200</v>
      </c>
    </row>
    <row r="128" spans="1:9" x14ac:dyDescent="0.2">
      <c r="A128" s="2">
        <v>44261</v>
      </c>
      <c r="B128" s="22" t="s">
        <v>24</v>
      </c>
      <c r="C128" s="3">
        <v>107</v>
      </c>
      <c r="D128" s="1" t="s">
        <v>8</v>
      </c>
      <c r="F128" s="1" t="s">
        <v>39</v>
      </c>
      <c r="G128" s="1" t="s">
        <v>52</v>
      </c>
      <c r="I128">
        <f t="shared" si="6"/>
        <v>107</v>
      </c>
    </row>
    <row r="129" spans="1:9" x14ac:dyDescent="0.2">
      <c r="A129" s="2">
        <v>44261</v>
      </c>
      <c r="B129" s="22" t="s">
        <v>24</v>
      </c>
      <c r="C129" s="3">
        <v>107</v>
      </c>
      <c r="D129" s="1" t="s">
        <v>6</v>
      </c>
      <c r="F129" s="1" t="s">
        <v>38</v>
      </c>
      <c r="G129" s="1" t="s">
        <v>53</v>
      </c>
      <c r="I129">
        <f t="shared" si="6"/>
        <v>-107</v>
      </c>
    </row>
    <row r="130" spans="1:9" x14ac:dyDescent="0.2">
      <c r="A130" s="2">
        <v>44270</v>
      </c>
      <c r="B130" s="11" t="s">
        <v>26</v>
      </c>
      <c r="C130" s="3">
        <v>165260</v>
      </c>
      <c r="D130" s="25" t="s">
        <v>44</v>
      </c>
      <c r="G130" s="1" t="s">
        <v>52</v>
      </c>
      <c r="I130">
        <f t="shared" si="6"/>
        <v>165260</v>
      </c>
    </row>
    <row r="131" spans="1:9" x14ac:dyDescent="0.2">
      <c r="A131" s="2">
        <v>44280</v>
      </c>
      <c r="B131" s="11" t="s">
        <v>26</v>
      </c>
      <c r="C131" s="3">
        <v>1500</v>
      </c>
      <c r="D131" s="25" t="s">
        <v>44</v>
      </c>
      <c r="G131" s="1" t="s">
        <v>52</v>
      </c>
      <c r="I131">
        <f t="shared" si="6"/>
        <v>1500</v>
      </c>
    </row>
    <row r="132" spans="1:9" x14ac:dyDescent="0.2">
      <c r="A132" s="2">
        <v>44286</v>
      </c>
      <c r="B132" s="12" t="s">
        <v>33</v>
      </c>
      <c r="C132" s="3">
        <v>397156</v>
      </c>
      <c r="D132" s="28" t="s">
        <v>6</v>
      </c>
      <c r="G132" s="1" t="s">
        <v>53</v>
      </c>
      <c r="I132">
        <f t="shared" si="6"/>
        <v>-397156</v>
      </c>
    </row>
    <row r="133" spans="1:9" x14ac:dyDescent="0.2">
      <c r="A133" s="2">
        <v>44286</v>
      </c>
      <c r="B133" s="12" t="s">
        <v>33</v>
      </c>
      <c r="C133" s="3">
        <v>397156</v>
      </c>
      <c r="D133" s="1" t="s">
        <v>11</v>
      </c>
      <c r="G133" s="1" t="s">
        <v>52</v>
      </c>
      <c r="I133">
        <f t="shared" si="6"/>
        <v>397156</v>
      </c>
    </row>
    <row r="134" spans="1:9" x14ac:dyDescent="0.2">
      <c r="A134" s="2">
        <v>44270</v>
      </c>
      <c r="B134" s="30" t="s">
        <v>65</v>
      </c>
      <c r="C134" s="3">
        <v>2000</v>
      </c>
      <c r="D134" s="1" t="s">
        <v>11</v>
      </c>
      <c r="E134" s="26"/>
      <c r="F134" s="26"/>
      <c r="G134" t="s">
        <v>53</v>
      </c>
      <c r="I134">
        <f t="shared" si="6"/>
        <v>-2000</v>
      </c>
    </row>
    <row r="135" spans="1:9" x14ac:dyDescent="0.2">
      <c r="A135" s="2">
        <v>44262</v>
      </c>
      <c r="B135" s="30" t="s">
        <v>67</v>
      </c>
      <c r="C135" s="3">
        <v>30000</v>
      </c>
      <c r="D135" s="1" t="s">
        <v>11</v>
      </c>
      <c r="E135" s="26"/>
      <c r="F135" s="26" t="s">
        <v>55</v>
      </c>
      <c r="G135" t="s">
        <v>53</v>
      </c>
      <c r="I135">
        <f t="shared" si="6"/>
        <v>-30000</v>
      </c>
    </row>
    <row r="136" spans="1:9" x14ac:dyDescent="0.2">
      <c r="A136" s="2">
        <v>44262</v>
      </c>
      <c r="B136" s="31" t="s">
        <v>67</v>
      </c>
      <c r="C136" s="17">
        <v>30000</v>
      </c>
      <c r="D136" s="18" t="s">
        <v>10</v>
      </c>
      <c r="E136" s="26"/>
      <c r="F136" s="26" t="s">
        <v>54</v>
      </c>
      <c r="G136" s="1" t="s">
        <v>52</v>
      </c>
      <c r="I136">
        <f t="shared" si="6"/>
        <v>30000</v>
      </c>
    </row>
    <row r="137" spans="1:9" x14ac:dyDescent="0.2">
      <c r="A137" s="2">
        <v>44285</v>
      </c>
      <c r="B137" s="30" t="s">
        <v>67</v>
      </c>
      <c r="C137" s="3">
        <v>74000</v>
      </c>
      <c r="D137" s="1" t="s">
        <v>11</v>
      </c>
      <c r="E137" s="26"/>
      <c r="F137" s="26" t="s">
        <v>55</v>
      </c>
      <c r="G137" t="s">
        <v>53</v>
      </c>
      <c r="I137">
        <f t="shared" ref="I137:I138" si="7">IF(G137="Out",C137*-1,C137)</f>
        <v>-74000</v>
      </c>
    </row>
    <row r="138" spans="1:9" x14ac:dyDescent="0.2">
      <c r="A138" s="2">
        <v>44285</v>
      </c>
      <c r="B138" s="31" t="s">
        <v>67</v>
      </c>
      <c r="C138" s="17">
        <v>74000</v>
      </c>
      <c r="D138" s="18" t="s">
        <v>10</v>
      </c>
      <c r="E138" s="26"/>
      <c r="F138" s="26" t="s">
        <v>54</v>
      </c>
      <c r="G138" s="1" t="s">
        <v>52</v>
      </c>
      <c r="I138">
        <f t="shared" si="7"/>
        <v>74000</v>
      </c>
    </row>
    <row r="139" spans="1:9" x14ac:dyDescent="0.2">
      <c r="A139" s="2">
        <v>44286</v>
      </c>
      <c r="B139" s="30" t="s">
        <v>47</v>
      </c>
      <c r="C139" s="3">
        <v>20000</v>
      </c>
      <c r="D139" s="1" t="s">
        <v>11</v>
      </c>
      <c r="E139" s="14"/>
      <c r="F139" s="14"/>
      <c r="G139" t="s">
        <v>53</v>
      </c>
      <c r="I139">
        <f t="shared" si="6"/>
        <v>-20000</v>
      </c>
    </row>
    <row r="140" spans="1:9" x14ac:dyDescent="0.2">
      <c r="A140" s="2">
        <v>44286</v>
      </c>
      <c r="B140" s="30" t="s">
        <v>47</v>
      </c>
      <c r="C140" s="3">
        <v>20000</v>
      </c>
      <c r="D140" s="1" t="s">
        <v>69</v>
      </c>
      <c r="E140" s="14"/>
      <c r="F140" s="14"/>
      <c r="G140" s="1" t="s">
        <v>52</v>
      </c>
      <c r="I140">
        <f t="shared" si="6"/>
        <v>20000</v>
      </c>
    </row>
    <row r="141" spans="1:9" x14ac:dyDescent="0.2">
      <c r="A141" s="2">
        <v>44287</v>
      </c>
      <c r="B141" s="30" t="s">
        <v>79</v>
      </c>
      <c r="C141" s="3">
        <v>50</v>
      </c>
      <c r="D141" s="28" t="s">
        <v>6</v>
      </c>
      <c r="G141" s="1" t="s">
        <v>52</v>
      </c>
      <c r="I141">
        <f t="shared" ref="I141" si="8">IF(G141="Out",C141*-1,C141)</f>
        <v>50</v>
      </c>
    </row>
    <row r="142" spans="1:9" x14ac:dyDescent="0.2">
      <c r="A142" s="2">
        <v>44287</v>
      </c>
      <c r="B142" s="30" t="s">
        <v>79</v>
      </c>
      <c r="C142" s="3">
        <v>42</v>
      </c>
      <c r="D142" s="1" t="s">
        <v>11</v>
      </c>
      <c r="G142" s="1" t="s">
        <v>52</v>
      </c>
      <c r="I142">
        <f t="shared" ref="I142" si="9">IF(G142="Out",C142*-1,C142)</f>
        <v>42</v>
      </c>
    </row>
  </sheetData>
  <autoFilter ref="A1:P105" xr:uid="{528EF4BF-5565-314F-90E0-92999827C6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2021-04-01T04:07:10Z</dcterms:modified>
</cp:coreProperties>
</file>