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Felicia\Documents\engineering\Year 3 Semester 2\INEM 327\Project managment\Excel project management\"/>
    </mc:Choice>
  </mc:AlternateContent>
  <bookViews>
    <workbookView xWindow="0" yWindow="0" windowWidth="19170" windowHeight="7980"/>
  </bookViews>
  <sheets>
    <sheet name="Project" sheetId="1" r:id="rId1"/>
    <sheet name="TE Carter" sheetId="2" r:id="rId2"/>
    <sheet name="SJ Du Plessis" sheetId="3" r:id="rId3"/>
    <sheet name="CF Greyling" sheetId="4" r:id="rId4"/>
    <sheet name="Minutes of Meetings" sheetId="5" r:id="rId5"/>
    <sheet name="Risks and Mitigations" sheetId="6" r:id="rId6"/>
    <sheet name="Trade off study" sheetId="7" r:id="rId7"/>
    <sheet name="Power Budget" sheetId="10" r:id="rId8"/>
    <sheet name="BOM" sheetId="8" r:id="rId9"/>
    <sheet name="Financial Budget" sheetId="11" r:id="rId10"/>
    <sheet name="I-V &amp; P-V characterization" sheetId="12" r:id="rId11"/>
    <sheet name="Measurements of I-V &amp; P-V" sheetId="14" r:id="rId12"/>
  </sheets>
  <externalReferences>
    <externalReference r:id="rId13"/>
  </externalReferences>
  <calcPr calcId="171027"/>
</workbook>
</file>

<file path=xl/calcChain.xml><?xml version="1.0" encoding="utf-8"?>
<calcChain xmlns="http://schemas.openxmlformats.org/spreadsheetml/2006/main">
  <c r="E64" i="7" l="1"/>
  <c r="D64" i="7"/>
  <c r="C64" i="7"/>
  <c r="A48" i="2" l="1"/>
  <c r="A49" i="2"/>
  <c r="A50" i="2"/>
  <c r="A51" i="2"/>
  <c r="A47" i="2"/>
  <c r="A41" i="3"/>
  <c r="A42" i="3"/>
  <c r="A43" i="3"/>
  <c r="A44" i="3"/>
  <c r="A40" i="3"/>
  <c r="A36" i="4"/>
  <c r="A35" i="4"/>
  <c r="A34" i="4"/>
  <c r="A33" i="4"/>
  <c r="G5" i="14" l="1"/>
  <c r="D5" i="14"/>
  <c r="G4" i="14"/>
  <c r="D4" i="14"/>
  <c r="C4" i="14"/>
  <c r="G3" i="14"/>
  <c r="D3" i="14"/>
  <c r="F6" i="12"/>
  <c r="I6" i="12" s="1"/>
  <c r="L6" i="12" s="1"/>
  <c r="O6" i="12" s="1"/>
  <c r="E6" i="12"/>
  <c r="H6" i="12" s="1"/>
  <c r="D6" i="12"/>
  <c r="E5" i="12"/>
  <c r="H5" i="12" s="1"/>
  <c r="C5" i="12"/>
  <c r="D9" i="12" s="1"/>
  <c r="F4" i="12"/>
  <c r="I4" i="12" s="1"/>
  <c r="D4" i="12"/>
  <c r="K5" i="12" l="1"/>
  <c r="J4" i="12"/>
  <c r="L4" i="12"/>
  <c r="K6" i="12"/>
  <c r="J6" i="12"/>
  <c r="G4" i="12"/>
  <c r="D5" i="12"/>
  <c r="G6" i="12"/>
  <c r="F5" i="12"/>
  <c r="M6" i="12" l="1"/>
  <c r="N6" i="12"/>
  <c r="P6" i="12" s="1"/>
  <c r="O4" i="12"/>
  <c r="P4" i="12" s="1"/>
  <c r="M4" i="12"/>
  <c r="I5" i="12"/>
  <c r="G5" i="12"/>
  <c r="G9" i="12"/>
  <c r="N5" i="12"/>
  <c r="L5" i="12" l="1"/>
  <c r="J9" i="12"/>
  <c r="J5" i="12"/>
  <c r="O5" i="12" l="1"/>
  <c r="M5" i="12"/>
  <c r="M9" i="12"/>
  <c r="P5" i="12" l="1"/>
  <c r="P9" i="12"/>
  <c r="C53" i="7" l="1"/>
  <c r="E53" i="7"/>
  <c r="D53" i="7"/>
  <c r="C42" i="7" l="1"/>
  <c r="E42" i="7"/>
  <c r="D42" i="7"/>
  <c r="E33" i="7" l="1"/>
  <c r="D33" i="7"/>
  <c r="C33" i="7"/>
  <c r="D34" i="10" l="1"/>
  <c r="D31" i="10"/>
  <c r="D28" i="10"/>
  <c r="D25" i="10"/>
  <c r="B19" i="10"/>
  <c r="B16" i="10"/>
  <c r="B15" i="10"/>
  <c r="B14" i="10"/>
  <c r="B13" i="10"/>
  <c r="D7" i="10"/>
  <c r="D6" i="10"/>
  <c r="D5" i="10"/>
  <c r="D4" i="10"/>
  <c r="D3" i="10"/>
  <c r="B2" i="10"/>
  <c r="B11" i="10" s="1"/>
  <c r="B10" i="10" l="1"/>
  <c r="B35" i="10"/>
  <c r="B9" i="10"/>
  <c r="E25" i="7"/>
  <c r="D25" i="7"/>
  <c r="C25" i="7"/>
  <c r="A25" i="7"/>
  <c r="E15" i="7" l="1"/>
  <c r="D15" i="7"/>
  <c r="C15" i="7"/>
  <c r="E6" i="7"/>
  <c r="D6" i="7"/>
  <c r="C6" i="7"/>
</calcChain>
</file>

<file path=xl/sharedStrings.xml><?xml version="1.0" encoding="utf-8"?>
<sst xmlns="http://schemas.openxmlformats.org/spreadsheetml/2006/main" count="1178" uniqueCount="626">
  <si>
    <t>Project Schedule</t>
  </si>
  <si>
    <t>Week 1</t>
  </si>
  <si>
    <t>Week 2</t>
  </si>
  <si>
    <t>Week 3</t>
  </si>
  <si>
    <t>Week 4</t>
  </si>
  <si>
    <t>Week 5</t>
  </si>
  <si>
    <t>Week 6</t>
  </si>
  <si>
    <t>Week 7</t>
  </si>
  <si>
    <t>Week 8</t>
  </si>
  <si>
    <t>Week 9</t>
  </si>
  <si>
    <t>Week 10</t>
  </si>
  <si>
    <t>Week 11</t>
  </si>
  <si>
    <t>Week 12</t>
  </si>
  <si>
    <t>Week 13</t>
  </si>
  <si>
    <t>System Breakdown</t>
  </si>
  <si>
    <t>Progress Tracking</t>
  </si>
  <si>
    <t>Week 14</t>
  </si>
  <si>
    <t>Red</t>
  </si>
  <si>
    <t>Green</t>
  </si>
  <si>
    <t xml:space="preserve">Amber </t>
  </si>
  <si>
    <t>Description</t>
  </si>
  <si>
    <t>% Complete</t>
  </si>
  <si>
    <t>Project Status</t>
  </si>
  <si>
    <t>Unit Breakdown</t>
  </si>
  <si>
    <t>Member Work Breakdown</t>
  </si>
  <si>
    <t>Project Information</t>
  </si>
  <si>
    <t>Team members</t>
  </si>
  <si>
    <t>Work Breakdown and Allocation</t>
  </si>
  <si>
    <t>Member Information</t>
  </si>
  <si>
    <t>Member name</t>
  </si>
  <si>
    <t>Minutes of Meetings</t>
  </si>
  <si>
    <t>Issues / Risks and Mitigations</t>
  </si>
  <si>
    <t>Date</t>
  </si>
  <si>
    <t>Time</t>
  </si>
  <si>
    <t>Chairman</t>
  </si>
  <si>
    <t>Agenda</t>
  </si>
  <si>
    <t>Attendance list</t>
  </si>
  <si>
    <t>Expertise</t>
  </si>
  <si>
    <t>Member Schedule</t>
  </si>
  <si>
    <t>Decisions</t>
  </si>
  <si>
    <t>Actions</t>
  </si>
  <si>
    <t>Severity</t>
  </si>
  <si>
    <t>Mitigation / Action</t>
  </si>
  <si>
    <t>Impact</t>
  </si>
  <si>
    <t>Description of issue / risk</t>
  </si>
  <si>
    <t>Responsible person</t>
  </si>
  <si>
    <t>Who will work on this risk.</t>
  </si>
  <si>
    <t>What needs to be done to reduce this risk.</t>
  </si>
  <si>
    <t>What will happen when this risk event actually happens?</t>
  </si>
  <si>
    <t>Description of Issue / Risk</t>
  </si>
  <si>
    <t>Risk No</t>
  </si>
  <si>
    <t xml:space="preserve">Timeline </t>
  </si>
  <si>
    <t>Timeline</t>
  </si>
  <si>
    <t>notes</t>
  </si>
  <si>
    <t>Project initiation</t>
  </si>
  <si>
    <t>Functional Analysis Test</t>
  </si>
  <si>
    <t>Preliminary Design Complete</t>
  </si>
  <si>
    <t>30% Completion Milestone</t>
  </si>
  <si>
    <t>50% Completion Milestone</t>
  </si>
  <si>
    <t>80% Completion Milestone</t>
  </si>
  <si>
    <t>100% Completion Milestone</t>
  </si>
  <si>
    <t>Demonstration</t>
  </si>
  <si>
    <t>So Called Engineers (SCE)</t>
  </si>
  <si>
    <t>TE Carter</t>
  </si>
  <si>
    <t>SJ Du Plessis</t>
  </si>
  <si>
    <t>CF Greyling</t>
  </si>
  <si>
    <t>Work done as discussed in class in preperation for 30% demonstration</t>
  </si>
  <si>
    <t>(Perform progress tracking on the tracking schedule as in each members' and the project's worksheet.)</t>
  </si>
  <si>
    <t>(Use the Risks and Mitigations worksheet to identify, track and mitigate risks.)</t>
  </si>
  <si>
    <t>(Document all decisions made by the team.)</t>
  </si>
  <si>
    <t>(List all actions to be taken to ensure progress and mitigate risks.)</t>
  </si>
  <si>
    <t>Members work allocation</t>
  </si>
  <si>
    <t>Allocated  work</t>
  </si>
  <si>
    <t xml:space="preserve">TE Carter </t>
  </si>
  <si>
    <t>DC to DC converter</t>
  </si>
  <si>
    <t>LED</t>
  </si>
  <si>
    <t>ARDUINO</t>
  </si>
  <si>
    <t>Programming</t>
  </si>
  <si>
    <t>Solar charge unit</t>
  </si>
  <si>
    <t>Battery</t>
  </si>
  <si>
    <t>USB charger</t>
  </si>
  <si>
    <t>Portfolio</t>
  </si>
  <si>
    <t>ELO 5</t>
  </si>
  <si>
    <t>ELO 8</t>
  </si>
  <si>
    <t>Functional Flow Diagram</t>
  </si>
  <si>
    <t>Functional Architecture Design</t>
  </si>
  <si>
    <t>Specification of interfaces</t>
  </si>
  <si>
    <t>Meeting 1</t>
  </si>
  <si>
    <t>Meeting 2</t>
  </si>
  <si>
    <t>Meeting 3</t>
  </si>
  <si>
    <t>Functional Analysis Complete 2 levels</t>
  </si>
  <si>
    <t>Some confusion as to what has to be done for the 30% milestone</t>
  </si>
  <si>
    <t>Individual progress Status</t>
  </si>
  <si>
    <t>Allocate individual and group work between members</t>
  </si>
  <si>
    <t xml:space="preserve">Agree to ask for clarification (in Monday 28th class) of work due up for 30% milestone </t>
  </si>
  <si>
    <t>Meeting 4</t>
  </si>
  <si>
    <t>All members</t>
  </si>
  <si>
    <t>Complete work up to where is possible and ask in Monday (28th) class for clarification</t>
  </si>
  <si>
    <t xml:space="preserve">Penalisation for incomplete work </t>
  </si>
  <si>
    <t>Confusion as to what is due for the 30% milestone</t>
  </si>
  <si>
    <t>% of work allocated to member completed</t>
  </si>
  <si>
    <t>No risk identified</t>
  </si>
  <si>
    <t xml:space="preserve">No risk identified </t>
  </si>
  <si>
    <t>Progress on schedule</t>
  </si>
  <si>
    <t>Uncertainty of work due for 30% deadline</t>
  </si>
  <si>
    <t>20% complete</t>
  </si>
  <si>
    <t>Software expertise including programming</t>
  </si>
  <si>
    <t>1. Display</t>
  </si>
  <si>
    <t>Aspects affecting:</t>
  </si>
  <si>
    <t>LCD</t>
  </si>
  <si>
    <t>7 segment</t>
  </si>
  <si>
    <t xml:space="preserve">Reliability </t>
  </si>
  <si>
    <t>Ease of use</t>
  </si>
  <si>
    <t>Cost</t>
  </si>
  <si>
    <t xml:space="preserve">manufacturers </t>
  </si>
  <si>
    <t>who is the user</t>
  </si>
  <si>
    <t>Reliability</t>
  </si>
  <si>
    <t>amount of componants in part</t>
  </si>
  <si>
    <t>capablity of user</t>
  </si>
  <si>
    <t>breakability</t>
  </si>
  <si>
    <t xml:space="preserve">maintenance </t>
  </si>
  <si>
    <t>ability to work during impotant circumstances</t>
  </si>
  <si>
    <t>installment</t>
  </si>
  <si>
    <t>2. Solar Panel</t>
  </si>
  <si>
    <t>30W</t>
  </si>
  <si>
    <t>40W</t>
  </si>
  <si>
    <t>50W</t>
  </si>
  <si>
    <t xml:space="preserve">On the left the Upper level system operational archetecture is drawn </t>
  </si>
  <si>
    <t>Is the Inteface for each element</t>
  </si>
  <si>
    <t>TE Carter work</t>
  </si>
  <si>
    <t>CF Greyling work</t>
  </si>
  <si>
    <t>SJ du Plessis work</t>
  </si>
  <si>
    <t>Order Compenents and finalise wiring diagram</t>
  </si>
  <si>
    <t>Start Assembling Circuit</t>
  </si>
  <si>
    <t>Finalise who is working on which part of the circuit</t>
  </si>
  <si>
    <t>Member</t>
  </si>
  <si>
    <t>Additional Tasks</t>
  </si>
  <si>
    <t>Function responsible for</t>
  </si>
  <si>
    <t>Functional analysis diagram</t>
  </si>
  <si>
    <t>Research for I/F responsible for</t>
  </si>
  <si>
    <t>List and price components needed for I/F responsible for</t>
  </si>
  <si>
    <t>Define all interfaces</t>
  </si>
  <si>
    <t>Functional architecture</t>
  </si>
  <si>
    <t>The solar panel connectors</t>
  </si>
  <si>
    <t>The price of the solar panel connectors</t>
  </si>
  <si>
    <t>Take note this meeting was held with Prof Holm in order to clear up some uncertainties about the circuit</t>
  </si>
  <si>
    <t>By 07-Sept-17 30% Complete</t>
  </si>
  <si>
    <t>Simulate and finalise the wiring diagram by 05-Sept-17</t>
  </si>
  <si>
    <t>Create a list and order components by 07-Sept-17</t>
  </si>
  <si>
    <t>How the circuit will look this can be seen in the Figure in this meeting</t>
  </si>
  <si>
    <t>Research and design wiring diagram for components</t>
  </si>
  <si>
    <t>Design Functional Analysis</t>
  </si>
  <si>
    <t>Finalise wiring daigram and make list of components</t>
  </si>
  <si>
    <t>Order components</t>
  </si>
  <si>
    <t>20% Completion Milestone</t>
  </si>
  <si>
    <t>Begin Assembling Components</t>
  </si>
  <si>
    <t>Documentation and Hardware</t>
  </si>
  <si>
    <t>Behind schedule may not finish project</t>
  </si>
  <si>
    <t>Order components ASAP</t>
  </si>
  <si>
    <t>PSU does not work</t>
  </si>
  <si>
    <t>Find someone to help</t>
  </si>
  <si>
    <t>Do not complete project and get penalised for it</t>
  </si>
  <si>
    <t>Do not finish in time</t>
  </si>
  <si>
    <t>Do not have enough time to finish the project</t>
  </si>
  <si>
    <t>LED does not work</t>
  </si>
  <si>
    <t>Deadline not met</t>
  </si>
  <si>
    <t>Must do within the week</t>
  </si>
  <si>
    <t>Technical issue</t>
  </si>
  <si>
    <t>Do research</t>
  </si>
  <si>
    <t>Build the circuit incorrectly</t>
  </si>
  <si>
    <t>Become behind schedule</t>
  </si>
  <si>
    <t>Get the solar panel to do testing on</t>
  </si>
  <si>
    <t>Cannot order components before design</t>
  </si>
  <si>
    <t>(1-5)</t>
  </si>
  <si>
    <t>Components not ordered</t>
  </si>
  <si>
    <t>MOSFET or PSU unsure</t>
  </si>
  <si>
    <t>Better time management</t>
  </si>
  <si>
    <t xml:space="preserve">The timeline to build project </t>
  </si>
  <si>
    <t>Design not finished</t>
  </si>
  <si>
    <t xml:space="preserve">Finish the design within the week, change focus to design </t>
  </si>
  <si>
    <t>Time components take to order</t>
  </si>
  <si>
    <t>Don't know what will happen if deadline is not met</t>
  </si>
  <si>
    <t>Help with the thermal design of the LED</t>
  </si>
  <si>
    <t>Simulation and wiring not done for components</t>
  </si>
  <si>
    <t>Datasheets and application notes must be downloaded and added to the portfolio</t>
  </si>
  <si>
    <t>Not sure how to design a DCDC convertor</t>
  </si>
  <si>
    <t>Not sure how to design an LED driver</t>
  </si>
  <si>
    <t>Not 100% sure how the circuit looks</t>
  </si>
  <si>
    <t>Have nothing to measure against at present</t>
  </si>
  <si>
    <t>PC board layout and the thermal design of the LED</t>
  </si>
  <si>
    <t>Penalty</t>
  </si>
  <si>
    <t>Order components with leniency</t>
  </si>
  <si>
    <t>Determine how the LED works</t>
  </si>
  <si>
    <t>Must to within the week</t>
  </si>
  <si>
    <t>MPS design simulation for DCDC and populate porfolio</t>
  </si>
  <si>
    <t>The connectors on the solar panel</t>
  </si>
  <si>
    <t>Other connector are expensive</t>
  </si>
  <si>
    <t>Don’t know how to use connectors</t>
  </si>
  <si>
    <t>The price of new connectors are expensive</t>
  </si>
  <si>
    <t>Consult with lecturer</t>
  </si>
  <si>
    <t>220 V AC input from mains connection to circuit</t>
  </si>
  <si>
    <t xml:space="preserve">Solar charge unit circuit </t>
  </si>
  <si>
    <t>Unsure about pricing of componants MPS</t>
  </si>
  <si>
    <t>Over budget</t>
  </si>
  <si>
    <t>Make contact with Mr de Klerk from MPS</t>
  </si>
  <si>
    <t>Arduino connection to charger</t>
  </si>
  <si>
    <t>CF Greyling, SJ Du Plessis</t>
  </si>
  <si>
    <t>TE Carter, SJ Du Plessis</t>
  </si>
  <si>
    <t>3. Charge unit</t>
  </si>
  <si>
    <t>Buy</t>
  </si>
  <si>
    <t xml:space="preserve">choice: </t>
  </si>
  <si>
    <t>LM138</t>
  </si>
  <si>
    <t>MOSFET P</t>
  </si>
  <si>
    <t>Education</t>
  </si>
  <si>
    <t>Difficulty to build</t>
  </si>
  <si>
    <t>MOSFET P-channel</t>
  </si>
  <si>
    <t>40 W panel</t>
  </si>
  <si>
    <t>Hardware, Documentation and Software such as Excel, RF Flow</t>
  </si>
  <si>
    <t>Block diagram of the whole circuit</t>
  </si>
  <si>
    <t>Functional archetecture</t>
  </si>
  <si>
    <t xml:space="preserve">USB chip </t>
  </si>
  <si>
    <t>Do more research on different kinds of usb chips</t>
  </si>
  <si>
    <t>Payment method for componants at MPS</t>
  </si>
  <si>
    <t>Financial issue</t>
  </si>
  <si>
    <t>Consult finance for project</t>
  </si>
  <si>
    <t xml:space="preserve">Courier cost and time for componants from MPS </t>
  </si>
  <si>
    <t>extra cost may cause project to exceed the budget and the extra time couruer takes may delay the project dangerously</t>
  </si>
  <si>
    <t>Consult Mr de Klerk at MPS and the finance at NWU</t>
  </si>
  <si>
    <t>The solar panel connectors is a MC4 connector</t>
  </si>
  <si>
    <t>The description can be classified as a</t>
  </si>
  <si>
    <t>Risk</t>
  </si>
  <si>
    <t>Issue</t>
  </si>
  <si>
    <t>Arduino connection to LED light driver</t>
  </si>
  <si>
    <t>Issue / Risk*</t>
  </si>
  <si>
    <t>* A risk is something that hasn't happened yet but has some probability of occurring. An issue is essentially a risk that has happened.</t>
  </si>
  <si>
    <t>Spesification of Interfaces</t>
  </si>
  <si>
    <t>PV panel characterisation</t>
  </si>
  <si>
    <t>RF Flow combined block diagram</t>
  </si>
  <si>
    <t>PV panel characterised</t>
  </si>
  <si>
    <t>Battery charging (PWM)</t>
  </si>
  <si>
    <t>Type</t>
  </si>
  <si>
    <t>The type of risk / issue</t>
  </si>
  <si>
    <t>Project</t>
  </si>
  <si>
    <t>Technical</t>
  </si>
  <si>
    <t xml:space="preserve">Switch between power input components </t>
  </si>
  <si>
    <t>Mitigated</t>
  </si>
  <si>
    <t>RAG for mitigation eg green if mitigated</t>
  </si>
  <si>
    <t xml:space="preserve">some componants still need to be ordered </t>
  </si>
  <si>
    <t xml:space="preserve">Componants not delivered with in time of completetion </t>
  </si>
  <si>
    <t>order all componants ASAP</t>
  </si>
  <si>
    <t xml:space="preserve">Due date for 50% completion moved ahead from 30 to 26 September </t>
  </si>
  <si>
    <t>50% Completion not on time</t>
  </si>
  <si>
    <t>Ask for extention of time and complete work</t>
  </si>
  <si>
    <t xml:space="preserve">notes on mitagation </t>
  </si>
  <si>
    <t>time continues to be an obstical</t>
  </si>
  <si>
    <t>First componants ordered received</t>
  </si>
  <si>
    <t>Unable to finish project</t>
  </si>
  <si>
    <t>Connectors found but are very expensive</t>
  </si>
  <si>
    <t>less expensive connectors found but still costly</t>
  </si>
  <si>
    <t>Will add if there is extra time and resources left (Optional Extra)</t>
  </si>
  <si>
    <t>Switch with diodes between supplies</t>
  </si>
  <si>
    <t>Consulted with MPS employee and determined the cost of componants</t>
  </si>
  <si>
    <t>Schottky diode sufficient for power switch?</t>
  </si>
  <si>
    <t>Circuit will not work if diode is insufficient</t>
  </si>
  <si>
    <t>Do more research on properties of different diodes</t>
  </si>
  <si>
    <t>Meeting 5</t>
  </si>
  <si>
    <t>Meeting 6</t>
  </si>
  <si>
    <t>Meeting 7</t>
  </si>
  <si>
    <t>Meeting 8</t>
  </si>
  <si>
    <t xml:space="preserve">50% deadline </t>
  </si>
  <si>
    <t>Paperwork</t>
  </si>
  <si>
    <t>Show of progress</t>
  </si>
  <si>
    <t>Risks</t>
  </si>
  <si>
    <t>Mitigation</t>
  </si>
  <si>
    <t>informed on what is due fir 50%</t>
  </si>
  <si>
    <t>50% deadline requirements</t>
  </si>
  <si>
    <t xml:space="preserve">State base diagram </t>
  </si>
  <si>
    <t>Charactirization</t>
  </si>
  <si>
    <t>Work allocation for 50% deadline</t>
  </si>
  <si>
    <t>decided that we will complete work up untill where we are giving an honest representation of work progress</t>
  </si>
  <si>
    <t>Will work in vacation starting Tuesday 12 pm</t>
  </si>
  <si>
    <t>Design module is set as priority</t>
  </si>
  <si>
    <t>50% deadline may not be complete</t>
  </si>
  <si>
    <t>stock taken of progress</t>
  </si>
  <si>
    <t>begin work for deadline</t>
  </si>
  <si>
    <t xml:space="preserve">progress of project </t>
  </si>
  <si>
    <t>determine the price o fcomponants</t>
  </si>
  <si>
    <t>Make contact with MPS about componant pricing</t>
  </si>
  <si>
    <t>EMC of project</t>
  </si>
  <si>
    <t>PCB Layout</t>
  </si>
  <si>
    <t>Design for DC to DC converters</t>
  </si>
  <si>
    <t>design for the DC to DC converter finalised</t>
  </si>
  <si>
    <t>will use other way to lay out circuit than PCB</t>
  </si>
  <si>
    <t>Start building</t>
  </si>
  <si>
    <t>There is still unclarity on the USB port and another group member has been put in charge of the USB port as well as the optocoupler</t>
  </si>
  <si>
    <t>Work further on Functional Analysis</t>
  </si>
  <si>
    <t>Compile the power budget</t>
  </si>
  <si>
    <t>Buy components</t>
  </si>
  <si>
    <t>Compile the budget</t>
  </si>
  <si>
    <t>Begin working on ELO 5 and portfolio</t>
  </si>
  <si>
    <t>Submit and compile all documents</t>
  </si>
  <si>
    <t>Fallen behind on documentation for 50% demo</t>
  </si>
  <si>
    <t xml:space="preserve">Components have arrived behind on building </t>
  </si>
  <si>
    <t>Bill of material</t>
  </si>
  <si>
    <t>quantity</t>
  </si>
  <si>
    <t>Componant</t>
  </si>
  <si>
    <t>Volts</t>
  </si>
  <si>
    <t>Ampere</t>
  </si>
  <si>
    <t>Ohm</t>
  </si>
  <si>
    <t>uF</t>
  </si>
  <si>
    <t>Watt</t>
  </si>
  <si>
    <t>Diode</t>
  </si>
  <si>
    <t>schottky</t>
  </si>
  <si>
    <t>Resistor</t>
  </si>
  <si>
    <t>2k</t>
  </si>
  <si>
    <t>10k</t>
  </si>
  <si>
    <t>Transorb - Transient Voltage Suppressors</t>
  </si>
  <si>
    <t>its for lightning prortection</t>
  </si>
  <si>
    <t>Fuses</t>
  </si>
  <si>
    <t>USB port</t>
  </si>
  <si>
    <t>A-type felame port</t>
  </si>
  <si>
    <t>Capacitor</t>
  </si>
  <si>
    <t xml:space="preserve">Diode Zener </t>
  </si>
  <si>
    <t>Transistors ( 2N3904 or 2N2222)</t>
  </si>
  <si>
    <t>LED RED</t>
  </si>
  <si>
    <t>LED Green</t>
  </si>
  <si>
    <t>LED Blue</t>
  </si>
  <si>
    <t>soldering iron</t>
  </si>
  <si>
    <t>perferated board or what are we going to build on</t>
  </si>
  <si>
    <t>fuse holder</t>
  </si>
  <si>
    <t>fuse</t>
  </si>
  <si>
    <t>heatsink</t>
  </si>
  <si>
    <t>header pins male</t>
  </si>
  <si>
    <t>header pins female</t>
  </si>
  <si>
    <t>header pins rightangle</t>
  </si>
  <si>
    <t>screw terminals 2 pin</t>
  </si>
  <si>
    <t>screw terminals 6 pin</t>
  </si>
  <si>
    <t>Solar Panel</t>
  </si>
  <si>
    <t>Price ®</t>
  </si>
  <si>
    <t>Work on ELO 5 and portfolio</t>
  </si>
  <si>
    <t>Document team work</t>
  </si>
  <si>
    <t>Document meetings</t>
  </si>
  <si>
    <t>Document requirements</t>
  </si>
  <si>
    <t>Simulations and Circuit diagrams of I/F responsible for</t>
  </si>
  <si>
    <t>Power Supply Components</t>
  </si>
  <si>
    <t>Rated Ah</t>
  </si>
  <si>
    <t>Rated V</t>
  </si>
  <si>
    <t>Power W</t>
  </si>
  <si>
    <t>Solor Panel</t>
  </si>
  <si>
    <t>Charger</t>
  </si>
  <si>
    <t>Battery 1</t>
  </si>
  <si>
    <t>Battery 2</t>
  </si>
  <si>
    <t>Battery Series</t>
  </si>
  <si>
    <t>Battery Parallel</t>
  </si>
  <si>
    <t>Interface 1.1 (Solar Panel - Charger )</t>
  </si>
  <si>
    <t>Time to fully Charge</t>
  </si>
  <si>
    <t>hours</t>
  </si>
  <si>
    <t>6 hour charging</t>
  </si>
  <si>
    <t>Ah</t>
  </si>
  <si>
    <t>8 hour charging</t>
  </si>
  <si>
    <t>Interface 1.2 (Charger - Battery)</t>
  </si>
  <si>
    <t>Time to charge Battery 1</t>
  </si>
  <si>
    <t>hour</t>
  </si>
  <si>
    <t>Time to charge Battery 2</t>
  </si>
  <si>
    <t>Time to charge Battery Series</t>
  </si>
  <si>
    <t>Time to charge Battery Parallel</t>
  </si>
  <si>
    <t>Interface 2.1 (Charger - HMI)</t>
  </si>
  <si>
    <t>Rated A</t>
  </si>
  <si>
    <t>HMI / Alarm</t>
  </si>
  <si>
    <t>Interface 2.2 (Charger - DC DC Convertor)</t>
  </si>
  <si>
    <t>DC DC Convertor 1</t>
  </si>
  <si>
    <t>Interface 2.3 (Charger - USB Port)</t>
  </si>
  <si>
    <t>USB Port</t>
  </si>
  <si>
    <t>Interface 3.1 (DC DC Convertor 1- Arduino)</t>
  </si>
  <si>
    <t>Arduino</t>
  </si>
  <si>
    <t>Interface 4.1 (Arduino - DC DC Convertor)</t>
  </si>
  <si>
    <t>DC DC Convertor 2</t>
  </si>
  <si>
    <t>Interface 5.1 (DC DC Convertor 2- USB Port)</t>
  </si>
  <si>
    <t>Total Power in  system</t>
  </si>
  <si>
    <t>W</t>
  </si>
  <si>
    <t>Thus a solar panel supplying 40 W will be enough.</t>
  </si>
  <si>
    <t>Component</t>
  </si>
  <si>
    <t>Amount</t>
  </si>
  <si>
    <t>Price</t>
  </si>
  <si>
    <t>Resistors</t>
  </si>
  <si>
    <r>
      <t>100 k</t>
    </r>
    <r>
      <rPr>
        <sz val="11"/>
        <color theme="1"/>
        <rFont val="Calibri"/>
        <family val="2"/>
      </rPr>
      <t>Ω</t>
    </r>
  </si>
  <si>
    <r>
      <t>20 k</t>
    </r>
    <r>
      <rPr>
        <sz val="11"/>
        <color theme="1"/>
        <rFont val="Calibri"/>
        <family val="2"/>
      </rPr>
      <t>Ω</t>
    </r>
  </si>
  <si>
    <r>
      <t>1.8k</t>
    </r>
    <r>
      <rPr>
        <sz val="11"/>
        <color theme="1"/>
        <rFont val="Calibri"/>
        <family val="2"/>
      </rPr>
      <t>Ω</t>
    </r>
  </si>
  <si>
    <r>
      <t>10k</t>
    </r>
    <r>
      <rPr>
        <sz val="11"/>
        <color theme="1"/>
        <rFont val="Calibri"/>
        <family val="2"/>
      </rPr>
      <t>Ω</t>
    </r>
  </si>
  <si>
    <t>200Ω</t>
  </si>
  <si>
    <r>
      <t>27k</t>
    </r>
    <r>
      <rPr>
        <sz val="11"/>
        <color theme="1"/>
        <rFont val="Calibri"/>
        <family val="2"/>
      </rPr>
      <t>Ω</t>
    </r>
  </si>
  <si>
    <r>
      <t>1.5k</t>
    </r>
    <r>
      <rPr>
        <sz val="11"/>
        <color theme="1"/>
        <rFont val="Calibri"/>
        <family val="2"/>
      </rPr>
      <t>Ω</t>
    </r>
  </si>
  <si>
    <r>
      <t>33k</t>
    </r>
    <r>
      <rPr>
        <sz val="11"/>
        <color theme="1"/>
        <rFont val="Calibri"/>
        <family val="2"/>
      </rPr>
      <t>Ω</t>
    </r>
  </si>
  <si>
    <r>
      <t>4.7k</t>
    </r>
    <r>
      <rPr>
        <sz val="11"/>
        <color theme="1"/>
        <rFont val="Calibri"/>
        <family val="2"/>
      </rPr>
      <t>Ω</t>
    </r>
  </si>
  <si>
    <r>
      <t>15k</t>
    </r>
    <r>
      <rPr>
        <sz val="11"/>
        <color theme="1"/>
        <rFont val="Calibri"/>
        <family val="2"/>
      </rPr>
      <t>Ω</t>
    </r>
  </si>
  <si>
    <r>
      <t>820</t>
    </r>
    <r>
      <rPr>
        <sz val="11"/>
        <color theme="1"/>
        <rFont val="Calibri"/>
        <family val="2"/>
      </rPr>
      <t>Ω</t>
    </r>
  </si>
  <si>
    <r>
      <t>1k</t>
    </r>
    <r>
      <rPr>
        <sz val="11"/>
        <color theme="1"/>
        <rFont val="Calibri"/>
        <family val="2"/>
      </rPr>
      <t>Ω</t>
    </r>
  </si>
  <si>
    <r>
      <t>20</t>
    </r>
    <r>
      <rPr>
        <sz val="11"/>
        <color theme="1"/>
        <rFont val="Calibri"/>
        <family val="2"/>
      </rPr>
      <t>Ω</t>
    </r>
  </si>
  <si>
    <t>10Ω</t>
  </si>
  <si>
    <t>Capacitors</t>
  </si>
  <si>
    <r>
      <t>4.7</t>
    </r>
    <r>
      <rPr>
        <sz val="11"/>
        <color theme="1"/>
        <rFont val="Calibri"/>
        <family val="2"/>
      </rPr>
      <t>μF</t>
    </r>
  </si>
  <si>
    <r>
      <t>0.1</t>
    </r>
    <r>
      <rPr>
        <sz val="11"/>
        <color theme="1"/>
        <rFont val="Calibri"/>
        <family val="2"/>
      </rPr>
      <t>μF</t>
    </r>
  </si>
  <si>
    <t>100nF</t>
  </si>
  <si>
    <r>
      <t>22</t>
    </r>
    <r>
      <rPr>
        <sz val="11"/>
        <color theme="1"/>
        <rFont val="Calibri"/>
        <family val="2"/>
      </rPr>
      <t>μF</t>
    </r>
  </si>
  <si>
    <t>5.6nF</t>
  </si>
  <si>
    <t>4.7nF</t>
  </si>
  <si>
    <t>1nF</t>
  </si>
  <si>
    <t>10nF</t>
  </si>
  <si>
    <t>56pF</t>
  </si>
  <si>
    <r>
      <t>100</t>
    </r>
    <r>
      <rPr>
        <sz val="11"/>
        <color theme="1"/>
        <rFont val="Calibri"/>
        <family val="2"/>
      </rPr>
      <t>μF</t>
    </r>
  </si>
  <si>
    <t>Inductors</t>
  </si>
  <si>
    <r>
      <t>15</t>
    </r>
    <r>
      <rPr>
        <sz val="11"/>
        <color theme="1"/>
        <rFont val="Calibri"/>
        <family val="2"/>
      </rPr>
      <t>μH</t>
    </r>
  </si>
  <si>
    <r>
      <t>10</t>
    </r>
    <r>
      <rPr>
        <sz val="11"/>
        <color theme="1"/>
        <rFont val="Calibri"/>
        <family val="2"/>
      </rPr>
      <t>μH</t>
    </r>
  </si>
  <si>
    <r>
      <t>47</t>
    </r>
    <r>
      <rPr>
        <sz val="11"/>
        <color theme="1"/>
        <rFont val="Calibri"/>
        <family val="2"/>
      </rPr>
      <t>μH</t>
    </r>
  </si>
  <si>
    <t>LED dome clear 5mm full colour rgb 4 pin</t>
  </si>
  <si>
    <t>LED 5mm clear Bi-colour red and green</t>
  </si>
  <si>
    <t>5 mm Red 2MCD</t>
  </si>
  <si>
    <t>5 mm Green 5MCD</t>
  </si>
  <si>
    <t>Blue 5mm 2200MCD</t>
  </si>
  <si>
    <t>Power LED white 10 W 12V</t>
  </si>
  <si>
    <t>Diodes</t>
  </si>
  <si>
    <t>Zener diode</t>
  </si>
  <si>
    <t>Schottky</t>
  </si>
  <si>
    <t>Other components</t>
  </si>
  <si>
    <t>Optocoupler</t>
  </si>
  <si>
    <t>Header SIL</t>
  </si>
  <si>
    <t>2N3904</t>
  </si>
  <si>
    <t>Soldering wire 5 m</t>
  </si>
  <si>
    <t>Fuse glass 3 A</t>
  </si>
  <si>
    <t>Transord</t>
  </si>
  <si>
    <t>Terminal block PCB 2-way</t>
  </si>
  <si>
    <t>Terminal block PCB 3-way</t>
  </si>
  <si>
    <t>Fuse block cover</t>
  </si>
  <si>
    <t>Heatsink Mosfet</t>
  </si>
  <si>
    <t>N-Mos</t>
  </si>
  <si>
    <t>OP-Amp</t>
  </si>
  <si>
    <t>Socket 40 way SIL</t>
  </si>
  <si>
    <t>Header SIL 90 degree</t>
  </si>
  <si>
    <t xml:space="preserve">USB connector A type </t>
  </si>
  <si>
    <t>Breadboard Jumper wires kit</t>
  </si>
  <si>
    <t>Veroboard</t>
  </si>
  <si>
    <t>Heatsink Adhesive</t>
  </si>
  <si>
    <t>Heatsink LED</t>
  </si>
  <si>
    <t>Connectors Solar Panel</t>
  </si>
  <si>
    <t>P-Mosfet</t>
  </si>
  <si>
    <t>Arduino Uno</t>
  </si>
  <si>
    <t>40 W Solar Panel</t>
  </si>
  <si>
    <t>Total</t>
  </si>
  <si>
    <t>Budget</t>
  </si>
  <si>
    <t>Expense</t>
  </si>
  <si>
    <t>4. Battery</t>
  </si>
  <si>
    <t>12 V 7.5Ah</t>
  </si>
  <si>
    <t>9V 7.5Ah</t>
  </si>
  <si>
    <t>12V 9A</t>
  </si>
  <si>
    <t>Availability</t>
  </si>
  <si>
    <t>power supply</t>
  </si>
  <si>
    <t>Meeting 9</t>
  </si>
  <si>
    <t>DC to DC converter not finding the correct ceramic caps</t>
  </si>
  <si>
    <t xml:space="preserve">Continue building </t>
  </si>
  <si>
    <t>Continue documenting</t>
  </si>
  <si>
    <t>50% milestone may not be up to standard</t>
  </si>
  <si>
    <t>Be a accurate as possible with porject</t>
  </si>
  <si>
    <t>50% milestone assesment was successful</t>
  </si>
  <si>
    <t>try to finish work before the exam</t>
  </si>
  <si>
    <t>general 50% assesment</t>
  </si>
  <si>
    <t>Meeting 10</t>
  </si>
  <si>
    <t xml:space="preserve">50-60% assesment and feedback Monday 13:00 clash with LLAW class </t>
  </si>
  <si>
    <t>Testability</t>
  </si>
  <si>
    <t xml:space="preserve">safety </t>
  </si>
  <si>
    <t>mitigation of risk of assesment</t>
  </si>
  <si>
    <t>cannot find the correct ceramic caps</t>
  </si>
  <si>
    <t xml:space="preserve">DC to DC converter will not be able to work with polarised </t>
  </si>
  <si>
    <t>Find a store that has the corrct ceramic cap</t>
  </si>
  <si>
    <t>Found Cermaic caps of the correct value</t>
  </si>
  <si>
    <t xml:space="preserve">schedule clash between LLAW 221 </t>
  </si>
  <si>
    <t>Might not be able to be at the assesment</t>
  </si>
  <si>
    <t>Talk to Prof Holm about a time slot</t>
  </si>
  <si>
    <t>Not needed to go As the group got above 80%</t>
  </si>
  <si>
    <t>80% Completion Milestone and documentation update</t>
  </si>
  <si>
    <t>The LED has been built and tested with the signal generator and another persons code.</t>
  </si>
  <si>
    <t>50% demonstration</t>
  </si>
  <si>
    <t>Need to start building</t>
  </si>
  <si>
    <t>Week 15</t>
  </si>
  <si>
    <t>Week 16</t>
  </si>
  <si>
    <t>80% demo</t>
  </si>
  <si>
    <t>The LED has been soldered onto the veroboard and does not work with the arduino code</t>
  </si>
  <si>
    <t>No other components have been built still waiting for USB chips and finding the correct capacitors for the DCDC.</t>
  </si>
  <si>
    <t>The DCDC has been built but does not work, consulted with lecturer and found the chips were blown, the same is now true for the USB chips could be due to soldering them on. New DCDC chips have been used by classmates and USB ports have been bought because to reorder will take to long</t>
  </si>
  <si>
    <t>All sub circuits work for this member the interface document has been updated but the lecturer will be asked if it is correct and the functional flow diagram will also be redone and the lecturer will be asked if the new one is correct.</t>
  </si>
  <si>
    <t>Week 17</t>
  </si>
  <si>
    <t>Week 18</t>
  </si>
  <si>
    <t>100% demo</t>
  </si>
  <si>
    <t>Project ends</t>
  </si>
  <si>
    <t>Start intergrating and testing the integrated circuitx</t>
  </si>
  <si>
    <t>Ensure all subcircuits work and test and document</t>
  </si>
  <si>
    <t>50% demo</t>
  </si>
  <si>
    <t>30% demo</t>
  </si>
  <si>
    <t>Only the LED has been built and tested there seems either to be a problem with the ciruit or the Arduino code.</t>
  </si>
  <si>
    <t>The USB chips have not arrived yet and the correct diodes must be bought for the charger and the correct capacitors for the DCDC convertors</t>
  </si>
  <si>
    <t>The charger and DCDC have been built but don't seem to work.</t>
  </si>
  <si>
    <t>The lecturer has been consulted and it has been discovered that the DCDC chips and USB chips are falulty, these devicesa are now on track the charger also works it just does not want to switch.</t>
  </si>
  <si>
    <t>All the documentation has been corrected and most part have been integrated the charger just does not want to switch and the lecturer will be consulted on this matter.</t>
  </si>
  <si>
    <t>Project finished</t>
  </si>
  <si>
    <t>The DCDC chips aren't working</t>
  </si>
  <si>
    <t>Find new chips and rebuild, which was done the moment it was discovered that the chips don't work.</t>
  </si>
  <si>
    <t>The USB chips don't work either</t>
  </si>
  <si>
    <t>Buy a USB port circuit</t>
  </si>
  <si>
    <t>The charger works but it is not switching</t>
  </si>
  <si>
    <t>5. USB Protection</t>
  </si>
  <si>
    <t>MCP73831/2</t>
  </si>
  <si>
    <t>L200</t>
  </si>
  <si>
    <t>MP62130</t>
  </si>
  <si>
    <t>Protection</t>
  </si>
  <si>
    <t>Heat Dissipation</t>
  </si>
  <si>
    <t>This option is no longer used due to availability.</t>
  </si>
  <si>
    <t>6. USB Protection</t>
  </si>
  <si>
    <t>Availabilty</t>
  </si>
  <si>
    <t>Already made USB Port</t>
  </si>
  <si>
    <t>This is why it has been decided to buy a charging port with all protection already in the circuit.</t>
  </si>
  <si>
    <t>Meeting 11</t>
  </si>
  <si>
    <t xml:space="preserve">Time for combined building limited </t>
  </si>
  <si>
    <t>HIRA</t>
  </si>
  <si>
    <t>formal lessons at an end</t>
  </si>
  <si>
    <t>Monday resubmission for documentations</t>
  </si>
  <si>
    <t>Discuss safety in the project</t>
  </si>
  <si>
    <t>single point of failure</t>
  </si>
  <si>
    <t>Meeting 12</t>
  </si>
  <si>
    <t>charge controller circuit not working must rebuild</t>
  </si>
  <si>
    <t>DC to DC converter chips blown, new circuit designed</t>
  </si>
  <si>
    <t>new DC to DC conerter circuit designed</t>
  </si>
  <si>
    <t>must resolder charge controller circuit</t>
  </si>
  <si>
    <t xml:space="preserve">date set for 27th to continue building </t>
  </si>
  <si>
    <t>new design of USB charger decided on</t>
  </si>
  <si>
    <t xml:space="preserve">USB chips not functioning </t>
  </si>
  <si>
    <t xml:space="preserve">work on 27th </t>
  </si>
  <si>
    <t>porfolio on design updates</t>
  </si>
  <si>
    <t>Meeting 13</t>
  </si>
  <si>
    <t xml:space="preserve">80% milestone on the way </t>
  </si>
  <si>
    <t>Charger does not want to switch</t>
  </si>
  <si>
    <t>Work at home in the weekend</t>
  </si>
  <si>
    <t>do more testing on the charge controller</t>
  </si>
  <si>
    <t>assemble most of the componants in the control panel</t>
  </si>
  <si>
    <t>do risk mitigation of the charge controller</t>
  </si>
  <si>
    <t>update design portfolio and project management file</t>
  </si>
  <si>
    <t>the battery charge controller works but it does not switch</t>
  </si>
  <si>
    <t>USB charger does not work because the chips aren't working</t>
  </si>
  <si>
    <t>DC to DC converters are not working because the chips aren't working</t>
  </si>
  <si>
    <t>50 % milestone</t>
  </si>
  <si>
    <t xml:space="preserve">start building </t>
  </si>
  <si>
    <t>93% on evaluation from lecturer</t>
  </si>
  <si>
    <t xml:space="preserve">Correct Scottky diodes must be bought for the power supply management </t>
  </si>
  <si>
    <t>Learn how to solder. Built the charge controller circuit and the diode circuit. Ready for testing next week.</t>
  </si>
  <si>
    <t>Discovered mistake in diode circuit, unsolder main componants from board, resolder correct circuit, use node checking. Diode circuit fixed and working, solar panel tested and working, battery tested and working. Test Arduino with charging switch.</t>
  </si>
  <si>
    <t>redesign circuit without mains 220V power supply</t>
  </si>
  <si>
    <t>According to 50 % assesement we are at 88% of the 50 % therefore still green</t>
  </si>
  <si>
    <t>Documentation on track. Diode is switching the circuit. Battery working. Solar Panel working. Charge controller functional but will not switch correctly. Ask Prof if the ground is where the mistake is. Therefore not all individual componants working and not on track for 80% milestone. Would rate work at 80% of the 80% milestone.</t>
  </si>
  <si>
    <t>components have arrived but behind on building schedule</t>
  </si>
  <si>
    <t>Helped with LED layout and solderd to veroboard. Small amount of diming with Arduino. Arduino switching correctly on oscilliscope.</t>
  </si>
  <si>
    <t>Coded on main program, still wanting on other cicruits to test them for functionality and to finalize the code. Focused on other subjects practicals and tests.</t>
  </si>
  <si>
    <t>Test week</t>
  </si>
  <si>
    <t>LED circuit fault found. LED current limited with to high resistance. Replaced 1k ohm resistor with two 1.2 ohm 5W resistors. Code dimes the LED. Helped with the DCDC convertors as well as the charge circuit. The charge circuits had an fault and the layout on the veroboard made it hard to connect loads. Redesign the layout and made the load connects easier.</t>
  </si>
  <si>
    <t>Finalize final errors and final test on designs</t>
  </si>
  <si>
    <t>1000W/m^2</t>
  </si>
  <si>
    <t>800W/m^2</t>
  </si>
  <si>
    <t>600W/m^2</t>
  </si>
  <si>
    <t>400W/m^2</t>
  </si>
  <si>
    <t>200W/m^2</t>
  </si>
  <si>
    <t>Voltage</t>
  </si>
  <si>
    <t>Current</t>
  </si>
  <si>
    <t>Power</t>
  </si>
  <si>
    <t>SC</t>
  </si>
  <si>
    <t>Max</t>
  </si>
  <si>
    <t>OC</t>
  </si>
  <si>
    <t>FF</t>
  </si>
  <si>
    <t>The fill factor (FF) is a measure of how far the I-V characteristics of an actual PV cell differ from those of an ideal cell</t>
  </si>
  <si>
    <t>Measured*</t>
  </si>
  <si>
    <t>*Sun shine was not at optimal conditions</t>
  </si>
  <si>
    <t>Still not sure what was wrong with the LED circuit. Characterized the Solar panel in the sun and compared results against datasheet</t>
  </si>
  <si>
    <t>Finalising documentation and the charging circuit now works, just making the circuit more presentable,</t>
  </si>
  <si>
    <t>Project finalised and ready for the final demonstration</t>
  </si>
  <si>
    <t>Meeting 14</t>
  </si>
  <si>
    <t>100% demo on the way and final demo</t>
  </si>
  <si>
    <t>The coding is not yet complete and a lot of documentation still needs to be done.</t>
  </si>
  <si>
    <t>Work on the portfolio 11-Nov-2017</t>
  </si>
  <si>
    <t>Submit portfolio to demi on 13-Nov-2017</t>
  </si>
  <si>
    <t>Improve portfolio 14-Nov to 16-Nov-2017</t>
  </si>
  <si>
    <t>Do final tests on 11-Nov-2017</t>
  </si>
  <si>
    <t>Do final documentation and testing 11-Nov-2017</t>
  </si>
  <si>
    <t>Send portfolio to demi 13-Nov-2017</t>
  </si>
  <si>
    <t>Correct and prepare portfolio for submission.</t>
  </si>
  <si>
    <t xml:space="preserve">Ensure all documents are up to date </t>
  </si>
  <si>
    <t xml:space="preserve">Need to update all documentation and conduct tests on the whole system and record and document the information </t>
  </si>
  <si>
    <t>Ensure all documentation is complete</t>
  </si>
  <si>
    <t>Test integerated system. Document the testing. Complete documentation.</t>
  </si>
  <si>
    <t>will not be late</t>
  </si>
  <si>
    <t>Test completed</t>
  </si>
  <si>
    <t>No PC board layout</t>
  </si>
  <si>
    <t xml:space="preserve">Differtent usb charger </t>
  </si>
  <si>
    <t>Componants ordered</t>
  </si>
  <si>
    <t xml:space="preserve">extention received till the end of 27th </t>
  </si>
  <si>
    <t>Correct diode used</t>
  </si>
  <si>
    <t>charger working</t>
  </si>
  <si>
    <t>Document the new designs and finalize the programming of the Charger and LED.</t>
  </si>
  <si>
    <t>DCDC Convertor 1 I/F 2.0 Unit 3</t>
  </si>
  <si>
    <t>DCDC Convertor 2 I/F 2.2 Unit 3</t>
  </si>
  <si>
    <t>DCDC Convertor 3 I/F 2.4 Unit 3</t>
  </si>
  <si>
    <t>Phone Charger I/F 5.2 Unit 5</t>
  </si>
  <si>
    <t>LED Light Driver I/F 3.7 Unit 3</t>
  </si>
  <si>
    <t>Arduino control and programming Unit 2</t>
  </si>
  <si>
    <t>LED light control with PWM Unit 3.7</t>
  </si>
  <si>
    <t>This is then shown with only the interfaces</t>
  </si>
  <si>
    <t>From this the system is then broken up into units</t>
  </si>
  <si>
    <t>Battery charging with PWM I/F 1.7.1, 3.6, 3.5 Unit 2</t>
  </si>
  <si>
    <t>Additional Trigger I/F 3.4 and 3.1 Unit 2</t>
  </si>
  <si>
    <t>HMI control with LEDs I/F 3.9 Unit 2</t>
  </si>
  <si>
    <t>Solar Charge Unit and PSU I/F 1.0 Unit 1</t>
  </si>
  <si>
    <t>Battery I/F 4.1 Unit 1</t>
  </si>
  <si>
    <t>220 V Mains Input (Optional)  (no longer included)</t>
  </si>
  <si>
    <t>Solar Panel I/F 1 Unit 1</t>
  </si>
  <si>
    <t>7. Arduino's</t>
  </si>
  <si>
    <t xml:space="preserve">Uno 3 </t>
  </si>
  <si>
    <t>Nano</t>
  </si>
  <si>
    <t>Micro</t>
  </si>
  <si>
    <t>Installation</t>
  </si>
  <si>
    <t>Functionablity</t>
  </si>
  <si>
    <t>The Arduino Uno 3 is selected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</si>
</sst>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0.00"/>
  </numFmts>
  <fonts count="20"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6"/>
      <color theme="1"/>
      <name val="Calibri"/>
      <family val="2"/>
      <scheme val="minor"/>
    </font>
    <font>
      <b/>
      <i/>
      <u/>
      <sz val="11"/>
      <color theme="1"/>
      <name val="Calibri"/>
      <family val="2"/>
      <scheme val="minor"/>
    </font>
    <font>
      <i/>
      <sz val="11"/>
      <color theme="1"/>
      <name val="Calibri"/>
      <family val="2"/>
      <scheme val="minor"/>
    </font>
    <font>
      <b/>
      <sz val="15"/>
      <color theme="3"/>
      <name val="Calibri"/>
      <family val="2"/>
      <scheme val="minor"/>
    </font>
    <font>
      <i/>
      <sz val="11"/>
      <color theme="8" tint="0.39997558519241921"/>
      <name val="Calibri"/>
      <family val="2"/>
      <scheme val="minor"/>
    </font>
    <font>
      <sz val="11"/>
      <color rgb="FFFF0000"/>
      <name val="Calibri"/>
      <family val="2"/>
      <scheme val="minor"/>
    </font>
    <font>
      <i/>
      <sz val="11"/>
      <name val="Calibri"/>
      <family val="2"/>
      <scheme val="minor"/>
    </font>
    <font>
      <i/>
      <sz val="11"/>
      <color theme="3" tint="0.39997558519241921"/>
      <name val="Calibri"/>
      <family val="2"/>
      <scheme val="minor"/>
    </font>
    <font>
      <strike/>
      <sz val="11"/>
      <color theme="1"/>
      <name val="Calibri"/>
      <family val="2"/>
      <scheme val="minor"/>
    </font>
    <font>
      <sz val="11"/>
      <color rgb="FF000000"/>
      <name val="Calibri"/>
      <family val="2"/>
    </font>
    <font>
      <b/>
      <i/>
      <sz val="11"/>
      <color theme="1"/>
      <name val="Calibri"/>
      <family val="2"/>
      <scheme val="minor"/>
    </font>
    <font>
      <sz val="11"/>
      <color theme="1"/>
      <name val="Calibri"/>
      <family val="2"/>
    </font>
    <font>
      <sz val="11"/>
      <color theme="9"/>
      <name val="Calibri"/>
      <family val="2"/>
      <scheme val="minor"/>
    </font>
    <font>
      <sz val="11"/>
      <name val="Calibri"/>
      <family val="2"/>
      <scheme val="minor"/>
    </font>
    <font>
      <sz val="11"/>
      <color rgb="FF00B050"/>
      <name val="Calibri"/>
      <family val="2"/>
      <scheme val="minor"/>
    </font>
    <font>
      <sz val="11"/>
      <color rgb="FF0000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FF6600"/>
        <bgColor indexed="64"/>
      </patternFill>
    </fill>
    <fill>
      <patternFill patternType="solid">
        <fgColor rgb="FFFF0000"/>
        <bgColor indexed="64"/>
      </patternFill>
    </fill>
    <fill>
      <patternFill patternType="solid">
        <fgColor rgb="FF00B0F0"/>
        <bgColor indexed="64"/>
      </patternFill>
    </fill>
    <fill>
      <patternFill patternType="solid">
        <fgColor rgb="FF1AE010"/>
        <bgColor indexed="64"/>
      </patternFill>
    </fill>
    <fill>
      <patternFill patternType="solid">
        <fgColor theme="7"/>
        <bgColor indexed="64"/>
      </patternFill>
    </fill>
    <fill>
      <patternFill patternType="solid">
        <fgColor theme="9" tint="-0.249977111117893"/>
        <bgColor indexed="64"/>
      </patternFill>
    </fill>
  </fills>
  <borders count="36">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style="thick">
        <color auto="1"/>
      </left>
      <right/>
      <top/>
      <bottom style="thick">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ck">
        <color auto="1"/>
      </left>
      <right/>
      <top style="thick">
        <color auto="1"/>
      </top>
      <bottom/>
      <diagonal/>
    </border>
    <border>
      <left/>
      <right/>
      <top style="thick">
        <color auto="1"/>
      </top>
      <bottom/>
      <diagonal/>
    </border>
    <border>
      <left/>
      <right/>
      <top style="thick">
        <color auto="1"/>
      </top>
      <bottom style="thick">
        <color auto="1"/>
      </bottom>
      <diagonal/>
    </border>
    <border>
      <left/>
      <right/>
      <top/>
      <bottom style="thick">
        <color auto="1"/>
      </bottom>
      <diagonal/>
    </border>
    <border>
      <left/>
      <right style="thick">
        <color auto="1"/>
      </right>
      <top style="thick">
        <color auto="1"/>
      </top>
      <bottom/>
      <diagonal/>
    </border>
    <border>
      <left/>
      <right style="medium">
        <color rgb="FF000000"/>
      </right>
      <top/>
      <bottom/>
      <diagonal/>
    </border>
    <border>
      <left/>
      <right style="medium">
        <color rgb="FF000000"/>
      </right>
      <top/>
      <bottom style="medium">
        <color indexed="64"/>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
    <xf numFmtId="0" fontId="0" fillId="0" borderId="0"/>
    <xf numFmtId="0" fontId="7" fillId="0" borderId="1" applyNumberFormat="0" applyFill="0" applyAlignment="0" applyProtection="0"/>
  </cellStyleXfs>
  <cellXfs count="157">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center"/>
    </xf>
    <xf numFmtId="0" fontId="7" fillId="0" borderId="1" xfId="1"/>
    <xf numFmtId="15" fontId="0" fillId="0" borderId="0" xfId="0" applyNumberFormat="1"/>
    <xf numFmtId="20" fontId="0" fillId="0" borderId="0" xfId="0" applyNumberFormat="1"/>
    <xf numFmtId="0" fontId="8" fillId="0" borderId="0" xfId="0" applyFont="1"/>
    <xf numFmtId="0" fontId="0" fillId="2" borderId="0" xfId="0" applyFill="1"/>
    <xf numFmtId="0" fontId="0" fillId="3" borderId="0" xfId="0" applyFill="1"/>
    <xf numFmtId="9" fontId="0" fillId="0" borderId="0" xfId="0" applyNumberFormat="1"/>
    <xf numFmtId="15" fontId="6" fillId="0" borderId="0" xfId="0" applyNumberFormat="1" applyFont="1"/>
    <xf numFmtId="0" fontId="0" fillId="0" borderId="0" xfId="0" applyFont="1"/>
    <xf numFmtId="0" fontId="0" fillId="0" borderId="2" xfId="0" applyBorder="1"/>
    <xf numFmtId="0" fontId="1" fillId="0" borderId="2" xfId="0" applyFont="1" applyBorder="1"/>
    <xf numFmtId="0" fontId="1" fillId="0" borderId="0" xfId="0" applyFont="1" applyFill="1" applyBorder="1"/>
    <xf numFmtId="0" fontId="0" fillId="0" borderId="3" xfId="0" applyBorder="1"/>
    <xf numFmtId="0" fontId="0" fillId="0" borderId="4" xfId="0" applyBorder="1"/>
    <xf numFmtId="0" fontId="0" fillId="0" borderId="5" xfId="0" applyBorder="1"/>
    <xf numFmtId="0" fontId="0" fillId="4" borderId="0" xfId="0" applyFill="1"/>
    <xf numFmtId="0" fontId="0" fillId="5" borderId="0" xfId="0" applyFill="1"/>
    <xf numFmtId="0" fontId="0" fillId="7" borderId="0" xfId="0" applyFill="1"/>
    <xf numFmtId="15" fontId="0" fillId="0" borderId="0" xfId="0" applyNumberFormat="1"/>
    <xf numFmtId="15" fontId="0" fillId="0" borderId="0" xfId="0" applyNumberFormat="1" applyAlignment="1">
      <alignment horizontal="right"/>
    </xf>
    <xf numFmtId="0" fontId="9" fillId="6" borderId="0" xfId="0" applyFont="1" applyFill="1"/>
    <xf numFmtId="0" fontId="6" fillId="0" borderId="8" xfId="0" applyFont="1" applyBorder="1"/>
    <xf numFmtId="0" fontId="0" fillId="0" borderId="8" xfId="0" applyBorder="1"/>
    <xf numFmtId="0" fontId="6" fillId="0" borderId="9" xfId="0" applyFont="1" applyBorder="1"/>
    <xf numFmtId="0" fontId="0" fillId="0" borderId="9" xfId="0" applyBorder="1"/>
    <xf numFmtId="0" fontId="1" fillId="0" borderId="6" xfId="0" applyFont="1" applyBorder="1" applyAlignment="1">
      <alignment horizontal="center"/>
    </xf>
    <xf numFmtId="0" fontId="6" fillId="0" borderId="7" xfId="0" applyFont="1" applyBorder="1"/>
    <xf numFmtId="0" fontId="0" fillId="0" borderId="7" xfId="0" applyBorder="1"/>
    <xf numFmtId="0" fontId="10" fillId="0" borderId="0" xfId="0" applyFont="1" applyAlignment="1">
      <alignment horizontal="center"/>
    </xf>
    <xf numFmtId="0" fontId="0" fillId="0" borderId="0" xfId="0" applyFont="1" applyAlignment="1">
      <alignment horizontal="center"/>
    </xf>
    <xf numFmtId="0" fontId="0" fillId="0" borderId="0" xfId="0" applyBorder="1"/>
    <xf numFmtId="0" fontId="0" fillId="2" borderId="4" xfId="0" applyFill="1" applyBorder="1"/>
    <xf numFmtId="0" fontId="0" fillId="8" borderId="5" xfId="0" applyFill="1" applyBorder="1"/>
    <xf numFmtId="0" fontId="0" fillId="4" borderId="4" xfId="0" applyFill="1" applyBorder="1"/>
    <xf numFmtId="0" fontId="11" fillId="0" borderId="0" xfId="0" applyFont="1"/>
    <xf numFmtId="0" fontId="0" fillId="0" borderId="0" xfId="0" applyAlignment="1">
      <alignment horizontal="center"/>
    </xf>
    <xf numFmtId="15" fontId="0" fillId="0" borderId="0" xfId="0" applyNumberFormat="1"/>
    <xf numFmtId="0" fontId="1" fillId="0" borderId="6" xfId="0" applyFont="1" applyBorder="1" applyAlignment="1">
      <alignment horizontal="center"/>
    </xf>
    <xf numFmtId="0" fontId="0" fillId="0" borderId="0" xfId="0" applyBorder="1" applyAlignment="1"/>
    <xf numFmtId="9" fontId="5" fillId="0" borderId="0" xfId="0" applyNumberFormat="1" applyFont="1"/>
    <xf numFmtId="0" fontId="0" fillId="0" borderId="0" xfId="0" applyAlignment="1">
      <alignment horizontal="right"/>
    </xf>
    <xf numFmtId="0" fontId="0" fillId="0" borderId="27" xfId="0" applyBorder="1"/>
    <xf numFmtId="0" fontId="6" fillId="0" borderId="27" xfId="0" applyFont="1" applyBorder="1"/>
    <xf numFmtId="0" fontId="0" fillId="0" borderId="20" xfId="0" applyBorder="1"/>
    <xf numFmtId="0" fontId="0" fillId="0" borderId="22" xfId="0" applyBorder="1"/>
    <xf numFmtId="0" fontId="0" fillId="0" borderId="21" xfId="0" applyBorder="1"/>
    <xf numFmtId="0" fontId="0" fillId="0" borderId="23" xfId="0" applyBorder="1"/>
    <xf numFmtId="0" fontId="12" fillId="2" borderId="0" xfId="0" applyFont="1" applyFill="1"/>
    <xf numFmtId="0" fontId="0" fillId="0" borderId="0" xfId="0" applyBorder="1" applyAlignment="1"/>
    <xf numFmtId="0" fontId="0" fillId="0" borderId="21" xfId="0" applyBorder="1" applyAlignment="1"/>
    <xf numFmtId="0" fontId="0" fillId="0" borderId="25" xfId="0" applyBorder="1" applyAlignment="1"/>
    <xf numFmtId="0" fontId="0" fillId="0" borderId="23" xfId="0" applyBorder="1" applyAlignment="1"/>
    <xf numFmtId="0" fontId="13" fillId="0" borderId="31" xfId="0" applyFont="1" applyBorder="1" applyAlignment="1">
      <alignment vertical="center"/>
    </xf>
    <xf numFmtId="0" fontId="13" fillId="0" borderId="32" xfId="0" applyFont="1" applyBorder="1" applyAlignment="1">
      <alignment vertical="center"/>
    </xf>
    <xf numFmtId="0" fontId="14" fillId="0" borderId="6" xfId="0" applyFont="1" applyBorder="1"/>
    <xf numFmtId="0" fontId="0" fillId="0" borderId="26" xfId="0" applyBorder="1"/>
    <xf numFmtId="0" fontId="0" fillId="0" borderId="30" xfId="0" applyBorder="1"/>
    <xf numFmtId="0" fontId="0" fillId="0" borderId="12" xfId="0" applyBorder="1"/>
    <xf numFmtId="0" fontId="0" fillId="0" borderId="10" xfId="0" applyBorder="1"/>
    <xf numFmtId="0" fontId="0" fillId="0" borderId="13" xfId="0" applyBorder="1"/>
    <xf numFmtId="0" fontId="0" fillId="0" borderId="29" xfId="0" applyBorder="1"/>
    <xf numFmtId="0" fontId="0" fillId="0" borderId="11" xfId="0" applyBorder="1"/>
    <xf numFmtId="0" fontId="1" fillId="0" borderId="6" xfId="0" applyFont="1" applyBorder="1"/>
    <xf numFmtId="0" fontId="1" fillId="0" borderId="14" xfId="0" applyFont="1" applyBorder="1"/>
    <xf numFmtId="0" fontId="1" fillId="0" borderId="28" xfId="0" applyFont="1" applyBorder="1"/>
    <xf numFmtId="0" fontId="0" fillId="0" borderId="15" xfId="0" applyBorder="1"/>
    <xf numFmtId="0" fontId="0" fillId="0" borderId="34" xfId="0" applyBorder="1"/>
    <xf numFmtId="164" fontId="0" fillId="0" borderId="34" xfId="0" applyNumberFormat="1" applyBorder="1"/>
    <xf numFmtId="0" fontId="15" fillId="0" borderId="34" xfId="0" applyFont="1" applyBorder="1"/>
    <xf numFmtId="0" fontId="0" fillId="0" borderId="5" xfId="0" applyBorder="1"/>
    <xf numFmtId="164" fontId="0" fillId="0" borderId="5" xfId="0" applyNumberFormat="1" applyBorder="1"/>
    <xf numFmtId="0" fontId="1" fillId="0" borderId="33" xfId="0" applyFont="1" applyBorder="1"/>
    <xf numFmtId="164" fontId="1" fillId="0" borderId="33" xfId="0" applyNumberFormat="1" applyFont="1" applyBorder="1"/>
    <xf numFmtId="0" fontId="1" fillId="0" borderId="34" xfId="0" applyFont="1" applyBorder="1"/>
    <xf numFmtId="164" fontId="1" fillId="0" borderId="34" xfId="0" applyNumberFormat="1" applyFont="1" applyBorder="1"/>
    <xf numFmtId="0" fontId="1" fillId="0" borderId="35" xfId="0" applyFont="1" applyBorder="1"/>
    <xf numFmtId="164" fontId="1" fillId="0" borderId="35" xfId="0" applyNumberFormat="1" applyFont="1" applyBorder="1"/>
    <xf numFmtId="0" fontId="0" fillId="2" borderId="2" xfId="0" applyFill="1" applyBorder="1"/>
    <xf numFmtId="0" fontId="16" fillId="3" borderId="0" xfId="0" applyFont="1" applyFill="1"/>
    <xf numFmtId="0" fontId="0" fillId="0" borderId="0" xfId="0" applyAlignment="1">
      <alignment horizontal="left"/>
    </xf>
    <xf numFmtId="0" fontId="0" fillId="0" borderId="0" xfId="0" applyFill="1"/>
    <xf numFmtId="15" fontId="0" fillId="0" borderId="0" xfId="0" applyNumberFormat="1"/>
    <xf numFmtId="0" fontId="0" fillId="0" borderId="0" xfId="0"/>
    <xf numFmtId="0" fontId="0" fillId="0" borderId="2" xfId="0" applyFill="1" applyBorder="1"/>
    <xf numFmtId="0" fontId="0" fillId="0" borderId="0" xfId="0" applyFill="1" applyAlignment="1">
      <alignment horizontal="right"/>
    </xf>
    <xf numFmtId="0" fontId="0" fillId="0" borderId="0" xfId="0" applyFill="1" applyAlignment="1">
      <alignment horizontal="left"/>
    </xf>
    <xf numFmtId="0" fontId="16" fillId="0" borderId="0" xfId="0" applyFont="1" applyFill="1"/>
    <xf numFmtId="0" fontId="17" fillId="2" borderId="0" xfId="0" applyFont="1" applyFill="1"/>
    <xf numFmtId="0" fontId="18" fillId="2" borderId="0" xfId="0" applyFont="1" applyFill="1"/>
    <xf numFmtId="9" fontId="0" fillId="0" borderId="8" xfId="0" applyNumberFormat="1" applyBorder="1"/>
    <xf numFmtId="9" fontId="0" fillId="0" borderId="8" xfId="0" applyNumberFormat="1" applyBorder="1" applyAlignment="1">
      <alignment horizontal="right"/>
    </xf>
    <xf numFmtId="0" fontId="0" fillId="0" borderId="8" xfId="0" applyBorder="1" applyAlignment="1">
      <alignment horizontal="right"/>
    </xf>
    <xf numFmtId="0" fontId="0" fillId="0" borderId="9" xfId="0" applyBorder="1" applyAlignment="1">
      <alignment horizontal="right"/>
    </xf>
    <xf numFmtId="0" fontId="0" fillId="2" borderId="8" xfId="0" applyFill="1" applyBorder="1"/>
    <xf numFmtId="0" fontId="0" fillId="0" borderId="8" xfId="0" applyFill="1" applyBorder="1"/>
    <xf numFmtId="0" fontId="18" fillId="2" borderId="8" xfId="0" applyFont="1" applyFill="1" applyBorder="1"/>
    <xf numFmtId="0" fontId="0" fillId="2" borderId="9" xfId="0" applyFill="1" applyBorder="1"/>
    <xf numFmtId="0" fontId="0" fillId="3" borderId="8" xfId="0" applyFill="1" applyBorder="1"/>
    <xf numFmtId="0" fontId="16" fillId="3" borderId="8" xfId="0" applyFont="1" applyFill="1" applyBorder="1"/>
    <xf numFmtId="0" fontId="19" fillId="0" borderId="0" xfId="0" applyFont="1"/>
    <xf numFmtId="0" fontId="0" fillId="0" borderId="12" xfId="0" applyBorder="1" applyAlignment="1"/>
    <xf numFmtId="0" fontId="0" fillId="0" borderId="0" xfId="0" applyBorder="1" applyAlignment="1"/>
    <xf numFmtId="0" fontId="0" fillId="0" borderId="7" xfId="0" applyBorder="1" applyAlignment="1"/>
    <xf numFmtId="0" fontId="0" fillId="0" borderId="8" xfId="0" applyBorder="1" applyAlignment="1"/>
    <xf numFmtId="0" fontId="1" fillId="0" borderId="6" xfId="0" applyFont="1" applyBorder="1" applyAlignment="1">
      <alignment horizontal="center"/>
    </xf>
    <xf numFmtId="0" fontId="0" fillId="0" borderId="9" xfId="0" applyBorder="1" applyAlignment="1"/>
    <xf numFmtId="0" fontId="1" fillId="0" borderId="12" xfId="0" applyFont="1" applyBorder="1" applyAlignment="1">
      <alignment horizontal="center"/>
    </xf>
    <xf numFmtId="0" fontId="1" fillId="0" borderId="0" xfId="0" applyFont="1" applyBorder="1" applyAlignment="1">
      <alignment horizontal="center"/>
    </xf>
    <xf numFmtId="0" fontId="1" fillId="0" borderId="28" xfId="0" applyFont="1" applyBorder="1" applyAlignment="1">
      <alignment horizontal="center"/>
    </xf>
    <xf numFmtId="0" fontId="0" fillId="0" borderId="28" xfId="0" applyBorder="1" applyAlignment="1">
      <alignment horizontal="center"/>
    </xf>
    <xf numFmtId="0" fontId="0" fillId="0" borderId="15" xfId="0" applyBorder="1" applyAlignment="1">
      <alignment horizontal="center"/>
    </xf>
    <xf numFmtId="0" fontId="3" fillId="0" borderId="14" xfId="0" applyFont="1" applyBorder="1" applyAlignment="1">
      <alignment horizontal="center"/>
    </xf>
    <xf numFmtId="0" fontId="0" fillId="0" borderId="28" xfId="0" applyBorder="1" applyAlignment="1"/>
    <xf numFmtId="0" fontId="0" fillId="0" borderId="15" xfId="0" applyBorder="1" applyAlignment="1"/>
    <xf numFmtId="0" fontId="1" fillId="0" borderId="14" xfId="0" applyFont="1" applyBorder="1" applyAlignment="1">
      <alignment horizontal="center"/>
    </xf>
    <xf numFmtId="0" fontId="1" fillId="0" borderId="15" xfId="0" applyFont="1" applyBorder="1" applyAlignment="1">
      <alignment horizontal="center"/>
    </xf>
    <xf numFmtId="0" fontId="0" fillId="0" borderId="26" xfId="0" applyBorder="1" applyAlignment="1"/>
    <xf numFmtId="0" fontId="0" fillId="0" borderId="27" xfId="0" applyBorder="1" applyAlignment="1"/>
    <xf numFmtId="0" fontId="0" fillId="0" borderId="30" xfId="0" applyBorder="1" applyAlignment="1"/>
    <xf numFmtId="0" fontId="0" fillId="0" borderId="12" xfId="0" applyBorder="1" applyAlignment="1"/>
    <xf numFmtId="0" fontId="0" fillId="0" borderId="0" xfId="0" applyBorder="1" applyAlignment="1"/>
    <xf numFmtId="0" fontId="0" fillId="0" borderId="10" xfId="0" applyBorder="1" applyAlignment="1"/>
    <xf numFmtId="0" fontId="0" fillId="0" borderId="13" xfId="0" applyBorder="1" applyAlignment="1"/>
    <xf numFmtId="0" fontId="0" fillId="0" borderId="29" xfId="0" applyBorder="1" applyAlignment="1"/>
    <xf numFmtId="0" fontId="0" fillId="0" borderId="11" xfId="0" applyBorder="1" applyAlignment="1"/>
    <xf numFmtId="0" fontId="0" fillId="0" borderId="7" xfId="0" applyBorder="1" applyAlignment="1"/>
    <xf numFmtId="0" fontId="0" fillId="0" borderId="8" xfId="0" applyBorder="1" applyAlignment="1"/>
    <xf numFmtId="0" fontId="0" fillId="0" borderId="0" xfId="0" applyAlignment="1"/>
    <xf numFmtId="0" fontId="3" fillId="0" borderId="0" xfId="0" applyFont="1" applyAlignment="1">
      <alignment horizontal="center"/>
    </xf>
    <xf numFmtId="0" fontId="1" fillId="0" borderId="4" xfId="0" applyFont="1" applyBorder="1" applyAlignment="1">
      <alignment horizontal="center"/>
    </xf>
    <xf numFmtId="0" fontId="0" fillId="0" borderId="17" xfId="0"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0" fillId="0" borderId="20" xfId="0" applyFont="1" applyBorder="1" applyAlignment="1">
      <alignment horizontal="left"/>
    </xf>
    <xf numFmtId="0" fontId="0" fillId="0" borderId="21" xfId="0" applyFont="1" applyBorder="1" applyAlignment="1">
      <alignment horizontal="left"/>
    </xf>
    <xf numFmtId="0" fontId="0" fillId="0" borderId="18" xfId="0" applyFont="1" applyBorder="1" applyAlignment="1"/>
    <xf numFmtId="0" fontId="0" fillId="0" borderId="24" xfId="0" applyFont="1" applyBorder="1" applyAlignment="1"/>
    <xf numFmtId="0" fontId="0" fillId="0" borderId="19" xfId="0" applyFont="1"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5" xfId="0" applyBorder="1" applyAlignment="1"/>
    <xf numFmtId="0" fontId="0" fillId="0" borderId="23" xfId="0" applyBorder="1" applyAlignment="1"/>
    <xf numFmtId="0" fontId="0" fillId="0" borderId="16" xfId="0" applyBorder="1" applyAlignment="1">
      <alignment horizontal="center"/>
    </xf>
    <xf numFmtId="0" fontId="0" fillId="0" borderId="18" xfId="0" applyFont="1" applyBorder="1" applyAlignment="1">
      <alignment horizontal="left"/>
    </xf>
    <xf numFmtId="0" fontId="0" fillId="0" borderId="19" xfId="0" applyFont="1" applyBorder="1" applyAlignment="1">
      <alignment horizontal="left"/>
    </xf>
    <xf numFmtId="0" fontId="1" fillId="0" borderId="6" xfId="0" applyFont="1" applyBorder="1" applyAlignment="1">
      <alignment horizontal="center"/>
    </xf>
    <xf numFmtId="0" fontId="0" fillId="0" borderId="6" xfId="0" applyBorder="1" applyAlignment="1"/>
    <xf numFmtId="0" fontId="0" fillId="0" borderId="0" xfId="0" applyAlignment="1">
      <alignment horizontal="center"/>
    </xf>
  </cellXfs>
  <cellStyles count="2">
    <cellStyle name="Heading 1" xfId="1" builtinId="16"/>
    <cellStyle name="Normal" xfId="0" builtinId="0"/>
  </cellStyles>
  <dxfs count="4">
    <dxf>
      <numFmt numFmtId="20" formatCode="d\-mmm\-yy"/>
    </dxf>
    <dxf>
      <numFmt numFmtId="20" formatCode="d\-mmm\-yy"/>
    </dxf>
    <dxf>
      <numFmt numFmtId="20" formatCode="d\-mmm\-yy"/>
    </dxf>
    <dxf>
      <numFmt numFmtId="20" formatCode="d\-mmm\-yy"/>
    </dxf>
  </dxfs>
  <tableStyles count="0" defaultTableStyle="TableStyleMedium2" defaultPivotStyle="PivotStyleLight16"/>
  <colors>
    <mruColors>
      <color rgb="FFFF6600"/>
      <color rgb="FF962FCF"/>
      <color rgb="FF1AE010"/>
      <color rgb="FF993366"/>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03137107861511E-2"/>
          <c:y val="4.7351354726978621E-2"/>
          <c:w val="0.86019023023191621"/>
          <c:h val="0.8416746864975212"/>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755E-4A88-B61E-8EEF228991FE}"/>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755E-4A88-B61E-8EEF228991FE}"/>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755E-4A88-B61E-8EEF228991FE}"/>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755E-4A88-B61E-8EEF228991FE}"/>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755E-4A88-B61E-8EEF228991FE}"/>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755E-4A88-B61E-8EEF228991FE}"/>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755E-4A88-B61E-8EEF228991FE}"/>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755E-4A88-B61E-8EEF228991FE}"/>
              </c:ext>
            </c:extLst>
          </c:dPt>
          <c:dPt>
            <c:idx val="8"/>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11-755E-4A88-B61E-8EEF228991FE}"/>
              </c:ext>
            </c:extLst>
          </c:dPt>
          <c:dLbls>
            <c:dLbl>
              <c:idx val="0"/>
              <c:layout>
                <c:manualLayout>
                  <c:x val="-0.14998392150133777"/>
                  <c:y val="-4.1081392976012043E-2"/>
                </c:manualLayout>
              </c:layout>
              <c:tx>
                <c:rich>
                  <a:bodyPr/>
                  <a:lstStyle/>
                  <a:p>
                    <a:fld id="{2117E68A-D6D3-4E21-B4DE-356179BB1C4D}"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755E-4A88-B61E-8EEF228991FE}"/>
                </c:ext>
                <c:ext xmlns:c15="http://schemas.microsoft.com/office/drawing/2012/chart" uri="{CE6537A1-D6FC-4f65-9D91-7224C49458BB}">
                  <c15:layout/>
                  <c15:dlblFieldTable/>
                  <c15:showDataLabelsRange val="1"/>
                </c:ext>
              </c:extLst>
            </c:dLbl>
            <c:dLbl>
              <c:idx val="1"/>
              <c:layout>
                <c:manualLayout>
                  <c:x val="-0.137445615908181"/>
                  <c:y val="-5.1805253565824376E-2"/>
                </c:manualLayout>
              </c:layout>
              <c:tx>
                <c:rich>
                  <a:bodyPr/>
                  <a:lstStyle/>
                  <a:p>
                    <a:fld id="{0DE2A654-56D5-4068-A3A8-63442418F2C8}"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755E-4A88-B61E-8EEF228991FE}"/>
                </c:ext>
                <c:ext xmlns:c15="http://schemas.microsoft.com/office/drawing/2012/chart" uri="{CE6537A1-D6FC-4f65-9D91-7224C49458BB}">
                  <c15:layout/>
                  <c15:dlblFieldTable/>
                  <c15:showDataLabelsRange val="1"/>
                </c:ext>
              </c:extLst>
            </c:dLbl>
            <c:dLbl>
              <c:idx val="2"/>
              <c:layout>
                <c:manualLayout>
                  <c:x val="-0.1186844864730892"/>
                  <c:y val="-6.6103734352240956E-2"/>
                </c:manualLayout>
              </c:layout>
              <c:tx>
                <c:rich>
                  <a:bodyPr/>
                  <a:lstStyle/>
                  <a:p>
                    <a:fld id="{CF3A326C-55F9-450D-9BD9-B852536A7EF5}"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755E-4A88-B61E-8EEF228991FE}"/>
                </c:ext>
                <c:ext xmlns:c15="http://schemas.microsoft.com/office/drawing/2012/chart" uri="{CE6537A1-D6FC-4f65-9D91-7224C49458BB}">
                  <c15:layout/>
                  <c15:dlblFieldTable/>
                  <c15:showDataLabelsRange val="1"/>
                </c:ext>
              </c:extLst>
            </c:dLbl>
            <c:dLbl>
              <c:idx val="3"/>
              <c:layout>
                <c:manualLayout>
                  <c:x val="-4.0988732340660805E-2"/>
                  <c:y val="-5.89544939590326E-2"/>
                </c:manualLayout>
              </c:layout>
              <c:tx>
                <c:rich>
                  <a:bodyPr/>
                  <a:lstStyle/>
                  <a:p>
                    <a:fld id="{425B6A00-08A3-4C5B-ABA1-DC013C35BB7D}"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755E-4A88-B61E-8EEF228991FE}"/>
                </c:ext>
                <c:ext xmlns:c15="http://schemas.microsoft.com/office/drawing/2012/chart" uri="{CE6537A1-D6FC-4f65-9D91-7224C49458BB}">
                  <c15:layout/>
                  <c15:dlblFieldTable/>
                  <c15:showDataLabelsRange val="1"/>
                </c:ext>
              </c:extLst>
            </c:dLbl>
            <c:dLbl>
              <c:idx val="4"/>
              <c:layout/>
              <c:tx>
                <c:rich>
                  <a:bodyPr/>
                  <a:lstStyle/>
                  <a:p>
                    <a:fld id="{6016C882-BCFF-4058-A361-001476BFB07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manualLayout>
                  <c:x val="-0.11900944585316665"/>
                  <c:y val="-3.5898053194418772E-2"/>
                </c:manualLayout>
              </c:layout>
              <c:tx>
                <c:rich>
                  <a:bodyPr/>
                  <a:lstStyle/>
                  <a:p>
                    <a:fld id="{50A7EE56-7449-435E-83F4-57F4568CD7F2}"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B-755E-4A88-B61E-8EEF228991FE}"/>
                </c:ext>
                <c:ext xmlns:c15="http://schemas.microsoft.com/office/drawing/2012/chart" uri="{CE6537A1-D6FC-4f65-9D91-7224C49458BB}">
                  <c15:layout/>
                  <c15:dlblFieldTable/>
                  <c15:showDataLabelsRange val="1"/>
                </c:ext>
              </c:extLst>
            </c:dLbl>
            <c:dLbl>
              <c:idx val="6"/>
              <c:layout>
                <c:manualLayout>
                  <c:x val="-0.25105055088452927"/>
                  <c:y val="-8.6218681830636676E-2"/>
                </c:manualLayout>
              </c:layout>
              <c:tx>
                <c:rich>
                  <a:bodyPr/>
                  <a:lstStyle/>
                  <a:p>
                    <a:fld id="{7E54F369-E1CE-4090-ACF2-710A3673058E}"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755E-4A88-B61E-8EEF228991FE}"/>
                </c:ext>
                <c:ext xmlns:c15="http://schemas.microsoft.com/office/drawing/2012/chart" uri="{CE6537A1-D6FC-4f65-9D91-7224C49458BB}">
                  <c15:layout/>
                  <c15:dlblFieldTable/>
                  <c15:showDataLabelsRange val="1"/>
                </c:ext>
              </c:extLst>
            </c:dLbl>
            <c:dLbl>
              <c:idx val="7"/>
              <c:layout>
                <c:manualLayout>
                  <c:x val="-7.1355961860699618E-2"/>
                  <c:y val="-8.9037263335429301E-2"/>
                </c:manualLayout>
              </c:layout>
              <c:tx>
                <c:rich>
                  <a:bodyPr/>
                  <a:lstStyle/>
                  <a:p>
                    <a:fld id="{D36F0076-3838-454C-AB34-1BF0D141B03C}"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F-755E-4A88-B61E-8EEF228991FE}"/>
                </c:ext>
                <c:ext xmlns:c15="http://schemas.microsoft.com/office/drawing/2012/chart" uri="{CE6537A1-D6FC-4f65-9D91-7224C49458BB}">
                  <c15:layout/>
                  <c15:dlblFieldTable/>
                  <c15:showDataLabelsRange val="1"/>
                </c:ext>
              </c:extLst>
            </c:dLbl>
            <c:dLbl>
              <c:idx val="8"/>
              <c:layout>
                <c:manualLayout>
                  <c:x val="-3.4936785444192354E-2"/>
                  <c:y val="-3.0357505284981736E-2"/>
                </c:manualLayout>
              </c:layout>
              <c:tx>
                <c:rich>
                  <a:bodyPr/>
                  <a:lstStyle/>
                  <a:p>
                    <a:fld id="{6E4BEEB2-94A5-4A5D-A81B-B559E67B013A}"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1-755E-4A88-B61E-8EEF228991FE}"/>
                </c:ext>
                <c:ext xmlns:c15="http://schemas.microsoft.com/office/drawing/2012/chart" uri="{CE6537A1-D6FC-4f65-9D91-7224C49458BB}">
                  <c15:layout/>
                  <c15:dlblFieldTable/>
                  <c15:showDataLabelsRange val="1"/>
                </c:ext>
              </c:extLst>
            </c:dLbl>
            <c:dLbl>
              <c:idx val="9"/>
              <c:layout>
                <c:manualLayout>
                  <c:x val="1.2523809523809524E-2"/>
                  <c:y val="1.8699660308548301E-2"/>
                </c:manualLayout>
              </c:layout>
              <c:tx>
                <c:rich>
                  <a:bodyPr/>
                  <a:lstStyle/>
                  <a:p>
                    <a:fld id="{8ACCA9FC-9527-43D0-A59D-05EBA168BA85}"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2-755E-4A88-B61E-8EEF228991FE}"/>
                </c:ext>
                <c:ext xmlns:c15="http://schemas.microsoft.com/office/drawing/2012/chart" uri="{CE6537A1-D6FC-4f65-9D91-7224C49458BB}">
                  <c15:layout/>
                  <c15:dlblFieldTable/>
                  <c15:showDataLabelsRange val="1"/>
                </c:ext>
              </c:extLst>
            </c:dLbl>
            <c:dLbl>
              <c:idx val="10"/>
              <c:layout/>
              <c:tx>
                <c:rich>
                  <a:bodyPr/>
                  <a:lstStyle/>
                  <a:p>
                    <a:fld id="{82CFBD14-4463-4039-BD60-8F3355DE251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manualLayout>
                  <c:x val="-4.5608315909663834E-2"/>
                  <c:y val="-3.5898053194418772E-2"/>
                </c:manualLayout>
              </c:layout>
              <c:tx>
                <c:rich>
                  <a:bodyPr/>
                  <a:lstStyle/>
                  <a:p>
                    <a:fld id="{0BF2C512-3C40-49A3-A3CD-74DF918B4204}"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4-755E-4A88-B61E-8EEF228991FE}"/>
                </c:ext>
                <c:ext xmlns:c15="http://schemas.microsoft.com/office/drawing/2012/chart" uri="{CE6537A1-D6FC-4f65-9D91-7224C49458BB}">
                  <c15:layout/>
                  <c15:dlblFieldTable/>
                  <c15:showDataLabelsRange val="1"/>
                </c:ext>
              </c:extLst>
            </c:dLbl>
            <c:dLbl>
              <c:idx val="12"/>
              <c:layout/>
              <c:tx>
                <c:rich>
                  <a:bodyPr/>
                  <a:lstStyle/>
                  <a:p>
                    <a:fld id="{7E921172-6326-4434-9941-047D871D3B7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accent1">
                    <a:alpha val="67000"/>
                  </a:schemeClr>
                </a:solidFill>
                <a:round/>
              </a:ln>
              <a:effectLst/>
            </c:spPr>
          </c:errBars>
          <c:xVal>
            <c:numRef>
              <c:f>Project!$A$72:$A$84</c:f>
              <c:numCache>
                <c:formatCode>d\-mmm\-yy</c:formatCode>
                <c:ptCount val="13"/>
                <c:pt idx="0">
                  <c:v>42933</c:v>
                </c:pt>
                <c:pt idx="1">
                  <c:v>42957</c:v>
                </c:pt>
                <c:pt idx="2">
                  <c:v>42957</c:v>
                </c:pt>
                <c:pt idx="3">
                  <c:v>42961</c:v>
                </c:pt>
                <c:pt idx="4">
                  <c:v>42975</c:v>
                </c:pt>
                <c:pt idx="5">
                  <c:v>42978</c:v>
                </c:pt>
                <c:pt idx="6">
                  <c:v>42982</c:v>
                </c:pt>
                <c:pt idx="7">
                  <c:v>42985</c:v>
                </c:pt>
                <c:pt idx="8">
                  <c:v>43006</c:v>
                </c:pt>
                <c:pt idx="9">
                  <c:v>43008</c:v>
                </c:pt>
                <c:pt idx="10">
                  <c:v>43035</c:v>
                </c:pt>
                <c:pt idx="11">
                  <c:v>43049</c:v>
                </c:pt>
                <c:pt idx="12">
                  <c:v>43055</c:v>
                </c:pt>
              </c:numCache>
            </c:numRef>
          </c:xVal>
          <c:yVal>
            <c:numRef>
              <c:f>Project!$C$72:$C$84</c:f>
              <c:numCache>
                <c:formatCode>General</c:formatCode>
                <c:ptCount val="13"/>
                <c:pt idx="0">
                  <c:v>1</c:v>
                </c:pt>
                <c:pt idx="1">
                  <c:v>2</c:v>
                </c:pt>
                <c:pt idx="2">
                  <c:v>1</c:v>
                </c:pt>
                <c:pt idx="3">
                  <c:v>3</c:v>
                </c:pt>
                <c:pt idx="4">
                  <c:v>2</c:v>
                </c:pt>
                <c:pt idx="5">
                  <c:v>4</c:v>
                </c:pt>
                <c:pt idx="6">
                  <c:v>4</c:v>
                </c:pt>
                <c:pt idx="7">
                  <c:v>4</c:v>
                </c:pt>
                <c:pt idx="8">
                  <c:v>4</c:v>
                </c:pt>
                <c:pt idx="9">
                  <c:v>4</c:v>
                </c:pt>
                <c:pt idx="10">
                  <c:v>3</c:v>
                </c:pt>
                <c:pt idx="11">
                  <c:v>4</c:v>
                </c:pt>
                <c:pt idx="12">
                  <c:v>3</c:v>
                </c:pt>
              </c:numCache>
            </c:numRef>
          </c:yVal>
          <c:smooth val="0"/>
          <c:extLst xmlns:c16r2="http://schemas.microsoft.com/office/drawing/2015/06/chart">
            <c:ext xmlns:c16="http://schemas.microsoft.com/office/drawing/2014/chart" uri="{C3380CC4-5D6E-409C-BE32-E72D297353CC}">
              <c16:uniqueId val="{00000016-755E-4A88-B61E-8EEF228991FE}"/>
            </c:ext>
            <c:ext xmlns:c15="http://schemas.microsoft.com/office/drawing/2012/chart" uri="{02D57815-91ED-43cb-92C2-25804820EDAC}">
              <c15:datalabelsRange>
                <c15:f>Project!$B$72:$B$84</c15:f>
                <c15:dlblRangeCache>
                  <c:ptCount val="13"/>
                  <c:pt idx="0">
                    <c:v>Project initiation</c:v>
                  </c:pt>
                  <c:pt idx="1">
                    <c:v>Functional Analysis Test</c:v>
                  </c:pt>
                  <c:pt idx="2">
                    <c:v>Functional Analysis Complete 2 levels</c:v>
                  </c:pt>
                  <c:pt idx="3">
                    <c:v>Preliminary Design Complete</c:v>
                  </c:pt>
                  <c:pt idx="4">
                    <c:v>Work done as discussed in class in preperation for 30% demonstration</c:v>
                  </c:pt>
                  <c:pt idx="5">
                    <c:v>30% Completion Milestone</c:v>
                  </c:pt>
                  <c:pt idx="6">
                    <c:v>Finalise who is working on which part of the circuit</c:v>
                  </c:pt>
                  <c:pt idx="7">
                    <c:v>Order Compenents and finalise wiring diagram</c:v>
                  </c:pt>
                  <c:pt idx="8">
                    <c:v>Start Assembling Circuit</c:v>
                  </c:pt>
                  <c:pt idx="9">
                    <c:v>50% Completion Milestone</c:v>
                  </c:pt>
                  <c:pt idx="10">
                    <c:v>80% Completion Milestone</c:v>
                  </c:pt>
                  <c:pt idx="11">
                    <c:v>100% Completion Milestone</c:v>
                  </c:pt>
                  <c:pt idx="12">
                    <c:v>Demonstration</c:v>
                  </c:pt>
                </c15:dlblRangeCache>
              </c15:datalabelsRange>
            </c:ext>
          </c:extLst>
        </c:ser>
        <c:dLbls>
          <c:dLblPos val="t"/>
          <c:showLegendKey val="0"/>
          <c:showVal val="1"/>
          <c:showCatName val="0"/>
          <c:showSerName val="0"/>
          <c:showPercent val="0"/>
          <c:showBubbleSize val="0"/>
        </c:dLbls>
        <c:axId val="410521528"/>
        <c:axId val="410524272"/>
      </c:scatterChart>
      <c:valAx>
        <c:axId val="410521528"/>
        <c:scaling>
          <c:orientation val="minMax"/>
        </c:scaling>
        <c:delete val="0"/>
        <c:axPos val="b"/>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24272"/>
        <c:crosses val="autoZero"/>
        <c:crossBetween val="midCat"/>
      </c:valAx>
      <c:valAx>
        <c:axId val="410524272"/>
        <c:scaling>
          <c:orientation val="minMax"/>
        </c:scaling>
        <c:delete val="1"/>
        <c:axPos val="l"/>
        <c:numFmt formatCode="General" sourceLinked="1"/>
        <c:majorTickMark val="none"/>
        <c:minorTickMark val="none"/>
        <c:tickLblPos val="nextTo"/>
        <c:crossAx val="41052152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03192185722547E-2"/>
          <c:y val="4.7351333094087102E-2"/>
          <c:w val="0.86019023023191621"/>
          <c:h val="0.8416746864975212"/>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D625-47C2-9915-216A6FFFC8B7}"/>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D625-47C2-9915-216A6FFFC8B7}"/>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D625-47C2-9915-216A6FFFC8B7}"/>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D625-47C2-9915-216A6FFFC8B7}"/>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D625-47C2-9915-216A6FFFC8B7}"/>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D625-47C2-9915-216A6FFFC8B7}"/>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D625-47C2-9915-216A6FFFC8B7}"/>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D625-47C2-9915-216A6FFFC8B7}"/>
              </c:ext>
            </c:extLst>
          </c:dPt>
          <c:dPt>
            <c:idx val="8"/>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11-D625-47C2-9915-216A6FFFC8B7}"/>
              </c:ext>
            </c:extLst>
          </c:dPt>
          <c:dLbls>
            <c:dLbl>
              <c:idx val="0"/>
              <c:layout>
                <c:manualLayout>
                  <c:x val="-0.14998392150133777"/>
                  <c:y val="-4.1081392976012043E-2"/>
                </c:manualLayout>
              </c:layout>
              <c:tx>
                <c:rich>
                  <a:bodyPr/>
                  <a:lstStyle/>
                  <a:p>
                    <a:fld id="{B7226D70-B01C-4C09-8786-B7C27365FE33}"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D625-47C2-9915-216A6FFFC8B7}"/>
                </c:ext>
                <c:ext xmlns:c15="http://schemas.microsoft.com/office/drawing/2012/chart" uri="{CE6537A1-D6FC-4f65-9D91-7224C49458BB}">
                  <c15:dlblFieldTable/>
                  <c15:showDataLabelsRange val="1"/>
                </c:ext>
              </c:extLst>
            </c:dLbl>
            <c:dLbl>
              <c:idx val="1"/>
              <c:layout>
                <c:manualLayout>
                  <c:x val="-0.16284239470066245"/>
                  <c:y val="-0.12928714419172169"/>
                </c:manualLayout>
              </c:layout>
              <c:tx>
                <c:rich>
                  <a:bodyPr/>
                  <a:lstStyle/>
                  <a:p>
                    <a:fld id="{860A9C1E-7ABA-43E8-BD33-E74ECCB6C650}"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D625-47C2-9915-216A6FFFC8B7}"/>
                </c:ext>
                <c:ext xmlns:c15="http://schemas.microsoft.com/office/drawing/2012/chart" uri="{CE6537A1-D6FC-4f65-9D91-7224C49458BB}">
                  <c15:dlblFieldTable/>
                  <c15:showDataLabelsRange val="1"/>
                </c:ext>
              </c:extLst>
            </c:dLbl>
            <c:dLbl>
              <c:idx val="2"/>
              <c:layout>
                <c:manualLayout>
                  <c:x val="-0.15677977752780903"/>
                  <c:y val="-6.0217042406123127E-2"/>
                </c:manualLayout>
              </c:layout>
              <c:tx>
                <c:rich>
                  <a:bodyPr/>
                  <a:lstStyle/>
                  <a:p>
                    <a:fld id="{6787D7A1-1AE4-40A6-83C5-5F6DC1AC3D70}"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D625-47C2-9915-216A6FFFC8B7}"/>
                </c:ext>
                <c:ext xmlns:c15="http://schemas.microsoft.com/office/drawing/2012/chart" uri="{CE6537A1-D6FC-4f65-9D91-7224C49458BB}">
                  <c15:dlblFieldTable/>
                  <c15:showDataLabelsRange val="1"/>
                </c:ext>
              </c:extLst>
            </c:dLbl>
            <c:dLbl>
              <c:idx val="3"/>
              <c:layout>
                <c:manualLayout>
                  <c:x val="-0.23305224346956632"/>
                  <c:y val="-4.5093138192163082E-2"/>
                </c:manualLayout>
              </c:layout>
              <c:tx>
                <c:rich>
                  <a:bodyPr/>
                  <a:lstStyle/>
                  <a:p>
                    <a:fld id="{A1F43A5C-DF7C-45CE-9975-555156428BD4}"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D625-47C2-9915-216A6FFFC8B7}"/>
                </c:ext>
                <c:ext xmlns:c15="http://schemas.microsoft.com/office/drawing/2012/chart" uri="{CE6537A1-D6FC-4f65-9D91-7224C49458BB}">
                  <c15:dlblFieldTable/>
                  <c15:showDataLabelsRange val="1"/>
                </c:ext>
              </c:extLst>
            </c:dLbl>
            <c:dLbl>
              <c:idx val="4"/>
              <c:layout>
                <c:manualLayout>
                  <c:x val="-0.14824209473815772"/>
                  <c:y val="-9.1550332107006707E-2"/>
                </c:manualLayout>
              </c:layout>
              <c:tx>
                <c:rich>
                  <a:bodyPr/>
                  <a:lstStyle/>
                  <a:p>
                    <a:fld id="{5FAD74DD-AA84-4B4C-807C-ABCE4AA966FD}"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9-D625-47C2-9915-216A6FFFC8B7}"/>
                </c:ext>
                <c:ext xmlns:c15="http://schemas.microsoft.com/office/drawing/2012/chart" uri="{CE6537A1-D6FC-4f65-9D91-7224C49458BB}">
                  <c15:dlblFieldTable/>
                  <c15:showDataLabelsRange val="1"/>
                </c:ext>
              </c:extLst>
            </c:dLbl>
            <c:dLbl>
              <c:idx val="5"/>
              <c:tx>
                <c:rich>
                  <a:bodyPr/>
                  <a:lstStyle/>
                  <a:p>
                    <a:fld id="{6233498E-B04D-4DE9-BFAE-C91A9A4706B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6"/>
              <c:layout>
                <c:manualLayout>
                  <c:x val="-0.1084624421947256"/>
                  <c:y val="-6.0502337870017957E-2"/>
                </c:manualLayout>
              </c:layout>
              <c:tx>
                <c:rich>
                  <a:bodyPr/>
                  <a:lstStyle/>
                  <a:p>
                    <a:fld id="{3A9C2FF6-160B-43CF-9272-AC1EA1F85188}"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D625-47C2-9915-216A6FFFC8B7}"/>
                </c:ext>
                <c:ext xmlns:c15="http://schemas.microsoft.com/office/drawing/2012/chart" uri="{CE6537A1-D6FC-4f65-9D91-7224C49458BB}">
                  <c15:dlblFieldTable/>
                  <c15:showDataLabelsRange val="1"/>
                </c:ext>
              </c:extLst>
            </c:dLbl>
            <c:dLbl>
              <c:idx val="7"/>
              <c:layout>
                <c:manualLayout>
                  <c:x val="-0.11182152230971129"/>
                  <c:y val="-5.2935866460401063E-2"/>
                </c:manualLayout>
              </c:layout>
              <c:tx>
                <c:rich>
                  <a:bodyPr/>
                  <a:lstStyle/>
                  <a:p>
                    <a:fld id="{D1C8F4F1-A727-4B6E-AFA6-3EE7003FA6F5}"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F-D625-47C2-9915-216A6FFFC8B7}"/>
                </c:ext>
                <c:ext xmlns:c15="http://schemas.microsoft.com/office/drawing/2012/chart" uri="{CE6537A1-D6FC-4f65-9D91-7224C49458BB}">
                  <c15:dlblFieldTable/>
                  <c15:showDataLabelsRange val="1"/>
                </c:ext>
              </c:extLst>
            </c:dLbl>
            <c:dLbl>
              <c:idx val="8"/>
              <c:layout>
                <c:manualLayout>
                  <c:x val="-1.7917675544795373E-3"/>
                  <c:y val="-3.0357532386199714E-2"/>
                </c:manualLayout>
              </c:layout>
              <c:tx>
                <c:rich>
                  <a:bodyPr/>
                  <a:lstStyle/>
                  <a:p>
                    <a:fld id="{5E11799E-E672-439E-9D5C-6395E7679F9A}"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1-D625-47C2-9915-216A6FFFC8B7}"/>
                </c:ext>
                <c:ext xmlns:c15="http://schemas.microsoft.com/office/drawing/2012/chart" uri="{CE6537A1-D6FC-4f65-9D91-7224C49458BB}">
                  <c15:dlblFieldTable/>
                  <c15:showDataLabelsRange val="1"/>
                </c:ext>
              </c:extLst>
            </c:dLbl>
            <c:dLbl>
              <c:idx val="9"/>
              <c:layout>
                <c:manualLayout>
                  <c:x val="-5.3956380452443505E-2"/>
                  <c:y val="-8.8773839845072214E-2"/>
                </c:manualLayout>
              </c:layout>
              <c:tx>
                <c:rich>
                  <a:bodyPr/>
                  <a:lstStyle/>
                  <a:p>
                    <a:fld id="{0E1E9C4E-AC6C-43F2-8ACA-448517DF8FC7}"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2-D625-47C2-9915-216A6FFFC8B7}"/>
                </c:ext>
                <c:ext xmlns:c15="http://schemas.microsoft.com/office/drawing/2012/chart" uri="{CE6537A1-D6FC-4f65-9D91-7224C49458BB}">
                  <c15:dlblFieldTable/>
                  <c15:showDataLabelsRange val="1"/>
                </c:ext>
              </c:extLst>
            </c:dLbl>
            <c:dLbl>
              <c:idx val="10"/>
              <c:layout>
                <c:manualLayout>
                  <c:x val="-0.10151193600799906"/>
                  <c:y val="-9.5990587383473616E-2"/>
                </c:manualLayout>
              </c:layout>
              <c:tx>
                <c:rich>
                  <a:bodyPr/>
                  <a:lstStyle/>
                  <a:p>
                    <a:fld id="{51AD369B-D3A8-4999-9920-5699E790CFF9}"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3-D625-47C2-9915-216A6FFFC8B7}"/>
                </c:ext>
                <c:ext xmlns:c15="http://schemas.microsoft.com/office/drawing/2012/chart" uri="{CE6537A1-D6FC-4f65-9D91-7224C49458BB}">
                  <c15:dlblFieldTable/>
                  <c15:showDataLabelsRange val="1"/>
                </c:ext>
              </c:extLst>
            </c:dLbl>
            <c:dLbl>
              <c:idx val="11"/>
              <c:tx>
                <c:rich>
                  <a:bodyPr/>
                  <a:lstStyle/>
                  <a:p>
                    <a:fld id="{9AFC3FB8-6882-4363-9DA6-54E146DED91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2"/>
              <c:tx>
                <c:rich>
                  <a:bodyPr/>
                  <a:lstStyle/>
                  <a:p>
                    <a:fld id="{8A840120-1674-44B3-A43B-25705A88B4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3"/>
              <c:tx>
                <c:rich>
                  <a:bodyPr/>
                  <a:lstStyle/>
                  <a:p>
                    <a:fld id="{5542CCA8-084A-418D-873D-BD200B5C27A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4"/>
              <c:tx>
                <c:rich>
                  <a:bodyPr/>
                  <a:lstStyle/>
                  <a:p>
                    <a:fld id="{4C54CFDD-033C-4B04-ADC9-7C77A1F99E0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5"/>
              <c:tx>
                <c:rich>
                  <a:bodyPr/>
                  <a:lstStyle/>
                  <a:p>
                    <a:fld id="{55CB5EDD-A9A1-4923-8E7C-84F34CB74C0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16"/>
              <c:tx>
                <c:rich>
                  <a:bodyPr/>
                  <a:lstStyle/>
                  <a:p>
                    <a:fld id="{FE62B035-8734-40C2-8914-799AC33E977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accent1">
                    <a:alpha val="67000"/>
                  </a:schemeClr>
                </a:solidFill>
                <a:round/>
              </a:ln>
              <a:effectLst/>
            </c:spPr>
          </c:errBars>
          <c:xVal>
            <c:numRef>
              <c:f>'TE Carter'!$A$56:$A$72</c:f>
              <c:numCache>
                <c:formatCode>d\-mmm\-yy</c:formatCode>
                <c:ptCount val="17"/>
                <c:pt idx="0">
                  <c:v>42933</c:v>
                </c:pt>
                <c:pt idx="1">
                  <c:v>42955</c:v>
                </c:pt>
                <c:pt idx="2">
                  <c:v>42957</c:v>
                </c:pt>
                <c:pt idx="3">
                  <c:v>42961</c:v>
                </c:pt>
                <c:pt idx="4">
                  <c:v>42975</c:v>
                </c:pt>
                <c:pt idx="5">
                  <c:v>42978</c:v>
                </c:pt>
                <c:pt idx="6">
                  <c:v>42982</c:v>
                </c:pt>
                <c:pt idx="7">
                  <c:v>42984</c:v>
                </c:pt>
                <c:pt idx="8">
                  <c:v>42985</c:v>
                </c:pt>
                <c:pt idx="9">
                  <c:v>42986</c:v>
                </c:pt>
                <c:pt idx="10">
                  <c:v>43006</c:v>
                </c:pt>
                <c:pt idx="11">
                  <c:v>43008</c:v>
                </c:pt>
                <c:pt idx="12">
                  <c:v>43035</c:v>
                </c:pt>
                <c:pt idx="13">
                  <c:v>43038</c:v>
                </c:pt>
                <c:pt idx="14">
                  <c:v>43038</c:v>
                </c:pt>
                <c:pt idx="15">
                  <c:v>43049</c:v>
                </c:pt>
                <c:pt idx="16">
                  <c:v>43055</c:v>
                </c:pt>
              </c:numCache>
            </c:numRef>
          </c:xVal>
          <c:yVal>
            <c:numRef>
              <c:f>'TE Carter'!$C$56:$C$72</c:f>
              <c:numCache>
                <c:formatCode>General</c:formatCode>
                <c:ptCount val="17"/>
                <c:pt idx="0">
                  <c:v>1</c:v>
                </c:pt>
                <c:pt idx="1">
                  <c:v>1</c:v>
                </c:pt>
                <c:pt idx="2">
                  <c:v>2</c:v>
                </c:pt>
                <c:pt idx="3">
                  <c:v>4</c:v>
                </c:pt>
                <c:pt idx="4">
                  <c:v>4</c:v>
                </c:pt>
                <c:pt idx="5">
                  <c:v>3</c:v>
                </c:pt>
                <c:pt idx="6">
                  <c:v>2</c:v>
                </c:pt>
                <c:pt idx="7">
                  <c:v>1</c:v>
                </c:pt>
                <c:pt idx="8">
                  <c:v>3.5</c:v>
                </c:pt>
                <c:pt idx="9">
                  <c:v>4.5</c:v>
                </c:pt>
                <c:pt idx="10">
                  <c:v>5</c:v>
                </c:pt>
                <c:pt idx="11">
                  <c:v>4</c:v>
                </c:pt>
                <c:pt idx="12">
                  <c:v>5</c:v>
                </c:pt>
                <c:pt idx="13">
                  <c:v>5.5</c:v>
                </c:pt>
                <c:pt idx="14">
                  <c:v>3</c:v>
                </c:pt>
                <c:pt idx="15">
                  <c:v>4</c:v>
                </c:pt>
                <c:pt idx="16">
                  <c:v>3</c:v>
                </c:pt>
              </c:numCache>
            </c:numRef>
          </c:yVal>
          <c:smooth val="0"/>
          <c:extLst xmlns:c16r2="http://schemas.microsoft.com/office/drawing/2015/06/chart">
            <c:ext xmlns:c16="http://schemas.microsoft.com/office/drawing/2014/chart" uri="{C3380CC4-5D6E-409C-BE32-E72D297353CC}">
              <c16:uniqueId val="{00000018-D625-47C2-9915-216A6FFFC8B7}"/>
            </c:ext>
            <c:ext xmlns:c15="http://schemas.microsoft.com/office/drawing/2012/chart" uri="{02D57815-91ED-43cb-92C2-25804820EDAC}">
              <c15:datalabelsRange>
                <c15:f>'TE Carter'!$B$56:$B$72</c15:f>
                <c15:dlblRangeCache>
                  <c:ptCount val="17"/>
                  <c:pt idx="0">
                    <c:v>Project initiation</c:v>
                  </c:pt>
                  <c:pt idx="1">
                    <c:v>Design Functional Analysis</c:v>
                  </c:pt>
                  <c:pt idx="2">
                    <c:v>Functional Analysis Test</c:v>
                  </c:pt>
                  <c:pt idx="3">
                    <c:v>Preliminary Design Complete</c:v>
                  </c:pt>
                  <c:pt idx="4">
                    <c:v>Work done as discussed in class in preperation for 30% demonstration</c:v>
                  </c:pt>
                  <c:pt idx="5">
                    <c:v>20% Completion Milestone</c:v>
                  </c:pt>
                  <c:pt idx="6">
                    <c:v>Research and design wiring diagram for components</c:v>
                  </c:pt>
                  <c:pt idx="7">
                    <c:v>Finalise wiring daigram and make list of components</c:v>
                  </c:pt>
                  <c:pt idx="8">
                    <c:v>Order components</c:v>
                  </c:pt>
                  <c:pt idx="9">
                    <c:v>30% Completion Milestone</c:v>
                  </c:pt>
                  <c:pt idx="10">
                    <c:v>Begin Assembling Components</c:v>
                  </c:pt>
                  <c:pt idx="11">
                    <c:v>50% Completion Milestone</c:v>
                  </c:pt>
                  <c:pt idx="12">
                    <c:v>Ensure all subcircuits work and test and document</c:v>
                  </c:pt>
                  <c:pt idx="13">
                    <c:v>Start intergrating and testing the integrated circuitx</c:v>
                  </c:pt>
                  <c:pt idx="14">
                    <c:v>80% Completion Milestone and documentation update</c:v>
                  </c:pt>
                  <c:pt idx="15">
                    <c:v>100% Completion Milestone</c:v>
                  </c:pt>
                  <c:pt idx="16">
                    <c:v>Demonstration</c:v>
                  </c:pt>
                </c15:dlblRangeCache>
              </c15:datalabelsRange>
            </c:ext>
          </c:extLst>
        </c:ser>
        <c:dLbls>
          <c:dLblPos val="t"/>
          <c:showLegendKey val="0"/>
          <c:showVal val="1"/>
          <c:showCatName val="0"/>
          <c:showSerName val="0"/>
          <c:showPercent val="0"/>
          <c:showBubbleSize val="0"/>
        </c:dLbls>
        <c:axId val="410527408"/>
        <c:axId val="410521920"/>
      </c:scatterChart>
      <c:valAx>
        <c:axId val="410527408"/>
        <c:scaling>
          <c:orientation val="minMax"/>
        </c:scaling>
        <c:delete val="0"/>
        <c:axPos val="b"/>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21920"/>
        <c:crosses val="autoZero"/>
        <c:crossBetween val="midCat"/>
      </c:valAx>
      <c:valAx>
        <c:axId val="410521920"/>
        <c:scaling>
          <c:orientation val="minMax"/>
        </c:scaling>
        <c:delete val="1"/>
        <c:axPos val="l"/>
        <c:numFmt formatCode="General" sourceLinked="1"/>
        <c:majorTickMark val="none"/>
        <c:minorTickMark val="none"/>
        <c:tickLblPos val="nextTo"/>
        <c:crossAx val="4105274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903192185722547E-2"/>
          <c:y val="4.7351333094087102E-2"/>
          <c:w val="0.86019023023191621"/>
          <c:h val="0.8416746864975212"/>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3B47-436F-A8D9-3497D3F94F49}"/>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3B47-436F-A8D9-3497D3F94F49}"/>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3B47-436F-A8D9-3497D3F94F49}"/>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3B47-436F-A8D9-3497D3F94F49}"/>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3B47-436F-A8D9-3497D3F94F49}"/>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3B47-436F-A8D9-3497D3F94F49}"/>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3B47-436F-A8D9-3497D3F94F49}"/>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3B47-436F-A8D9-3497D3F94F49}"/>
              </c:ext>
            </c:extLst>
          </c:dPt>
          <c:dPt>
            <c:idx val="8"/>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11-3B47-436F-A8D9-3497D3F94F49}"/>
              </c:ext>
            </c:extLst>
          </c:dPt>
          <c:dLbls>
            <c:dLbl>
              <c:idx val="0"/>
              <c:layout>
                <c:manualLayout>
                  <c:x val="-0.14998392150133777"/>
                  <c:y val="-4.1081392976012043E-2"/>
                </c:manualLayout>
              </c:layout>
              <c:tx>
                <c:rich>
                  <a:bodyPr/>
                  <a:lstStyle/>
                  <a:p>
                    <a:fld id="{391C66D1-518A-4C0C-93A9-4C3369C9274B}"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3B47-436F-A8D9-3497D3F94F49}"/>
                </c:ext>
                <c:ext xmlns:c15="http://schemas.microsoft.com/office/drawing/2012/chart" uri="{CE6537A1-D6FC-4f65-9D91-7224C49458BB}">
                  <c15:dlblFieldTable/>
                  <c15:showDataLabelsRange val="1"/>
                </c:ext>
              </c:extLst>
            </c:dLbl>
            <c:dLbl>
              <c:idx val="1"/>
              <c:layout>
                <c:manualLayout>
                  <c:x val="-0.19394279104942394"/>
                  <c:y val="2.4780108593295447E-3"/>
                </c:manualLayout>
              </c:layout>
              <c:tx>
                <c:rich>
                  <a:bodyPr/>
                  <a:lstStyle/>
                  <a:p>
                    <a:fld id="{2ECDFF7B-39EB-41D1-8334-ACDA99F6D5AC}"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3B47-436F-A8D9-3497D3F94F49}"/>
                </c:ext>
                <c:ext xmlns:c15="http://schemas.microsoft.com/office/drawing/2012/chart" uri="{CE6537A1-D6FC-4f65-9D91-7224C49458BB}">
                  <c15:dlblFieldTable/>
                  <c15:showDataLabelsRange val="1"/>
                </c:ext>
              </c:extLst>
            </c:dLbl>
            <c:dLbl>
              <c:idx val="2"/>
              <c:layout>
                <c:manualLayout>
                  <c:x val="-0.20585155669100685"/>
                  <c:y val="-6.6103798093940541E-2"/>
                </c:manualLayout>
              </c:layout>
              <c:tx>
                <c:rich>
                  <a:bodyPr/>
                  <a:lstStyle/>
                  <a:p>
                    <a:fld id="{E1686658-33C5-432F-8948-D44D5CA00FA9}"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3B47-436F-A8D9-3497D3F94F49}"/>
                </c:ext>
                <c:ext xmlns:c15="http://schemas.microsoft.com/office/drawing/2012/chart" uri="{CE6537A1-D6FC-4f65-9D91-7224C49458BB}">
                  <c15:dlblFieldTable/>
                  <c15:showDataLabelsRange val="1"/>
                </c:ext>
              </c:extLst>
            </c:dLbl>
            <c:dLbl>
              <c:idx val="3"/>
              <c:layout>
                <c:manualLayout>
                  <c:x val="-4.0988732340660805E-2"/>
                  <c:y val="-5.89544939590326E-2"/>
                </c:manualLayout>
              </c:layout>
              <c:tx>
                <c:rich>
                  <a:bodyPr/>
                  <a:lstStyle/>
                  <a:p>
                    <a:fld id="{3DDBD8BA-0A47-4A39-9F55-A1CD9A62C7EE}"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3B47-436F-A8D9-3497D3F94F49}"/>
                </c:ext>
                <c:ext xmlns:c15="http://schemas.microsoft.com/office/drawing/2012/chart" uri="{CE6537A1-D6FC-4f65-9D91-7224C49458BB}">
                  <c15:dlblFieldTable/>
                  <c15:showDataLabelsRange val="1"/>
                </c:ext>
              </c:extLst>
            </c:dLbl>
            <c:dLbl>
              <c:idx val="4"/>
              <c:layout>
                <c:manualLayout>
                  <c:x val="-0.13138421256664951"/>
                  <c:y val="-9.5165392461535533E-2"/>
                </c:manualLayout>
              </c:layout>
              <c:tx>
                <c:rich>
                  <a:bodyPr/>
                  <a:lstStyle/>
                  <a:p>
                    <a:fld id="{C64A3BFF-E604-45DF-8ECB-8AFF47E47E2C}"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9-3B47-436F-A8D9-3497D3F94F49}"/>
                </c:ext>
                <c:ext xmlns:c15="http://schemas.microsoft.com/office/drawing/2012/chart" uri="{CE6537A1-D6FC-4f65-9D91-7224C49458BB}">
                  <c15:dlblFieldTable/>
                  <c15:showDataLabelsRange val="1"/>
                </c:ext>
              </c:extLst>
            </c:dLbl>
            <c:dLbl>
              <c:idx val="5"/>
              <c:layout>
                <c:manualLayout>
                  <c:x val="-0.20337775574663336"/>
                  <c:y val="-1.7732105520708218E-2"/>
                </c:manualLayout>
              </c:layout>
              <c:tx>
                <c:rich>
                  <a:bodyPr/>
                  <a:lstStyle/>
                  <a:p>
                    <a:fld id="{69BD5C58-2B72-43B3-B300-AC5416E846FB}"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B-3B47-436F-A8D9-3497D3F94F49}"/>
                </c:ext>
                <c:ext xmlns:c15="http://schemas.microsoft.com/office/drawing/2012/chart" uri="{CE6537A1-D6FC-4f65-9D91-7224C49458BB}">
                  <c15:dlblFieldTable/>
                  <c15:showDataLabelsRange val="1"/>
                </c:ext>
              </c:extLst>
            </c:dLbl>
            <c:dLbl>
              <c:idx val="6"/>
              <c:layout>
                <c:manualLayout>
                  <c:x val="-0.12428171054889325"/>
                  <c:y val="-8.5474315710536181E-2"/>
                </c:manualLayout>
              </c:layout>
              <c:tx>
                <c:rich>
                  <a:bodyPr/>
                  <a:lstStyle/>
                  <a:p>
                    <a:fld id="{CEC5A927-BA7A-4A68-95D3-26787F0FE6B2}"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3B47-436F-A8D9-3497D3F94F49}"/>
                </c:ext>
                <c:ext xmlns:c15="http://schemas.microsoft.com/office/drawing/2012/chart" uri="{CE6537A1-D6FC-4f65-9D91-7224C49458BB}">
                  <c15:dlblFieldTable/>
                  <c15:showDataLabelsRange val="1"/>
                </c:ext>
              </c:extLst>
            </c:dLbl>
            <c:dLbl>
              <c:idx val="7"/>
              <c:layout>
                <c:manualLayout>
                  <c:x val="-0.12105330054082222"/>
                  <c:y val="-5.9346970941609463E-2"/>
                </c:manualLayout>
              </c:layout>
              <c:tx>
                <c:rich>
                  <a:bodyPr/>
                  <a:lstStyle/>
                  <a:p>
                    <a:fld id="{DFE83AAB-8A67-4804-827A-736425E56E38}"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F-3B47-436F-A8D9-3497D3F94F49}"/>
                </c:ext>
                <c:ext xmlns:c15="http://schemas.microsoft.com/office/drawing/2012/chart" uri="{CE6537A1-D6FC-4f65-9D91-7224C49458BB}">
                  <c15:dlblFieldTable/>
                  <c15:showDataLabelsRange val="1"/>
                </c:ext>
              </c:extLst>
            </c:dLbl>
            <c:dLbl>
              <c:idx val="8"/>
              <c:layout>
                <c:manualLayout>
                  <c:x val="-0.12124293785310734"/>
                  <c:y val="-6.9098396598730238E-2"/>
                </c:manualLayout>
              </c:layout>
              <c:tx>
                <c:rich>
                  <a:bodyPr/>
                  <a:lstStyle/>
                  <a:p>
                    <a:fld id="{7C2FC600-7E86-4587-91B9-4C2DC44669B4}"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1-3B47-436F-A8D9-3497D3F94F49}"/>
                </c:ext>
                <c:ext xmlns:c15="http://schemas.microsoft.com/office/drawing/2012/chart" uri="{CE6537A1-D6FC-4f65-9D91-7224C49458BB}">
                  <c15:dlblFieldTable/>
                  <c15:showDataLabelsRange val="1"/>
                </c:ext>
              </c:extLst>
            </c:dLbl>
            <c:dLbl>
              <c:idx val="9"/>
              <c:layout>
                <c:manualLayout>
                  <c:x val="9.5076674737691689E-3"/>
                  <c:y val="-4.2383442527699308E-2"/>
                </c:manualLayout>
              </c:layout>
              <c:tx>
                <c:rich>
                  <a:bodyPr/>
                  <a:lstStyle/>
                  <a:p>
                    <a:fld id="{160B2CD5-08FD-48AD-8EC9-D300F8140272}"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3-3B47-436F-A8D9-3497D3F94F49}"/>
                </c:ext>
                <c:ext xmlns:c15="http://schemas.microsoft.com/office/drawing/2012/chart" uri="{CE6537A1-D6FC-4f65-9D91-7224C49458BB}">
                  <c15:dlblFieldTable/>
                  <c15:showDataLabelsRange val="1"/>
                </c:ext>
              </c:extLst>
            </c:dLbl>
            <c:dLbl>
              <c:idx val="10"/>
              <c:layout>
                <c:manualLayout>
                  <c:x val="1.4366424535914878E-3"/>
                  <c:y val="-4.6787795593347468E-2"/>
                </c:manualLayout>
              </c:layout>
              <c:tx>
                <c:rich>
                  <a:bodyPr/>
                  <a:lstStyle/>
                  <a:p>
                    <a:fld id="{BDF7422E-1A1D-4210-B308-0B2670F304A1}"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4-3B47-436F-A8D9-3497D3F94F49}"/>
                </c:ex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accent1">
                    <a:alpha val="67000"/>
                  </a:schemeClr>
                </a:solidFill>
                <a:round/>
              </a:ln>
              <a:effectLst/>
            </c:spPr>
          </c:errBars>
          <c:xVal>
            <c:numRef>
              <c:f>'SJ Du Plessis'!$A$53:$A$63</c:f>
              <c:numCache>
                <c:formatCode>d\-mmm\-yy</c:formatCode>
                <c:ptCount val="11"/>
                <c:pt idx="0">
                  <c:v>42933</c:v>
                </c:pt>
                <c:pt idx="1">
                  <c:v>42957</c:v>
                </c:pt>
                <c:pt idx="2">
                  <c:v>42959</c:v>
                </c:pt>
                <c:pt idx="3">
                  <c:v>42961</c:v>
                </c:pt>
                <c:pt idx="4">
                  <c:v>42975</c:v>
                </c:pt>
                <c:pt idx="5">
                  <c:v>42978</c:v>
                </c:pt>
                <c:pt idx="6">
                  <c:v>42982</c:v>
                </c:pt>
                <c:pt idx="7">
                  <c:v>43008</c:v>
                </c:pt>
                <c:pt idx="8">
                  <c:v>43035</c:v>
                </c:pt>
                <c:pt idx="9">
                  <c:v>43049</c:v>
                </c:pt>
                <c:pt idx="10">
                  <c:v>43055</c:v>
                </c:pt>
              </c:numCache>
            </c:numRef>
          </c:xVal>
          <c:yVal>
            <c:numRef>
              <c:f>'SJ Du Plessis'!$C$53:$C$63</c:f>
              <c:numCache>
                <c:formatCode>General</c:formatCode>
                <c:ptCount val="11"/>
                <c:pt idx="0">
                  <c:v>1</c:v>
                </c:pt>
                <c:pt idx="1">
                  <c:v>2</c:v>
                </c:pt>
                <c:pt idx="2">
                  <c:v>2</c:v>
                </c:pt>
                <c:pt idx="3">
                  <c:v>1</c:v>
                </c:pt>
                <c:pt idx="4">
                  <c:v>2</c:v>
                </c:pt>
                <c:pt idx="5">
                  <c:v>3</c:v>
                </c:pt>
                <c:pt idx="6">
                  <c:v>3</c:v>
                </c:pt>
                <c:pt idx="7">
                  <c:v>4</c:v>
                </c:pt>
                <c:pt idx="8">
                  <c:v>3</c:v>
                </c:pt>
                <c:pt idx="9">
                  <c:v>4</c:v>
                </c:pt>
                <c:pt idx="10">
                  <c:v>3</c:v>
                </c:pt>
              </c:numCache>
            </c:numRef>
          </c:yVal>
          <c:smooth val="0"/>
          <c:extLst xmlns:c16r2="http://schemas.microsoft.com/office/drawing/2015/06/chart">
            <c:ext xmlns:c16="http://schemas.microsoft.com/office/drawing/2014/chart" uri="{C3380CC4-5D6E-409C-BE32-E72D297353CC}">
              <c16:uniqueId val="{00000012-3B47-436F-A8D9-3497D3F94F49}"/>
            </c:ext>
            <c:ext xmlns:c15="http://schemas.microsoft.com/office/drawing/2012/chart" uri="{02D57815-91ED-43cb-92C2-25804820EDAC}">
              <c15:datalabelsRange>
                <c15:f>'SJ Du Plessis'!$B$53:$B$63</c15:f>
                <c15:dlblRangeCache>
                  <c:ptCount val="11"/>
                  <c:pt idx="0">
                    <c:v>Project initiation</c:v>
                  </c:pt>
                  <c:pt idx="1">
                    <c:v>Functional Analysis Test</c:v>
                  </c:pt>
                  <c:pt idx="2">
                    <c:v>Spesification of Interfaces</c:v>
                  </c:pt>
                  <c:pt idx="3">
                    <c:v>Preliminary Design Complete</c:v>
                  </c:pt>
                  <c:pt idx="4">
                    <c:v>Work done as discussed in class in preperation for 30% demonstration</c:v>
                  </c:pt>
                  <c:pt idx="5">
                    <c:v>30% Completion Milestone</c:v>
                  </c:pt>
                  <c:pt idx="6">
                    <c:v>PV panel characterised</c:v>
                  </c:pt>
                  <c:pt idx="7">
                    <c:v>50% Completion Milestone</c:v>
                  </c:pt>
                  <c:pt idx="8">
                    <c:v>80% Completion Milestone</c:v>
                  </c:pt>
                  <c:pt idx="9">
                    <c:v>100% Completion Milestone</c:v>
                  </c:pt>
                  <c:pt idx="10">
                    <c:v>Demonstration</c:v>
                  </c:pt>
                </c15:dlblRangeCache>
              </c15:datalabelsRange>
            </c:ext>
          </c:extLst>
        </c:ser>
        <c:dLbls>
          <c:dLblPos val="t"/>
          <c:showLegendKey val="0"/>
          <c:showVal val="1"/>
          <c:showCatName val="0"/>
          <c:showSerName val="0"/>
          <c:showPercent val="0"/>
          <c:showBubbleSize val="0"/>
        </c:dLbls>
        <c:axId val="410526232"/>
        <c:axId val="410528976"/>
      </c:scatterChart>
      <c:valAx>
        <c:axId val="410526232"/>
        <c:scaling>
          <c:orientation val="minMax"/>
        </c:scaling>
        <c:delete val="0"/>
        <c:axPos val="b"/>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28976"/>
        <c:crosses val="autoZero"/>
        <c:crossBetween val="midCat"/>
      </c:valAx>
      <c:valAx>
        <c:axId val="410528976"/>
        <c:scaling>
          <c:orientation val="minMax"/>
        </c:scaling>
        <c:delete val="1"/>
        <c:axPos val="l"/>
        <c:numFmt formatCode="General" sourceLinked="1"/>
        <c:majorTickMark val="none"/>
        <c:minorTickMark val="none"/>
        <c:tickLblPos val="nextTo"/>
        <c:crossAx val="41052623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351266509211746E-2"/>
          <c:y val="4.735145772177235E-2"/>
          <c:w val="0.86019023023191621"/>
          <c:h val="0.8416746864975212"/>
        </c:manualLayout>
      </c:layout>
      <c:scatterChart>
        <c:scatterStyle val="lineMarker"/>
        <c:varyColors val="1"/>
        <c:ser>
          <c:idx val="0"/>
          <c:order val="0"/>
          <c:spPr>
            <a:ln w="25400">
              <a:noFill/>
            </a:ln>
          </c:spPr>
          <c:marker>
            <c:symbol val="circle"/>
            <c:size val="5"/>
          </c:marker>
          <c:dPt>
            <c:idx val="0"/>
            <c:marker>
              <c:spPr>
                <a:solidFill>
                  <a:schemeClr val="accent1"/>
                </a:solidFill>
                <a:ln w="9525">
                  <a:solidFill>
                    <a:schemeClr val="accent1"/>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1-014C-44EB-85F7-FE24E2CF1E42}"/>
              </c:ext>
            </c:extLst>
          </c:dPt>
          <c:dPt>
            <c:idx val="1"/>
            <c:marker>
              <c:spPr>
                <a:solidFill>
                  <a:schemeClr val="accent2"/>
                </a:solidFill>
                <a:ln w="9525">
                  <a:solidFill>
                    <a:schemeClr val="accent2"/>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3-014C-44EB-85F7-FE24E2CF1E42}"/>
              </c:ext>
            </c:extLst>
          </c:dPt>
          <c:dPt>
            <c:idx val="2"/>
            <c:marker>
              <c:spPr>
                <a:solidFill>
                  <a:schemeClr val="accent3"/>
                </a:solidFill>
                <a:ln w="9525">
                  <a:solidFill>
                    <a:schemeClr val="accent3"/>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5-014C-44EB-85F7-FE24E2CF1E42}"/>
              </c:ext>
            </c:extLst>
          </c:dPt>
          <c:dPt>
            <c:idx val="3"/>
            <c:marker>
              <c:spPr>
                <a:solidFill>
                  <a:schemeClr val="accent4"/>
                </a:solidFill>
                <a:ln w="9525">
                  <a:solidFill>
                    <a:schemeClr val="accent4"/>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7-014C-44EB-85F7-FE24E2CF1E42}"/>
              </c:ext>
            </c:extLst>
          </c:dPt>
          <c:dPt>
            <c:idx val="4"/>
            <c:marker>
              <c:spPr>
                <a:solidFill>
                  <a:schemeClr val="accent5"/>
                </a:solidFill>
                <a:ln w="9525">
                  <a:solidFill>
                    <a:schemeClr val="accent5"/>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9-014C-44EB-85F7-FE24E2CF1E42}"/>
              </c:ext>
            </c:extLst>
          </c:dPt>
          <c:dPt>
            <c:idx val="5"/>
            <c:marker>
              <c:spPr>
                <a:solidFill>
                  <a:schemeClr val="accent6"/>
                </a:solidFill>
                <a:ln w="9525">
                  <a:solidFill>
                    <a:schemeClr val="accent6"/>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B-014C-44EB-85F7-FE24E2CF1E42}"/>
              </c:ext>
            </c:extLst>
          </c:dPt>
          <c:dPt>
            <c:idx val="6"/>
            <c:marker>
              <c:spPr>
                <a:solidFill>
                  <a:schemeClr val="accent1">
                    <a:lumMod val="60000"/>
                  </a:schemeClr>
                </a:solidFill>
                <a:ln w="9525">
                  <a:solidFill>
                    <a:schemeClr val="accent1">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D-014C-44EB-85F7-FE24E2CF1E42}"/>
              </c:ext>
            </c:extLst>
          </c:dPt>
          <c:dPt>
            <c:idx val="7"/>
            <c:marker>
              <c:spPr>
                <a:solidFill>
                  <a:schemeClr val="accent2">
                    <a:lumMod val="60000"/>
                  </a:schemeClr>
                </a:solidFill>
                <a:ln w="9525">
                  <a:solidFill>
                    <a:schemeClr val="accent2">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0F-014C-44EB-85F7-FE24E2CF1E42}"/>
              </c:ext>
            </c:extLst>
          </c:dPt>
          <c:dPt>
            <c:idx val="8"/>
            <c:marker>
              <c:spPr>
                <a:solidFill>
                  <a:schemeClr val="accent3">
                    <a:lumMod val="60000"/>
                  </a:schemeClr>
                </a:solidFill>
                <a:ln w="9525">
                  <a:solidFill>
                    <a:schemeClr val="accent3">
                      <a:lumMod val="60000"/>
                    </a:schemeClr>
                  </a:solidFill>
                </a:ln>
                <a:effectLst/>
              </c:spPr>
            </c:marker>
            <c:bubble3D val="0"/>
            <c:spPr>
              <a:ln w="25400" cap="rnd">
                <a:noFill/>
                <a:round/>
              </a:ln>
              <a:effectLst/>
            </c:spPr>
            <c:extLst xmlns:c16r2="http://schemas.microsoft.com/office/drawing/2015/06/chart">
              <c:ext xmlns:c16="http://schemas.microsoft.com/office/drawing/2014/chart" uri="{C3380CC4-5D6E-409C-BE32-E72D297353CC}">
                <c16:uniqueId val="{00000011-014C-44EB-85F7-FE24E2CF1E42}"/>
              </c:ext>
            </c:extLst>
          </c:dPt>
          <c:dLbls>
            <c:dLbl>
              <c:idx val="0"/>
              <c:layout>
                <c:manualLayout>
                  <c:x val="-0.14998392150133777"/>
                  <c:y val="-4.1081392976012043E-2"/>
                </c:manualLayout>
              </c:layout>
              <c:tx>
                <c:rich>
                  <a:bodyPr/>
                  <a:lstStyle/>
                  <a:p>
                    <a:fld id="{1E80ADB7-24C3-4FBF-910E-5B5093D07DC2}"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014C-44EB-85F7-FE24E2CF1E42}"/>
                </c:ext>
                <c:ext xmlns:c15="http://schemas.microsoft.com/office/drawing/2012/chart" uri="{CE6537A1-D6FC-4f65-9D91-7224C49458BB}">
                  <c15:layout/>
                  <c15:dlblFieldTable/>
                  <c15:showDataLabelsRange val="1"/>
                </c:ext>
              </c:extLst>
            </c:dLbl>
            <c:dLbl>
              <c:idx val="1"/>
              <c:layout>
                <c:manualLayout>
                  <c:x val="-0.137445615908181"/>
                  <c:y val="-5.1805253565824376E-2"/>
                </c:manualLayout>
              </c:layout>
              <c:tx>
                <c:rich>
                  <a:bodyPr/>
                  <a:lstStyle/>
                  <a:p>
                    <a:fld id="{585C0905-D4C8-46F8-BFA9-17F2489C703D}"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014C-44EB-85F7-FE24E2CF1E42}"/>
                </c:ext>
                <c:ext xmlns:c15="http://schemas.microsoft.com/office/drawing/2012/chart" uri="{CE6537A1-D6FC-4f65-9D91-7224C49458BB}">
                  <c15:layout/>
                  <c15:dlblFieldTable/>
                  <c15:showDataLabelsRange val="1"/>
                </c:ext>
              </c:extLst>
            </c:dLbl>
            <c:dLbl>
              <c:idx val="2"/>
              <c:layout>
                <c:manualLayout>
                  <c:x val="-0.1186844864730892"/>
                  <c:y val="-6.6103734352240956E-2"/>
                </c:manualLayout>
              </c:layout>
              <c:tx>
                <c:rich>
                  <a:bodyPr/>
                  <a:lstStyle/>
                  <a:p>
                    <a:fld id="{040E4E3E-AF68-4740-A2CD-8B4788004B3F}"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014C-44EB-85F7-FE24E2CF1E42}"/>
                </c:ext>
                <c:ext xmlns:c15="http://schemas.microsoft.com/office/drawing/2012/chart" uri="{CE6537A1-D6FC-4f65-9D91-7224C49458BB}">
                  <c15:layout/>
                  <c15:dlblFieldTable/>
                  <c15:showDataLabelsRange val="1"/>
                </c:ext>
              </c:extLst>
            </c:dLbl>
            <c:dLbl>
              <c:idx val="3"/>
              <c:layout>
                <c:manualLayout>
                  <c:x val="-4.0988732340660805E-2"/>
                  <c:y val="-5.89544939590326E-2"/>
                </c:manualLayout>
              </c:layout>
              <c:tx>
                <c:rich>
                  <a:bodyPr/>
                  <a:lstStyle/>
                  <a:p>
                    <a:fld id="{60C0CE5E-1E11-4AF6-99FF-A27FCEC9AB82}"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014C-44EB-85F7-FE24E2CF1E42}"/>
                </c:ext>
                <c:ext xmlns:c15="http://schemas.microsoft.com/office/drawing/2012/chart" uri="{CE6537A1-D6FC-4f65-9D91-7224C49458BB}">
                  <c15:layout/>
                  <c15:dlblFieldTable/>
                  <c15:showDataLabelsRange val="1"/>
                </c:ext>
              </c:extLst>
            </c:dLbl>
            <c:dLbl>
              <c:idx val="4"/>
              <c:layout/>
              <c:tx>
                <c:rich>
                  <a:bodyPr/>
                  <a:lstStyle/>
                  <a:p>
                    <a:fld id="{10EFA73F-5293-42F3-A198-493758565B5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B9AA927C-0666-4CF8-960D-1A7FAB44DDA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manualLayout>
                  <c:x val="-0.12751012055696428"/>
                  <c:y val="-6.6103734352240817E-2"/>
                </c:manualLayout>
              </c:layout>
              <c:tx>
                <c:rich>
                  <a:bodyPr/>
                  <a:lstStyle/>
                  <a:p>
                    <a:fld id="{F6AD4DF2-D868-4B26-B2C3-B163E7AAB070}"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D-014C-44EB-85F7-FE24E2CF1E42}"/>
                </c:ext>
                <c:ext xmlns:c15="http://schemas.microsoft.com/office/drawing/2012/chart" uri="{CE6537A1-D6FC-4f65-9D91-7224C49458BB}">
                  <c15:layout/>
                  <c15:dlblFieldTable/>
                  <c15:showDataLabelsRange val="1"/>
                </c:ext>
              </c:extLst>
            </c:dLbl>
            <c:dLbl>
              <c:idx val="7"/>
              <c:layout/>
              <c:tx>
                <c:rich>
                  <a:bodyPr/>
                  <a:lstStyle/>
                  <a:p>
                    <a:fld id="{DB2F7B79-1CA4-4B5C-B60B-85B23E1A4A4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manualLayout>
                  <c:x val="-1.7917675544795373E-3"/>
                  <c:y val="-3.0357532386199714E-2"/>
                </c:manualLayout>
              </c:layout>
              <c:tx>
                <c:rich>
                  <a:bodyPr/>
                  <a:lstStyle/>
                  <a:p>
                    <a:fld id="{86D78B6F-2735-408B-830B-35DDC19C5DE9}" type="CELLRANGE">
                      <a:rPr lang="en-US"/>
                      <a:pPr/>
                      <a:t>[CELLRANGE]</a:t>
                    </a:fld>
                    <a:endParaRPr lang="en-US"/>
                  </a:p>
                </c:rich>
              </c:tx>
              <c:dLblPos val="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11-014C-44EB-85F7-FE24E2CF1E42}"/>
                </c:ext>
                <c:ext xmlns:c15="http://schemas.microsoft.com/office/drawing/2012/chart" uri="{CE6537A1-D6FC-4f65-9D91-7224C49458BB}">
                  <c15:layout/>
                  <c15:dlblFieldTable/>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errBars>
            <c:errDir val="x"/>
            <c:errBarType val="both"/>
            <c:errValType val="stdErr"/>
            <c:noEndCap val="0"/>
            <c:spPr>
              <a:noFill/>
              <a:ln w="9525" cap="flat" cmpd="sng" algn="ctr">
                <a:noFill/>
                <a:round/>
              </a:ln>
              <a:effectLst/>
            </c:spPr>
          </c:errBars>
          <c:errBars>
            <c:errDir val="y"/>
            <c:errBarType val="minus"/>
            <c:errValType val="percentage"/>
            <c:noEndCap val="0"/>
            <c:val val="100"/>
            <c:spPr>
              <a:noFill/>
              <a:ln w="9525" cap="flat" cmpd="sng" algn="ctr">
                <a:solidFill>
                  <a:schemeClr val="accent1">
                    <a:alpha val="67000"/>
                  </a:schemeClr>
                </a:solidFill>
                <a:round/>
              </a:ln>
              <a:effectLst/>
            </c:spPr>
          </c:errBars>
          <c:xVal>
            <c:numRef>
              <c:f>'CF Greyling'!$A$46:$A$54</c:f>
              <c:numCache>
                <c:formatCode>d\-mmm\-yy</c:formatCode>
                <c:ptCount val="9"/>
                <c:pt idx="0">
                  <c:v>42933</c:v>
                </c:pt>
                <c:pt idx="1">
                  <c:v>42957</c:v>
                </c:pt>
                <c:pt idx="2">
                  <c:v>42961</c:v>
                </c:pt>
                <c:pt idx="3">
                  <c:v>42975</c:v>
                </c:pt>
                <c:pt idx="4">
                  <c:v>42978</c:v>
                </c:pt>
                <c:pt idx="5">
                  <c:v>43008</c:v>
                </c:pt>
                <c:pt idx="6">
                  <c:v>43035</c:v>
                </c:pt>
                <c:pt idx="7">
                  <c:v>43049</c:v>
                </c:pt>
                <c:pt idx="8">
                  <c:v>43055</c:v>
                </c:pt>
              </c:numCache>
            </c:numRef>
          </c:xVal>
          <c:yVal>
            <c:numRef>
              <c:f>'CF Greyling'!$C$46:$C$54</c:f>
              <c:numCache>
                <c:formatCode>General</c:formatCode>
                <c:ptCount val="9"/>
                <c:pt idx="0">
                  <c:v>1</c:v>
                </c:pt>
                <c:pt idx="1">
                  <c:v>2</c:v>
                </c:pt>
                <c:pt idx="2">
                  <c:v>1</c:v>
                </c:pt>
                <c:pt idx="3">
                  <c:v>2</c:v>
                </c:pt>
                <c:pt idx="4">
                  <c:v>3</c:v>
                </c:pt>
                <c:pt idx="5">
                  <c:v>4</c:v>
                </c:pt>
                <c:pt idx="6">
                  <c:v>3</c:v>
                </c:pt>
                <c:pt idx="7">
                  <c:v>4</c:v>
                </c:pt>
                <c:pt idx="8">
                  <c:v>3</c:v>
                </c:pt>
              </c:numCache>
            </c:numRef>
          </c:yVal>
          <c:smooth val="0"/>
          <c:extLst xmlns:c16r2="http://schemas.microsoft.com/office/drawing/2015/06/chart">
            <c:ext xmlns:c16="http://schemas.microsoft.com/office/drawing/2014/chart" uri="{C3380CC4-5D6E-409C-BE32-E72D297353CC}">
              <c16:uniqueId val="{00000012-014C-44EB-85F7-FE24E2CF1E42}"/>
            </c:ext>
            <c:ext xmlns:c15="http://schemas.microsoft.com/office/drawing/2012/chart" uri="{02D57815-91ED-43cb-92C2-25804820EDAC}">
              <c15:datalabelsRange>
                <c15:f>'CF Greyling'!$B$46:$B$54</c15:f>
                <c15:dlblRangeCache>
                  <c:ptCount val="9"/>
                  <c:pt idx="0">
                    <c:v>Project initiation</c:v>
                  </c:pt>
                  <c:pt idx="1">
                    <c:v>Functional Analysis Test</c:v>
                  </c:pt>
                  <c:pt idx="2">
                    <c:v>Preliminary Design Complete</c:v>
                  </c:pt>
                  <c:pt idx="3">
                    <c:v>Work done as discussed in class in preperation for 30% demonstration</c:v>
                  </c:pt>
                  <c:pt idx="4">
                    <c:v>30% Completion Milestone</c:v>
                  </c:pt>
                  <c:pt idx="5">
                    <c:v>50% Completion Milestone</c:v>
                  </c:pt>
                  <c:pt idx="6">
                    <c:v>80% Completion Milestone</c:v>
                  </c:pt>
                  <c:pt idx="7">
                    <c:v>100% Completion Milestone</c:v>
                  </c:pt>
                  <c:pt idx="8">
                    <c:v>Demonstration</c:v>
                  </c:pt>
                </c15:dlblRangeCache>
              </c15:datalabelsRange>
            </c:ext>
          </c:extLst>
        </c:ser>
        <c:dLbls>
          <c:dLblPos val="t"/>
          <c:showLegendKey val="0"/>
          <c:showVal val="1"/>
          <c:showCatName val="0"/>
          <c:showSerName val="0"/>
          <c:showPercent val="0"/>
          <c:showBubbleSize val="0"/>
        </c:dLbls>
        <c:axId val="410527800"/>
        <c:axId val="410522312"/>
      </c:scatterChart>
      <c:valAx>
        <c:axId val="410527800"/>
        <c:scaling>
          <c:orientation val="minMax"/>
        </c:scaling>
        <c:delete val="0"/>
        <c:axPos val="b"/>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22312"/>
        <c:crosses val="autoZero"/>
        <c:crossBetween val="midCat"/>
      </c:valAx>
      <c:valAx>
        <c:axId val="410522312"/>
        <c:scaling>
          <c:orientation val="minMax"/>
        </c:scaling>
        <c:delete val="1"/>
        <c:axPos val="l"/>
        <c:numFmt formatCode="General" sourceLinked="1"/>
        <c:majorTickMark val="none"/>
        <c:minorTickMark val="none"/>
        <c:tickLblPos val="nextTo"/>
        <c:crossAx val="410527800"/>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Forward bias I-V &amp; P-V characteristics of a PV panel </a:t>
            </a:r>
          </a:p>
        </c:rich>
      </c:tx>
      <c:overlay val="0"/>
      <c:spPr>
        <a:noFill/>
        <a:ln>
          <a:noFill/>
        </a:ln>
        <a:effectLst/>
      </c:spPr>
    </c:title>
    <c:autoTitleDeleted val="0"/>
    <c:plotArea>
      <c:layout/>
      <c:scatterChart>
        <c:scatterStyle val="smoothMarker"/>
        <c:varyColors val="0"/>
        <c:ser>
          <c:idx val="0"/>
          <c:order val="0"/>
          <c:tx>
            <c:v>IV 1000</c:v>
          </c:tx>
          <c:spPr>
            <a:ln w="19050" cap="rnd">
              <a:solidFill>
                <a:schemeClr val="accent2"/>
              </a:solidFill>
              <a:round/>
            </a:ln>
            <a:effectLst>
              <a:outerShdw blurRad="50800" dist="50800" dir="5400000" algn="ctr" rotWithShape="0">
                <a:schemeClr val="bg1"/>
              </a:outerShdw>
            </a:effectLst>
          </c:spPr>
          <c:marker>
            <c:symbol val="none"/>
          </c:marker>
          <c:xVal>
            <c:numRef>
              <c:f>'[1]I-V &amp; P-V characterization'!$B$4:$B$6</c:f>
              <c:numCache>
                <c:formatCode>General</c:formatCode>
                <c:ptCount val="3"/>
                <c:pt idx="0">
                  <c:v>0</c:v>
                </c:pt>
                <c:pt idx="1">
                  <c:v>18</c:v>
                </c:pt>
                <c:pt idx="2">
                  <c:v>22.1</c:v>
                </c:pt>
              </c:numCache>
            </c:numRef>
          </c:xVal>
          <c:yVal>
            <c:numRef>
              <c:f>'[1]I-V &amp; P-V characterization'!$C$4:$C$6</c:f>
              <c:numCache>
                <c:formatCode>General</c:formatCode>
                <c:ptCount val="3"/>
                <c:pt idx="0">
                  <c:v>3.06</c:v>
                </c:pt>
                <c:pt idx="1">
                  <c:v>2.2222222222222223</c:v>
                </c:pt>
                <c:pt idx="2">
                  <c:v>0</c:v>
                </c:pt>
              </c:numCache>
            </c:numRef>
          </c:yVal>
          <c:smooth val="1"/>
          <c:extLst xmlns:c16r2="http://schemas.microsoft.com/office/drawing/2015/06/chart">
            <c:ext xmlns:c16="http://schemas.microsoft.com/office/drawing/2014/chart" uri="{C3380CC4-5D6E-409C-BE32-E72D297353CC}">
              <c16:uniqueId val="{00000000-36F2-4407-ACF5-92B09511BED9}"/>
            </c:ext>
          </c:extLst>
        </c:ser>
        <c:ser>
          <c:idx val="2"/>
          <c:order val="2"/>
          <c:tx>
            <c:v>I-V 800</c:v>
          </c:tx>
          <c:spPr>
            <a:ln w="19050" cap="rnd">
              <a:solidFill>
                <a:schemeClr val="accent1"/>
              </a:solidFill>
              <a:round/>
            </a:ln>
            <a:effectLst/>
          </c:spPr>
          <c:marker>
            <c:symbol val="none"/>
          </c:marker>
          <c:xVal>
            <c:numRef>
              <c:f>'[1]I-V &amp; P-V characterization'!$E$4:$E$6</c:f>
              <c:numCache>
                <c:formatCode>General</c:formatCode>
                <c:ptCount val="3"/>
                <c:pt idx="0">
                  <c:v>0</c:v>
                </c:pt>
                <c:pt idx="1">
                  <c:v>16</c:v>
                </c:pt>
                <c:pt idx="2">
                  <c:v>20.100000000000001</c:v>
                </c:pt>
              </c:numCache>
            </c:numRef>
          </c:xVal>
          <c:yVal>
            <c:numRef>
              <c:f>'[1]I-V &amp; P-V characterization'!$F$4:$F$6</c:f>
              <c:numCache>
                <c:formatCode>General</c:formatCode>
                <c:ptCount val="3"/>
                <c:pt idx="0">
                  <c:v>2.5950000000000002</c:v>
                </c:pt>
                <c:pt idx="1">
                  <c:v>1.7572222222222222</c:v>
                </c:pt>
                <c:pt idx="2">
                  <c:v>0</c:v>
                </c:pt>
              </c:numCache>
            </c:numRef>
          </c:yVal>
          <c:smooth val="1"/>
          <c:extLst xmlns:c16r2="http://schemas.microsoft.com/office/drawing/2015/06/chart">
            <c:ext xmlns:c16="http://schemas.microsoft.com/office/drawing/2014/chart" uri="{C3380CC4-5D6E-409C-BE32-E72D297353CC}">
              <c16:uniqueId val="{00000009-36F2-4407-ACF5-92B09511BED9}"/>
            </c:ext>
          </c:extLst>
        </c:ser>
        <c:ser>
          <c:idx val="4"/>
          <c:order val="4"/>
          <c:tx>
            <c:v>I-V 600</c:v>
          </c:tx>
          <c:spPr>
            <a:ln w="19050" cap="rnd">
              <a:solidFill>
                <a:schemeClr val="accent5"/>
              </a:solidFill>
              <a:round/>
            </a:ln>
            <a:effectLst/>
          </c:spPr>
          <c:marker>
            <c:symbol val="none"/>
          </c:marker>
          <c:dPt>
            <c:idx val="1"/>
            <c:bubble3D val="0"/>
            <c:spPr>
              <a:ln w="19050" cap="rnd">
                <a:solidFill>
                  <a:schemeClr val="accent6"/>
                </a:solidFill>
                <a:round/>
              </a:ln>
              <a:effectLst/>
            </c:spPr>
            <c:extLst xmlns:c16r2="http://schemas.microsoft.com/office/drawing/2015/06/chart">
              <c:ext xmlns:c16="http://schemas.microsoft.com/office/drawing/2014/chart" uri="{C3380CC4-5D6E-409C-BE32-E72D297353CC}">
                <c16:uniqueId val="{00000011-36F2-4407-ACF5-92B09511BED9}"/>
              </c:ext>
            </c:extLst>
          </c:dPt>
          <c:xVal>
            <c:numRef>
              <c:f>'[1]I-V &amp; P-V characterization'!$H$4:$H$6</c:f>
              <c:numCache>
                <c:formatCode>General</c:formatCode>
                <c:ptCount val="3"/>
                <c:pt idx="0">
                  <c:v>0</c:v>
                </c:pt>
                <c:pt idx="1">
                  <c:v>14</c:v>
                </c:pt>
                <c:pt idx="2">
                  <c:v>18.100000000000001</c:v>
                </c:pt>
              </c:numCache>
            </c:numRef>
          </c:xVal>
          <c:yVal>
            <c:numRef>
              <c:f>'[1]I-V &amp; P-V characterization'!$I$4:$I$6</c:f>
              <c:numCache>
                <c:formatCode>General</c:formatCode>
                <c:ptCount val="3"/>
                <c:pt idx="0">
                  <c:v>2.1300000000000003</c:v>
                </c:pt>
                <c:pt idx="1">
                  <c:v>1.2922222222222222</c:v>
                </c:pt>
                <c:pt idx="2">
                  <c:v>0</c:v>
                </c:pt>
              </c:numCache>
            </c:numRef>
          </c:yVal>
          <c:smooth val="1"/>
          <c:extLst xmlns:c16r2="http://schemas.microsoft.com/office/drawing/2015/06/chart">
            <c:ext xmlns:c16="http://schemas.microsoft.com/office/drawing/2014/chart" uri="{C3380CC4-5D6E-409C-BE32-E72D297353CC}">
              <c16:uniqueId val="{0000000B-36F2-4407-ACF5-92B09511BED9}"/>
            </c:ext>
          </c:extLst>
        </c:ser>
        <c:ser>
          <c:idx val="5"/>
          <c:order val="5"/>
          <c:tx>
            <c:v>I-V 400</c:v>
          </c:tx>
          <c:spPr>
            <a:ln w="19050" cap="rnd">
              <a:solidFill>
                <a:schemeClr val="tx1"/>
              </a:solidFill>
              <a:round/>
            </a:ln>
            <a:effectLst/>
          </c:spPr>
          <c:marker>
            <c:symbol val="none"/>
          </c:marker>
          <c:xVal>
            <c:numRef>
              <c:f>'[1]I-V &amp; P-V characterization'!$K$4:$K$6</c:f>
              <c:numCache>
                <c:formatCode>General</c:formatCode>
                <c:ptCount val="3"/>
                <c:pt idx="0">
                  <c:v>0</c:v>
                </c:pt>
                <c:pt idx="1">
                  <c:v>12</c:v>
                </c:pt>
                <c:pt idx="2">
                  <c:v>16.100000000000001</c:v>
                </c:pt>
              </c:numCache>
            </c:numRef>
          </c:xVal>
          <c:yVal>
            <c:numRef>
              <c:f>'[1]I-V &amp; P-V characterization'!$L$4:$L$6</c:f>
              <c:numCache>
                <c:formatCode>General</c:formatCode>
                <c:ptCount val="3"/>
                <c:pt idx="0">
                  <c:v>1.6650000000000003</c:v>
                </c:pt>
                <c:pt idx="1">
                  <c:v>0.82722222222222208</c:v>
                </c:pt>
                <c:pt idx="2">
                  <c:v>0</c:v>
                </c:pt>
              </c:numCache>
            </c:numRef>
          </c:yVal>
          <c:smooth val="1"/>
          <c:extLst xmlns:c16r2="http://schemas.microsoft.com/office/drawing/2015/06/chart">
            <c:ext xmlns:c16="http://schemas.microsoft.com/office/drawing/2014/chart" uri="{C3380CC4-5D6E-409C-BE32-E72D297353CC}">
              <c16:uniqueId val="{0000000C-36F2-4407-ACF5-92B09511BED9}"/>
            </c:ext>
          </c:extLst>
        </c:ser>
        <c:ser>
          <c:idx val="6"/>
          <c:order val="6"/>
          <c:tx>
            <c:v>I-V 200</c:v>
          </c:tx>
          <c:spPr>
            <a:ln w="19050" cap="rnd">
              <a:solidFill>
                <a:srgbClr val="00B0F0"/>
              </a:solidFill>
              <a:round/>
            </a:ln>
            <a:effectLst/>
          </c:spPr>
          <c:marker>
            <c:symbol val="none"/>
          </c:marker>
          <c:xVal>
            <c:numRef>
              <c:f>'[1]I-V &amp; P-V characterization'!$N$4:$N$6</c:f>
              <c:numCache>
                <c:formatCode>General</c:formatCode>
                <c:ptCount val="3"/>
                <c:pt idx="0">
                  <c:v>0</c:v>
                </c:pt>
                <c:pt idx="1">
                  <c:v>10</c:v>
                </c:pt>
                <c:pt idx="2">
                  <c:v>14.100000000000001</c:v>
                </c:pt>
              </c:numCache>
            </c:numRef>
          </c:xVal>
          <c:yVal>
            <c:numRef>
              <c:f>'[1]I-V &amp; P-V characterization'!$O$4:$O$6</c:f>
              <c:numCache>
                <c:formatCode>General</c:formatCode>
                <c:ptCount val="3"/>
                <c:pt idx="0">
                  <c:v>1.2000000000000002</c:v>
                </c:pt>
                <c:pt idx="1">
                  <c:v>0.36222222222222206</c:v>
                </c:pt>
                <c:pt idx="2">
                  <c:v>0</c:v>
                </c:pt>
              </c:numCache>
            </c:numRef>
          </c:yVal>
          <c:smooth val="1"/>
          <c:extLst xmlns:c16r2="http://schemas.microsoft.com/office/drawing/2015/06/chart">
            <c:ext xmlns:c16="http://schemas.microsoft.com/office/drawing/2014/chart" uri="{C3380CC4-5D6E-409C-BE32-E72D297353CC}">
              <c16:uniqueId val="{0000000D-36F2-4407-ACF5-92B09511BED9}"/>
            </c:ext>
          </c:extLst>
        </c:ser>
        <c:dLbls>
          <c:showLegendKey val="0"/>
          <c:showVal val="0"/>
          <c:showCatName val="0"/>
          <c:showSerName val="0"/>
          <c:showPercent val="0"/>
          <c:showBubbleSize val="0"/>
        </c:dLbls>
        <c:axId val="410523488"/>
        <c:axId val="412266000"/>
      </c:scatterChart>
      <c:scatterChart>
        <c:scatterStyle val="smoothMarker"/>
        <c:varyColors val="0"/>
        <c:ser>
          <c:idx val="1"/>
          <c:order val="1"/>
          <c:tx>
            <c:v>P-V 1000</c:v>
          </c:tx>
          <c:spPr>
            <a:ln w="12700" cap="rnd">
              <a:solidFill>
                <a:schemeClr val="accent2"/>
              </a:solidFill>
              <a:round/>
            </a:ln>
            <a:effectLst/>
          </c:spPr>
          <c:marker>
            <c:symbol val="none"/>
          </c:marker>
          <c:xVal>
            <c:numRef>
              <c:f>'[1]I-V &amp; P-V characterization'!$B$4:$B$6</c:f>
              <c:numCache>
                <c:formatCode>General</c:formatCode>
                <c:ptCount val="3"/>
                <c:pt idx="0">
                  <c:v>0</c:v>
                </c:pt>
                <c:pt idx="1">
                  <c:v>18</c:v>
                </c:pt>
                <c:pt idx="2">
                  <c:v>22.1</c:v>
                </c:pt>
              </c:numCache>
            </c:numRef>
          </c:xVal>
          <c:yVal>
            <c:numRef>
              <c:f>'[1]I-V &amp; P-V characterization'!$D$4:$D$6</c:f>
              <c:numCache>
                <c:formatCode>General</c:formatCode>
                <c:ptCount val="3"/>
                <c:pt idx="0">
                  <c:v>0</c:v>
                </c:pt>
                <c:pt idx="1">
                  <c:v>40</c:v>
                </c:pt>
                <c:pt idx="2">
                  <c:v>0</c:v>
                </c:pt>
              </c:numCache>
            </c:numRef>
          </c:yVal>
          <c:smooth val="1"/>
          <c:extLst xmlns:c16r2="http://schemas.microsoft.com/office/drawing/2015/06/chart">
            <c:ext xmlns:c16="http://schemas.microsoft.com/office/drawing/2014/chart" uri="{C3380CC4-5D6E-409C-BE32-E72D297353CC}">
              <c16:uniqueId val="{00000002-36F2-4407-ACF5-92B09511BED9}"/>
            </c:ext>
          </c:extLst>
        </c:ser>
        <c:ser>
          <c:idx val="3"/>
          <c:order val="3"/>
          <c:tx>
            <c:v>P-V 800</c:v>
          </c:tx>
          <c:spPr>
            <a:ln w="12700" cap="rnd">
              <a:solidFill>
                <a:schemeClr val="accent1"/>
              </a:solidFill>
              <a:round/>
            </a:ln>
            <a:effectLst/>
          </c:spPr>
          <c:marker>
            <c:symbol val="none"/>
          </c:marker>
          <c:xVal>
            <c:numRef>
              <c:f>'[1]I-V &amp; P-V characterization'!$E$4:$E$6</c:f>
              <c:numCache>
                <c:formatCode>General</c:formatCode>
                <c:ptCount val="3"/>
                <c:pt idx="0">
                  <c:v>0</c:v>
                </c:pt>
                <c:pt idx="1">
                  <c:v>16</c:v>
                </c:pt>
                <c:pt idx="2">
                  <c:v>20.100000000000001</c:v>
                </c:pt>
              </c:numCache>
            </c:numRef>
          </c:xVal>
          <c:yVal>
            <c:numRef>
              <c:f>'[1]I-V &amp; P-V characterization'!$G$4:$G$6</c:f>
              <c:numCache>
                <c:formatCode>General</c:formatCode>
                <c:ptCount val="3"/>
                <c:pt idx="0">
                  <c:v>0</c:v>
                </c:pt>
                <c:pt idx="1">
                  <c:v>28.115555555555556</c:v>
                </c:pt>
                <c:pt idx="2">
                  <c:v>0</c:v>
                </c:pt>
              </c:numCache>
            </c:numRef>
          </c:yVal>
          <c:smooth val="1"/>
          <c:extLst xmlns:c16r2="http://schemas.microsoft.com/office/drawing/2015/06/chart">
            <c:ext xmlns:c16="http://schemas.microsoft.com/office/drawing/2014/chart" uri="{C3380CC4-5D6E-409C-BE32-E72D297353CC}">
              <c16:uniqueId val="{0000000A-36F2-4407-ACF5-92B09511BED9}"/>
            </c:ext>
          </c:extLst>
        </c:ser>
        <c:ser>
          <c:idx val="7"/>
          <c:order val="7"/>
          <c:tx>
            <c:v>P-V 600</c:v>
          </c:tx>
          <c:spPr>
            <a:ln w="12700" cap="rnd">
              <a:solidFill>
                <a:schemeClr val="accent6"/>
              </a:solidFill>
              <a:round/>
            </a:ln>
            <a:effectLst/>
          </c:spPr>
          <c:marker>
            <c:symbol val="none"/>
          </c:marker>
          <c:xVal>
            <c:numRef>
              <c:f>'[1]I-V &amp; P-V characterization'!$H$4:$H$6</c:f>
              <c:numCache>
                <c:formatCode>General</c:formatCode>
                <c:ptCount val="3"/>
                <c:pt idx="0">
                  <c:v>0</c:v>
                </c:pt>
                <c:pt idx="1">
                  <c:v>14</c:v>
                </c:pt>
                <c:pt idx="2">
                  <c:v>18.100000000000001</c:v>
                </c:pt>
              </c:numCache>
            </c:numRef>
          </c:xVal>
          <c:yVal>
            <c:numRef>
              <c:f>'[1]I-V &amp; P-V characterization'!$J$4:$J$6</c:f>
              <c:numCache>
                <c:formatCode>General</c:formatCode>
                <c:ptCount val="3"/>
                <c:pt idx="0">
                  <c:v>0</c:v>
                </c:pt>
                <c:pt idx="1">
                  <c:v>18.091111111111111</c:v>
                </c:pt>
                <c:pt idx="2">
                  <c:v>0</c:v>
                </c:pt>
              </c:numCache>
            </c:numRef>
          </c:yVal>
          <c:smooth val="1"/>
          <c:extLst xmlns:c16r2="http://schemas.microsoft.com/office/drawing/2015/06/chart">
            <c:ext xmlns:c16="http://schemas.microsoft.com/office/drawing/2014/chart" uri="{C3380CC4-5D6E-409C-BE32-E72D297353CC}">
              <c16:uniqueId val="{0000000E-36F2-4407-ACF5-92B09511BED9}"/>
            </c:ext>
          </c:extLst>
        </c:ser>
        <c:ser>
          <c:idx val="8"/>
          <c:order val="8"/>
          <c:tx>
            <c:v>P-V 400</c:v>
          </c:tx>
          <c:spPr>
            <a:ln w="12700" cap="rnd">
              <a:solidFill>
                <a:schemeClr val="tx1"/>
              </a:solidFill>
              <a:round/>
            </a:ln>
            <a:effectLst/>
          </c:spPr>
          <c:marker>
            <c:symbol val="none"/>
          </c:marker>
          <c:xVal>
            <c:numRef>
              <c:f>'[1]I-V &amp; P-V characterization'!$K$4:$K$6</c:f>
              <c:numCache>
                <c:formatCode>General</c:formatCode>
                <c:ptCount val="3"/>
                <c:pt idx="0">
                  <c:v>0</c:v>
                </c:pt>
                <c:pt idx="1">
                  <c:v>12</c:v>
                </c:pt>
                <c:pt idx="2">
                  <c:v>16.100000000000001</c:v>
                </c:pt>
              </c:numCache>
            </c:numRef>
          </c:xVal>
          <c:yVal>
            <c:numRef>
              <c:f>'[1]I-V &amp; P-V characterization'!$M$4:$M$6</c:f>
              <c:numCache>
                <c:formatCode>General</c:formatCode>
                <c:ptCount val="3"/>
                <c:pt idx="0">
                  <c:v>0</c:v>
                </c:pt>
                <c:pt idx="1">
                  <c:v>9.9266666666666659</c:v>
                </c:pt>
                <c:pt idx="2">
                  <c:v>0</c:v>
                </c:pt>
              </c:numCache>
            </c:numRef>
          </c:yVal>
          <c:smooth val="1"/>
          <c:extLst xmlns:c16r2="http://schemas.microsoft.com/office/drawing/2015/06/chart">
            <c:ext xmlns:c16="http://schemas.microsoft.com/office/drawing/2014/chart" uri="{C3380CC4-5D6E-409C-BE32-E72D297353CC}">
              <c16:uniqueId val="{0000000F-36F2-4407-ACF5-92B09511BED9}"/>
            </c:ext>
          </c:extLst>
        </c:ser>
        <c:ser>
          <c:idx val="9"/>
          <c:order val="9"/>
          <c:tx>
            <c:v>P-V 200</c:v>
          </c:tx>
          <c:spPr>
            <a:ln w="12700" cap="rnd">
              <a:solidFill>
                <a:srgbClr val="00B0F0"/>
              </a:solidFill>
              <a:round/>
            </a:ln>
            <a:effectLst/>
          </c:spPr>
          <c:marker>
            <c:symbol val="none"/>
          </c:marker>
          <c:xVal>
            <c:numRef>
              <c:f>'[1]I-V &amp; P-V characterization'!$N$4:$N$6</c:f>
              <c:numCache>
                <c:formatCode>General</c:formatCode>
                <c:ptCount val="3"/>
                <c:pt idx="0">
                  <c:v>0</c:v>
                </c:pt>
                <c:pt idx="1">
                  <c:v>10</c:v>
                </c:pt>
                <c:pt idx="2">
                  <c:v>14.100000000000001</c:v>
                </c:pt>
              </c:numCache>
            </c:numRef>
          </c:xVal>
          <c:yVal>
            <c:numRef>
              <c:f>'[1]I-V &amp; P-V characterization'!$P$4:$P$6</c:f>
              <c:numCache>
                <c:formatCode>General</c:formatCode>
                <c:ptCount val="3"/>
                <c:pt idx="0">
                  <c:v>0</c:v>
                </c:pt>
                <c:pt idx="1">
                  <c:v>3.6222222222222205</c:v>
                </c:pt>
                <c:pt idx="2">
                  <c:v>0</c:v>
                </c:pt>
              </c:numCache>
            </c:numRef>
          </c:yVal>
          <c:smooth val="1"/>
          <c:extLst xmlns:c16r2="http://schemas.microsoft.com/office/drawing/2015/06/chart">
            <c:ext xmlns:c16="http://schemas.microsoft.com/office/drawing/2014/chart" uri="{C3380CC4-5D6E-409C-BE32-E72D297353CC}">
              <c16:uniqueId val="{00000010-36F2-4407-ACF5-92B09511BED9}"/>
            </c:ext>
          </c:extLst>
        </c:ser>
        <c:dLbls>
          <c:showLegendKey val="0"/>
          <c:showVal val="0"/>
          <c:showCatName val="0"/>
          <c:showSerName val="0"/>
          <c:showPercent val="0"/>
          <c:showBubbleSize val="0"/>
        </c:dLbls>
        <c:axId val="412269136"/>
        <c:axId val="412262864"/>
      </c:scatterChart>
      <c:valAx>
        <c:axId val="4105234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Voltage [V]</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66000"/>
        <c:crosses val="autoZero"/>
        <c:crossBetween val="midCat"/>
      </c:valAx>
      <c:valAx>
        <c:axId val="412266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Current</a:t>
                </a:r>
                <a:r>
                  <a:rPr lang="en-ZA" baseline="0"/>
                  <a:t> [A]</a:t>
                </a:r>
                <a:endParaRPr lang="en-ZA"/>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23488"/>
        <c:crosses val="autoZero"/>
        <c:crossBetween val="midCat"/>
      </c:valAx>
      <c:valAx>
        <c:axId val="41226286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Power</a:t>
                </a:r>
                <a:r>
                  <a:rPr lang="en-ZA" baseline="0"/>
                  <a:t> [W]</a:t>
                </a:r>
                <a:endParaRPr lang="en-ZA"/>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69136"/>
        <c:crosses val="max"/>
        <c:crossBetween val="midCat"/>
      </c:valAx>
      <c:valAx>
        <c:axId val="412269136"/>
        <c:scaling>
          <c:orientation val="minMax"/>
        </c:scaling>
        <c:delete val="1"/>
        <c:axPos val="b"/>
        <c:numFmt formatCode="General" sourceLinked="1"/>
        <c:majorTickMark val="out"/>
        <c:minorTickMark val="none"/>
        <c:tickLblPos val="nextTo"/>
        <c:crossAx val="41226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Forward bias I-V &amp; P-V characteristics of a PV panel form Datasheet &amp; Measured </a:t>
            </a:r>
            <a:endParaRPr lang="en-ZA"/>
          </a:p>
        </c:rich>
      </c:tx>
      <c:overlay val="0"/>
      <c:spPr>
        <a:noFill/>
        <a:ln>
          <a:noFill/>
        </a:ln>
        <a:effectLst/>
      </c:spPr>
    </c:title>
    <c:autoTitleDeleted val="0"/>
    <c:plotArea>
      <c:layout/>
      <c:scatterChart>
        <c:scatterStyle val="smoothMarker"/>
        <c:varyColors val="0"/>
        <c:ser>
          <c:idx val="0"/>
          <c:order val="0"/>
          <c:tx>
            <c:v>I-V Datasheet</c:v>
          </c:tx>
          <c:spPr>
            <a:ln w="19050" cap="rnd">
              <a:solidFill>
                <a:schemeClr val="accent1"/>
              </a:solidFill>
              <a:round/>
            </a:ln>
            <a:effectLst/>
          </c:spPr>
          <c:marker>
            <c:symbol val="none"/>
          </c:marker>
          <c:xVal>
            <c:numRef>
              <c:f>'[1]Measurements of I-V &amp; P-V'!$B$3:$B$5</c:f>
              <c:numCache>
                <c:formatCode>General</c:formatCode>
                <c:ptCount val="3"/>
                <c:pt idx="0">
                  <c:v>0</c:v>
                </c:pt>
                <c:pt idx="1">
                  <c:v>18</c:v>
                </c:pt>
                <c:pt idx="2">
                  <c:v>22.1</c:v>
                </c:pt>
              </c:numCache>
            </c:numRef>
          </c:xVal>
          <c:yVal>
            <c:numRef>
              <c:f>'[1]Measurements of I-V &amp; P-V'!$C$3:$C$5</c:f>
              <c:numCache>
                <c:formatCode>General</c:formatCode>
                <c:ptCount val="3"/>
                <c:pt idx="0">
                  <c:v>3.06</c:v>
                </c:pt>
                <c:pt idx="1">
                  <c:v>2.2222222222222223</c:v>
                </c:pt>
                <c:pt idx="2">
                  <c:v>0</c:v>
                </c:pt>
              </c:numCache>
            </c:numRef>
          </c:yVal>
          <c:smooth val="1"/>
          <c:extLst xmlns:c16r2="http://schemas.microsoft.com/office/drawing/2015/06/chart">
            <c:ext xmlns:c16="http://schemas.microsoft.com/office/drawing/2014/chart" uri="{C3380CC4-5D6E-409C-BE32-E72D297353CC}">
              <c16:uniqueId val="{00000000-6562-4637-89DA-69E5005C3039}"/>
            </c:ext>
          </c:extLst>
        </c:ser>
        <c:ser>
          <c:idx val="2"/>
          <c:order val="2"/>
          <c:tx>
            <c:v>I-V Measured</c:v>
          </c:tx>
          <c:spPr>
            <a:ln w="19050" cap="rnd">
              <a:solidFill>
                <a:schemeClr val="accent2"/>
              </a:solidFill>
              <a:round/>
            </a:ln>
            <a:effectLst/>
          </c:spPr>
          <c:marker>
            <c:symbol val="none"/>
          </c:marker>
          <c:xVal>
            <c:numRef>
              <c:f>'[1]Measurements of I-V &amp; P-V'!$E$3:$E$5</c:f>
              <c:numCache>
                <c:formatCode>General</c:formatCode>
                <c:ptCount val="3"/>
                <c:pt idx="0">
                  <c:v>0</c:v>
                </c:pt>
                <c:pt idx="1">
                  <c:v>17.3</c:v>
                </c:pt>
                <c:pt idx="2">
                  <c:v>22</c:v>
                </c:pt>
              </c:numCache>
            </c:numRef>
          </c:xVal>
          <c:yVal>
            <c:numRef>
              <c:f>'[1]Measurements of I-V &amp; P-V'!$F$3:$F$5</c:f>
              <c:numCache>
                <c:formatCode>General</c:formatCode>
                <c:ptCount val="3"/>
                <c:pt idx="0">
                  <c:v>2.8</c:v>
                </c:pt>
                <c:pt idx="1">
                  <c:v>2.15</c:v>
                </c:pt>
                <c:pt idx="2">
                  <c:v>0</c:v>
                </c:pt>
              </c:numCache>
            </c:numRef>
          </c:yVal>
          <c:smooth val="1"/>
          <c:extLst xmlns:c16r2="http://schemas.microsoft.com/office/drawing/2015/06/chart">
            <c:ext xmlns:c16="http://schemas.microsoft.com/office/drawing/2014/chart" uri="{C3380CC4-5D6E-409C-BE32-E72D297353CC}">
              <c16:uniqueId val="{00000002-6562-4637-89DA-69E5005C3039}"/>
            </c:ext>
          </c:extLst>
        </c:ser>
        <c:dLbls>
          <c:showLegendKey val="0"/>
          <c:showVal val="0"/>
          <c:showCatName val="0"/>
          <c:showSerName val="0"/>
          <c:showPercent val="0"/>
          <c:showBubbleSize val="0"/>
        </c:dLbls>
        <c:axId val="412266784"/>
        <c:axId val="412269528"/>
      </c:scatterChart>
      <c:scatterChart>
        <c:scatterStyle val="smoothMarker"/>
        <c:varyColors val="0"/>
        <c:ser>
          <c:idx val="1"/>
          <c:order val="1"/>
          <c:tx>
            <c:v>P-V Datasheet</c:v>
          </c:tx>
          <c:spPr>
            <a:ln w="9525" cap="rnd">
              <a:solidFill>
                <a:schemeClr val="accent1"/>
              </a:solidFill>
              <a:round/>
            </a:ln>
            <a:effectLst/>
          </c:spPr>
          <c:marker>
            <c:symbol val="none"/>
          </c:marker>
          <c:xVal>
            <c:numRef>
              <c:f>'[1]Measurements of I-V &amp; P-V'!$B$3:$B$5</c:f>
              <c:numCache>
                <c:formatCode>General</c:formatCode>
                <c:ptCount val="3"/>
                <c:pt idx="0">
                  <c:v>0</c:v>
                </c:pt>
                <c:pt idx="1">
                  <c:v>18</c:v>
                </c:pt>
                <c:pt idx="2">
                  <c:v>22.1</c:v>
                </c:pt>
              </c:numCache>
            </c:numRef>
          </c:xVal>
          <c:yVal>
            <c:numRef>
              <c:f>'[1]Measurements of I-V &amp; P-V'!$D$3:$D$5</c:f>
              <c:numCache>
                <c:formatCode>General</c:formatCode>
                <c:ptCount val="3"/>
                <c:pt idx="0">
                  <c:v>0</c:v>
                </c:pt>
                <c:pt idx="1">
                  <c:v>40</c:v>
                </c:pt>
                <c:pt idx="2">
                  <c:v>0</c:v>
                </c:pt>
              </c:numCache>
            </c:numRef>
          </c:yVal>
          <c:smooth val="1"/>
          <c:extLst xmlns:c16r2="http://schemas.microsoft.com/office/drawing/2015/06/chart">
            <c:ext xmlns:c16="http://schemas.microsoft.com/office/drawing/2014/chart" uri="{C3380CC4-5D6E-409C-BE32-E72D297353CC}">
              <c16:uniqueId val="{00000001-6562-4637-89DA-69E5005C3039}"/>
            </c:ext>
          </c:extLst>
        </c:ser>
        <c:ser>
          <c:idx val="3"/>
          <c:order val="3"/>
          <c:tx>
            <c:v>P-V Measured</c:v>
          </c:tx>
          <c:spPr>
            <a:ln w="12700" cap="rnd">
              <a:solidFill>
                <a:schemeClr val="accent2"/>
              </a:solidFill>
              <a:round/>
            </a:ln>
            <a:effectLst/>
          </c:spPr>
          <c:marker>
            <c:symbol val="none"/>
          </c:marker>
          <c:xVal>
            <c:numRef>
              <c:f>'[1]Measurements of I-V &amp; P-V'!$E$3:$E$5</c:f>
              <c:numCache>
                <c:formatCode>General</c:formatCode>
                <c:ptCount val="3"/>
                <c:pt idx="0">
                  <c:v>0</c:v>
                </c:pt>
                <c:pt idx="1">
                  <c:v>17.3</c:v>
                </c:pt>
                <c:pt idx="2">
                  <c:v>22</c:v>
                </c:pt>
              </c:numCache>
            </c:numRef>
          </c:xVal>
          <c:yVal>
            <c:numRef>
              <c:f>'[1]Measurements of I-V &amp; P-V'!$G$3:$G$5</c:f>
              <c:numCache>
                <c:formatCode>General</c:formatCode>
                <c:ptCount val="3"/>
                <c:pt idx="0">
                  <c:v>0</c:v>
                </c:pt>
                <c:pt idx="1">
                  <c:v>37.195</c:v>
                </c:pt>
                <c:pt idx="2">
                  <c:v>0</c:v>
                </c:pt>
              </c:numCache>
            </c:numRef>
          </c:yVal>
          <c:smooth val="1"/>
          <c:extLst xmlns:c16r2="http://schemas.microsoft.com/office/drawing/2015/06/chart">
            <c:ext xmlns:c16="http://schemas.microsoft.com/office/drawing/2014/chart" uri="{C3380CC4-5D6E-409C-BE32-E72D297353CC}">
              <c16:uniqueId val="{00000003-6562-4637-89DA-69E5005C3039}"/>
            </c:ext>
          </c:extLst>
        </c:ser>
        <c:dLbls>
          <c:showLegendKey val="0"/>
          <c:showVal val="0"/>
          <c:showCatName val="0"/>
          <c:showSerName val="0"/>
          <c:showPercent val="0"/>
          <c:showBubbleSize val="0"/>
        </c:dLbls>
        <c:axId val="412263648"/>
        <c:axId val="412263256"/>
      </c:scatterChart>
      <c:valAx>
        <c:axId val="412266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Voltage [V]</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69528"/>
        <c:crosses val="autoZero"/>
        <c:crossBetween val="midCat"/>
      </c:valAx>
      <c:valAx>
        <c:axId val="41226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Current</a:t>
                </a:r>
                <a:r>
                  <a:rPr lang="en-ZA" baseline="0"/>
                  <a:t> [A]</a:t>
                </a:r>
                <a:endParaRPr lang="en-ZA"/>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66784"/>
        <c:crosses val="autoZero"/>
        <c:crossBetween val="midCat"/>
      </c:valAx>
      <c:valAx>
        <c:axId val="41226325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Power [W]</a:t>
                </a:r>
              </a:p>
            </c:rich>
          </c:tx>
          <c:overlay val="0"/>
          <c:spPr>
            <a:noFill/>
            <a:ln>
              <a:noFill/>
            </a:ln>
            <a:effectLst/>
          </c:sp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63648"/>
        <c:crosses val="max"/>
        <c:crossBetween val="midCat"/>
      </c:valAx>
      <c:valAx>
        <c:axId val="412263648"/>
        <c:scaling>
          <c:orientation val="minMax"/>
        </c:scaling>
        <c:delete val="1"/>
        <c:axPos val="b"/>
        <c:numFmt formatCode="General" sourceLinked="1"/>
        <c:majorTickMark val="out"/>
        <c:minorTickMark val="none"/>
        <c:tickLblPos val="nextTo"/>
        <c:crossAx val="412263256"/>
        <c:crosses val="autoZero"/>
        <c:crossBetween val="midCat"/>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g"/><Relationship Id="rId1" Type="http://schemas.openxmlformats.org/officeDocument/2006/relationships/chart" Target="../charts/chart1.xml"/><Relationship Id="rId6" Type="http://schemas.openxmlformats.org/officeDocument/2006/relationships/image" Target="../media/image5.jpg"/><Relationship Id="rId5" Type="http://schemas.openxmlformats.org/officeDocument/2006/relationships/image" Target="../media/image4.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8.jp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133350</xdr:colOff>
      <xdr:row>85</xdr:row>
      <xdr:rowOff>95250</xdr:rowOff>
    </xdr:from>
    <xdr:to>
      <xdr:col>5</xdr:col>
      <xdr:colOff>323850</xdr:colOff>
      <xdr:row>108</xdr:row>
      <xdr:rowOff>133349</xdr:rowOff>
    </xdr:to>
    <xdr:graphicFrame macro="">
      <xdr:nvGraphicFramePr>
        <xdr:cNvPr id="3" name="Chart 2">
          <a:extLst>
            <a:ext uri="{FF2B5EF4-FFF2-40B4-BE49-F238E27FC236}">
              <a16:creationId xmlns:a16="http://schemas.microsoft.com/office/drawing/2014/main" xmlns=""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125801</xdr:colOff>
      <xdr:row>35</xdr:row>
      <xdr:rowOff>35943</xdr:rowOff>
    </xdr:from>
    <xdr:to>
      <xdr:col>14</xdr:col>
      <xdr:colOff>269576</xdr:colOff>
      <xdr:row>35</xdr:row>
      <xdr:rowOff>35943</xdr:rowOff>
    </xdr:to>
    <xdr:cxnSp macro="">
      <xdr:nvCxnSpPr>
        <xdr:cNvPr id="32" name="Straight Arrow Connector 31">
          <a:extLst>
            <a:ext uri="{FF2B5EF4-FFF2-40B4-BE49-F238E27FC236}">
              <a16:creationId xmlns:a16="http://schemas.microsoft.com/office/drawing/2014/main" xmlns="" id="{00000000-0008-0000-0000-000020000000}"/>
            </a:ext>
          </a:extLst>
        </xdr:cNvPr>
        <xdr:cNvCxnSpPr/>
      </xdr:nvCxnSpPr>
      <xdr:spPr>
        <a:xfrm>
          <a:off x="10513443" y="7134764"/>
          <a:ext cx="3198963" cy="0"/>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1285875</xdr:colOff>
      <xdr:row>36</xdr:row>
      <xdr:rowOff>133350</xdr:rowOff>
    </xdr:from>
    <xdr:to>
      <xdr:col>1</xdr:col>
      <xdr:colOff>2486025</xdr:colOff>
      <xdr:row>39</xdr:row>
      <xdr:rowOff>142875</xdr:rowOff>
    </xdr:to>
    <xdr:sp macro="" textlink="">
      <xdr:nvSpPr>
        <xdr:cNvPr id="2" name="Rectangle 1">
          <a:extLst>
            <a:ext uri="{FF2B5EF4-FFF2-40B4-BE49-F238E27FC236}">
              <a16:creationId xmlns:a16="http://schemas.microsoft.com/office/drawing/2014/main" xmlns="" id="{00000000-0008-0000-0000-000002000000}"/>
            </a:ext>
          </a:extLst>
        </xdr:cNvPr>
        <xdr:cNvSpPr/>
      </xdr:nvSpPr>
      <xdr:spPr>
        <a:xfrm>
          <a:off x="2981325" y="7400925"/>
          <a:ext cx="1200150" cy="723900"/>
        </a:xfrm>
        <a:prstGeom prst="rect">
          <a:avLst/>
        </a:prstGeom>
        <a:noFill/>
        <a:ln>
          <a:solidFill>
            <a:srgbClr val="1AE0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1</xdr:col>
      <xdr:colOff>2524125</xdr:colOff>
      <xdr:row>26</xdr:row>
      <xdr:rowOff>219075</xdr:rowOff>
    </xdr:from>
    <xdr:to>
      <xdr:col>1</xdr:col>
      <xdr:colOff>3305175</xdr:colOff>
      <xdr:row>30</xdr:row>
      <xdr:rowOff>114300</xdr:rowOff>
    </xdr:to>
    <xdr:sp macro="" textlink="">
      <xdr:nvSpPr>
        <xdr:cNvPr id="4" name="Rectangle 3">
          <a:extLst>
            <a:ext uri="{FF2B5EF4-FFF2-40B4-BE49-F238E27FC236}">
              <a16:creationId xmlns:a16="http://schemas.microsoft.com/office/drawing/2014/main" xmlns="" id="{00000000-0008-0000-0000-000004000000}"/>
            </a:ext>
          </a:extLst>
        </xdr:cNvPr>
        <xdr:cNvSpPr/>
      </xdr:nvSpPr>
      <xdr:spPr>
        <a:xfrm>
          <a:off x="4219575" y="5124450"/>
          <a:ext cx="781050" cy="828675"/>
        </a:xfrm>
        <a:prstGeom prst="rect">
          <a:avLst/>
        </a:prstGeom>
        <a:noFill/>
        <a:ln>
          <a:solidFill>
            <a:schemeClr val="accent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xdr:col>
      <xdr:colOff>47625</xdr:colOff>
      <xdr:row>30</xdr:row>
      <xdr:rowOff>123825</xdr:rowOff>
    </xdr:from>
    <xdr:to>
      <xdr:col>3</xdr:col>
      <xdr:colOff>523875</xdr:colOff>
      <xdr:row>36</xdr:row>
      <xdr:rowOff>0</xdr:rowOff>
    </xdr:to>
    <xdr:sp macro="" textlink="">
      <xdr:nvSpPr>
        <xdr:cNvPr id="5" name="Rectangle 4">
          <a:extLst>
            <a:ext uri="{FF2B5EF4-FFF2-40B4-BE49-F238E27FC236}">
              <a16:creationId xmlns:a16="http://schemas.microsoft.com/office/drawing/2014/main" xmlns="" id="{00000000-0008-0000-0000-000005000000}"/>
            </a:ext>
          </a:extLst>
        </xdr:cNvPr>
        <xdr:cNvSpPr/>
      </xdr:nvSpPr>
      <xdr:spPr>
        <a:xfrm>
          <a:off x="6029325" y="5962650"/>
          <a:ext cx="1085850" cy="1304925"/>
        </a:xfrm>
        <a:prstGeom prst="rect">
          <a:avLst/>
        </a:prstGeom>
        <a:noFill/>
        <a:ln>
          <a:solidFill>
            <a:srgbClr val="1AE01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30</xdr:col>
      <xdr:colOff>28575</xdr:colOff>
      <xdr:row>35</xdr:row>
      <xdr:rowOff>0</xdr:rowOff>
    </xdr:from>
    <xdr:to>
      <xdr:col>34</xdr:col>
      <xdr:colOff>495300</xdr:colOff>
      <xdr:row>35</xdr:row>
      <xdr:rowOff>9525</xdr:rowOff>
    </xdr:to>
    <xdr:cxnSp macro="">
      <xdr:nvCxnSpPr>
        <xdr:cNvPr id="17" name="Straight Arrow Connector 16">
          <a:extLst>
            <a:ext uri="{FF2B5EF4-FFF2-40B4-BE49-F238E27FC236}">
              <a16:creationId xmlns:a16="http://schemas.microsoft.com/office/drawing/2014/main" xmlns="" id="{00000000-0008-0000-0000-000011000000}"/>
            </a:ext>
          </a:extLst>
        </xdr:cNvPr>
        <xdr:cNvCxnSpPr/>
      </xdr:nvCxnSpPr>
      <xdr:spPr>
        <a:xfrm>
          <a:off x="23641050" y="7029450"/>
          <a:ext cx="2905125" cy="95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571500</xdr:colOff>
      <xdr:row>23</xdr:row>
      <xdr:rowOff>190500</xdr:rowOff>
    </xdr:from>
    <xdr:to>
      <xdr:col>49</xdr:col>
      <xdr:colOff>571500</xdr:colOff>
      <xdr:row>47</xdr:row>
      <xdr:rowOff>123825</xdr:rowOff>
    </xdr:to>
    <xdr:grpSp>
      <xdr:nvGrpSpPr>
        <xdr:cNvPr id="55" name="Group 54">
          <a:extLst>
            <a:ext uri="{FF2B5EF4-FFF2-40B4-BE49-F238E27FC236}">
              <a16:creationId xmlns:a16="http://schemas.microsoft.com/office/drawing/2014/main" xmlns="" id="{00000000-0008-0000-0000-000037000000}"/>
            </a:ext>
          </a:extLst>
        </xdr:cNvPr>
        <xdr:cNvGrpSpPr/>
      </xdr:nvGrpSpPr>
      <xdr:grpSpPr>
        <a:xfrm>
          <a:off x="25876250" y="5270500"/>
          <a:ext cx="9207500" cy="5574242"/>
          <a:chOff x="26631900" y="4219575"/>
          <a:chExt cx="9144000" cy="5467350"/>
        </a:xfrm>
      </xdr:grpSpPr>
      <xdr:pic>
        <xdr:nvPicPr>
          <xdr:cNvPr id="21" name="Picture 20">
            <a:extLst>
              <a:ext uri="{FF2B5EF4-FFF2-40B4-BE49-F238E27FC236}">
                <a16:creationId xmlns:a16="http://schemas.microsoft.com/office/drawing/2014/main" xmlns="" id="{00000000-0008-0000-0000-00001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631900" y="4219575"/>
            <a:ext cx="9144000" cy="5467350"/>
          </a:xfrm>
          <a:prstGeom prst="rect">
            <a:avLst/>
          </a:prstGeom>
        </xdr:spPr>
      </xdr:pic>
      <xdr:cxnSp macro="">
        <xdr:nvCxnSpPr>
          <xdr:cNvPr id="31" name="Straight Connector 30">
            <a:extLst>
              <a:ext uri="{FF2B5EF4-FFF2-40B4-BE49-F238E27FC236}">
                <a16:creationId xmlns:a16="http://schemas.microsoft.com/office/drawing/2014/main" xmlns="" id="{00000000-0008-0000-0000-00001F000000}"/>
              </a:ext>
            </a:extLst>
          </xdr:cNvPr>
          <xdr:cNvCxnSpPr/>
        </xdr:nvCxnSpPr>
        <xdr:spPr>
          <a:xfrm flipH="1">
            <a:off x="30051375" y="4343400"/>
            <a:ext cx="9525" cy="3076575"/>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xmlns="" id="{00000000-0008-0000-0000-000022000000}"/>
              </a:ext>
            </a:extLst>
          </xdr:cNvPr>
          <xdr:cNvCxnSpPr/>
        </xdr:nvCxnSpPr>
        <xdr:spPr>
          <a:xfrm>
            <a:off x="26708100" y="4352925"/>
            <a:ext cx="19050" cy="5105400"/>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37" name="Straight Connector 36">
            <a:extLst>
              <a:ext uri="{FF2B5EF4-FFF2-40B4-BE49-F238E27FC236}">
                <a16:creationId xmlns:a16="http://schemas.microsoft.com/office/drawing/2014/main" xmlns="" id="{00000000-0008-0000-0000-000025000000}"/>
              </a:ext>
            </a:extLst>
          </xdr:cNvPr>
          <xdr:cNvCxnSpPr/>
        </xdr:nvCxnSpPr>
        <xdr:spPr>
          <a:xfrm flipH="1">
            <a:off x="26708101" y="4352925"/>
            <a:ext cx="3352799" cy="9526"/>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xmlns="" id="{00000000-0008-0000-0000-000027000000}"/>
              </a:ext>
            </a:extLst>
          </xdr:cNvPr>
          <xdr:cNvCxnSpPr/>
        </xdr:nvCxnSpPr>
        <xdr:spPr>
          <a:xfrm flipH="1">
            <a:off x="30051377" y="7400925"/>
            <a:ext cx="1304923" cy="1"/>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xmlns="" id="{00000000-0008-0000-0000-00002A000000}"/>
              </a:ext>
            </a:extLst>
          </xdr:cNvPr>
          <xdr:cNvCxnSpPr/>
        </xdr:nvCxnSpPr>
        <xdr:spPr>
          <a:xfrm flipH="1">
            <a:off x="31346775" y="7372350"/>
            <a:ext cx="9528" cy="2066925"/>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cxnSp macro="">
        <xdr:nvCxnSpPr>
          <xdr:cNvPr id="45" name="Straight Connector 44">
            <a:extLst>
              <a:ext uri="{FF2B5EF4-FFF2-40B4-BE49-F238E27FC236}">
                <a16:creationId xmlns:a16="http://schemas.microsoft.com/office/drawing/2014/main" xmlns="" id="{00000000-0008-0000-0000-00002D000000}"/>
              </a:ext>
            </a:extLst>
          </xdr:cNvPr>
          <xdr:cNvCxnSpPr/>
        </xdr:nvCxnSpPr>
        <xdr:spPr>
          <a:xfrm flipH="1">
            <a:off x="26717625" y="9420226"/>
            <a:ext cx="4638676" cy="19049"/>
          </a:xfrm>
          <a:prstGeom prst="line">
            <a:avLst/>
          </a:prstGeom>
          <a:ln w="38100">
            <a:solidFill>
              <a:srgbClr val="00B0F0"/>
            </a:solidFill>
          </a:ln>
        </xdr:spPr>
        <xdr:style>
          <a:lnRef idx="1">
            <a:schemeClr val="accent1"/>
          </a:lnRef>
          <a:fillRef idx="0">
            <a:schemeClr val="accent1"/>
          </a:fillRef>
          <a:effectRef idx="0">
            <a:schemeClr val="accent1"/>
          </a:effectRef>
          <a:fontRef idx="minor">
            <a:schemeClr val="tx1"/>
          </a:fontRef>
        </xdr:style>
      </xdr:cxnSp>
      <xdr:sp macro="" textlink="">
        <xdr:nvSpPr>
          <xdr:cNvPr id="48" name="Rectangle 47">
            <a:extLst>
              <a:ext uri="{FF2B5EF4-FFF2-40B4-BE49-F238E27FC236}">
                <a16:creationId xmlns:a16="http://schemas.microsoft.com/office/drawing/2014/main" xmlns="" id="{00000000-0008-0000-0000-000030000000}"/>
              </a:ext>
            </a:extLst>
          </xdr:cNvPr>
          <xdr:cNvSpPr/>
        </xdr:nvSpPr>
        <xdr:spPr>
          <a:xfrm>
            <a:off x="33175574" y="4924425"/>
            <a:ext cx="2581275" cy="1638300"/>
          </a:xfrm>
          <a:prstGeom prst="rect">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9" name="Rectangle 48">
            <a:extLst>
              <a:ext uri="{FF2B5EF4-FFF2-40B4-BE49-F238E27FC236}">
                <a16:creationId xmlns:a16="http://schemas.microsoft.com/office/drawing/2014/main" xmlns="" id="{00000000-0008-0000-0000-000031000000}"/>
              </a:ext>
            </a:extLst>
          </xdr:cNvPr>
          <xdr:cNvSpPr/>
        </xdr:nvSpPr>
        <xdr:spPr>
          <a:xfrm>
            <a:off x="30260925" y="5124450"/>
            <a:ext cx="2705099" cy="2181225"/>
          </a:xfrm>
          <a:prstGeom prst="rect">
            <a:avLst/>
          </a:prstGeom>
          <a:noFill/>
          <a:ln w="38100">
            <a:solidFill>
              <a:srgbClr val="962FC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xnSp macro="">
        <xdr:nvCxnSpPr>
          <xdr:cNvPr id="51" name="Elbow Connector 50">
            <a:extLst>
              <a:ext uri="{FF2B5EF4-FFF2-40B4-BE49-F238E27FC236}">
                <a16:creationId xmlns:a16="http://schemas.microsoft.com/office/drawing/2014/main" xmlns="" id="{00000000-0008-0000-0000-000033000000}"/>
              </a:ext>
            </a:extLst>
          </xdr:cNvPr>
          <xdr:cNvCxnSpPr>
            <a:stCxn id="49" idx="2"/>
          </xdr:cNvCxnSpPr>
        </xdr:nvCxnSpPr>
        <xdr:spPr>
          <a:xfrm rot="16200000" flipH="1">
            <a:off x="31884938" y="7034212"/>
            <a:ext cx="828675" cy="1371600"/>
          </a:xfrm>
          <a:prstGeom prst="bentConnector2">
            <a:avLst/>
          </a:prstGeom>
          <a:ln w="38100">
            <a:solidFill>
              <a:srgbClr val="962FCF"/>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a:extLst>
              <a:ext uri="{FF2B5EF4-FFF2-40B4-BE49-F238E27FC236}">
                <a16:creationId xmlns:a16="http://schemas.microsoft.com/office/drawing/2014/main" xmlns="" id="{00000000-0008-0000-0000-000036000000}"/>
              </a:ext>
            </a:extLst>
          </xdr:cNvPr>
          <xdr:cNvCxnSpPr/>
        </xdr:nvCxnSpPr>
        <xdr:spPr>
          <a:xfrm flipH="1" flipV="1">
            <a:off x="32956500" y="7296150"/>
            <a:ext cx="19050" cy="838200"/>
          </a:xfrm>
          <a:prstGeom prst="line">
            <a:avLst/>
          </a:prstGeom>
          <a:ln w="38100">
            <a:solidFill>
              <a:srgbClr val="962FCF"/>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45</xdr:col>
      <xdr:colOff>342900</xdr:colOff>
      <xdr:row>34</xdr:row>
      <xdr:rowOff>95250</xdr:rowOff>
    </xdr:from>
    <xdr:to>
      <xdr:col>49</xdr:col>
      <xdr:colOff>66675</xdr:colOff>
      <xdr:row>37</xdr:row>
      <xdr:rowOff>190500</xdr:rowOff>
    </xdr:to>
    <xdr:sp macro="" textlink="">
      <xdr:nvSpPr>
        <xdr:cNvPr id="56" name="Rectangle 55">
          <a:extLst>
            <a:ext uri="{FF2B5EF4-FFF2-40B4-BE49-F238E27FC236}">
              <a16:creationId xmlns:a16="http://schemas.microsoft.com/office/drawing/2014/main" xmlns="" id="{00000000-0008-0000-0000-000038000000}"/>
            </a:ext>
          </a:extLst>
        </xdr:cNvPr>
        <xdr:cNvSpPr/>
      </xdr:nvSpPr>
      <xdr:spPr>
        <a:xfrm>
          <a:off x="33099375" y="6886575"/>
          <a:ext cx="2162175" cy="809625"/>
        </a:xfrm>
        <a:prstGeom prst="rect">
          <a:avLst/>
        </a:prstGeom>
        <a:noFill/>
        <a:ln w="38100">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1076325</xdr:colOff>
      <xdr:row>0</xdr:row>
      <xdr:rowOff>12700</xdr:rowOff>
    </xdr:from>
    <xdr:to>
      <xdr:col>1</xdr:col>
      <xdr:colOff>2669829</xdr:colOff>
      <xdr:row>5</xdr:row>
      <xdr:rowOff>196125</xdr:rowOff>
    </xdr:to>
    <xdr:pic>
      <xdr:nvPicPr>
        <xdr:cNvPr id="9" name="Picture 8">
          <a:extLst>
            <a:ext uri="{FF2B5EF4-FFF2-40B4-BE49-F238E27FC236}">
              <a16:creationId xmlns:a16="http://schemas.microsoft.com/office/drawing/2014/main" xmlns="" id="{00000000-0008-0000-00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92325" y="12700"/>
          <a:ext cx="1593504" cy="1262925"/>
        </a:xfrm>
        <a:prstGeom prst="rect">
          <a:avLst/>
        </a:prstGeom>
      </xdr:spPr>
    </xdr:pic>
    <xdr:clientData/>
  </xdr:twoCellAnchor>
  <xdr:twoCellAnchor>
    <xdr:from>
      <xdr:col>2</xdr:col>
      <xdr:colOff>43295</xdr:colOff>
      <xdr:row>36</xdr:row>
      <xdr:rowOff>72159</xdr:rowOff>
    </xdr:from>
    <xdr:to>
      <xdr:col>3</xdr:col>
      <xdr:colOff>28863</xdr:colOff>
      <xdr:row>39</xdr:row>
      <xdr:rowOff>202045</xdr:rowOff>
    </xdr:to>
    <xdr:sp macro="" textlink="">
      <xdr:nvSpPr>
        <xdr:cNvPr id="6" name="Rectangle 5">
          <a:extLst>
            <a:ext uri="{FF2B5EF4-FFF2-40B4-BE49-F238E27FC236}">
              <a16:creationId xmlns:a16="http://schemas.microsoft.com/office/drawing/2014/main" xmlns="" id="{00000000-0008-0000-0000-000006000000}"/>
            </a:ext>
          </a:extLst>
        </xdr:cNvPr>
        <xdr:cNvSpPr/>
      </xdr:nvSpPr>
      <xdr:spPr>
        <a:xfrm>
          <a:off x="6018068" y="8240568"/>
          <a:ext cx="1024659" cy="865909"/>
        </a:xfrm>
        <a:prstGeom prst="rect">
          <a:avLst/>
        </a:prstGeom>
        <a:noFill/>
        <a:ln>
          <a:solidFill>
            <a:srgbClr val="962FC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xdr:from>
      <xdr:col>2</xdr:col>
      <xdr:colOff>519546</xdr:colOff>
      <xdr:row>39</xdr:row>
      <xdr:rowOff>216478</xdr:rowOff>
    </xdr:from>
    <xdr:to>
      <xdr:col>3</xdr:col>
      <xdr:colOff>562841</xdr:colOff>
      <xdr:row>41</xdr:row>
      <xdr:rowOff>14432</xdr:rowOff>
    </xdr:to>
    <xdr:sp macro="" textlink="">
      <xdr:nvSpPr>
        <xdr:cNvPr id="11" name="TextBox 10">
          <a:extLst>
            <a:ext uri="{FF2B5EF4-FFF2-40B4-BE49-F238E27FC236}">
              <a16:creationId xmlns:a16="http://schemas.microsoft.com/office/drawing/2014/main" xmlns="" id="{00000000-0008-0000-0000-00000B000000}"/>
            </a:ext>
          </a:extLst>
        </xdr:cNvPr>
        <xdr:cNvSpPr txBox="1"/>
      </xdr:nvSpPr>
      <xdr:spPr>
        <a:xfrm>
          <a:off x="6494319" y="9120910"/>
          <a:ext cx="1082386" cy="28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900">
              <a:solidFill>
                <a:srgbClr val="962FCF"/>
              </a:solidFill>
            </a:rPr>
            <a:t>TE Carter</a:t>
          </a:r>
        </a:p>
      </xdr:txBody>
    </xdr:sp>
    <xdr:clientData/>
  </xdr:twoCellAnchor>
  <xdr:twoCellAnchor>
    <xdr:from>
      <xdr:col>45</xdr:col>
      <xdr:colOff>389659</xdr:colOff>
      <xdr:row>26</xdr:row>
      <xdr:rowOff>202045</xdr:rowOff>
    </xdr:from>
    <xdr:to>
      <xdr:col>49</xdr:col>
      <xdr:colOff>562841</xdr:colOff>
      <xdr:row>33</xdr:row>
      <xdr:rowOff>202046</xdr:rowOff>
    </xdr:to>
    <xdr:sp macro="" textlink="">
      <xdr:nvSpPr>
        <xdr:cNvPr id="23" name="Rectangle 22">
          <a:extLst>
            <a:ext uri="{FF2B5EF4-FFF2-40B4-BE49-F238E27FC236}">
              <a16:creationId xmlns:a16="http://schemas.microsoft.com/office/drawing/2014/main" xmlns="" id="{00000000-0008-0000-0000-000017000000}"/>
            </a:ext>
          </a:extLst>
        </xdr:cNvPr>
        <xdr:cNvSpPr/>
      </xdr:nvSpPr>
      <xdr:spPr>
        <a:xfrm>
          <a:off x="33164318" y="5945909"/>
          <a:ext cx="2597728" cy="1688523"/>
        </a:xfrm>
        <a:prstGeom prst="rect">
          <a:avLst/>
        </a:prstGeom>
        <a:noFill/>
        <a:ln w="57150">
          <a:solidFill>
            <a:srgbClr val="962FC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0</xdr:col>
      <xdr:colOff>50709</xdr:colOff>
      <xdr:row>14</xdr:row>
      <xdr:rowOff>0</xdr:rowOff>
    </xdr:from>
    <xdr:to>
      <xdr:col>8</xdr:col>
      <xdr:colOff>438686</xdr:colOff>
      <xdr:row>44</xdr:row>
      <xdr:rowOff>44660</xdr:rowOff>
    </xdr:to>
    <xdr:pic>
      <xdr:nvPicPr>
        <xdr:cNvPr id="43" name="Picture 42">
          <a:extLst>
            <a:ext uri="{FF2B5EF4-FFF2-40B4-BE49-F238E27FC236}">
              <a16:creationId xmlns:a16="http://schemas.microsoft.com/office/drawing/2014/main" xmlns="" id="{00000000-0008-0000-0000-00002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0709" y="2984500"/>
          <a:ext cx="10230477" cy="7055060"/>
        </a:xfrm>
        <a:prstGeom prst="rect">
          <a:avLst/>
        </a:prstGeom>
      </xdr:spPr>
    </xdr:pic>
    <xdr:clientData/>
  </xdr:twoCellAnchor>
  <xdr:twoCellAnchor editAs="oneCell">
    <xdr:from>
      <xdr:col>14</xdr:col>
      <xdr:colOff>482600</xdr:colOff>
      <xdr:row>22</xdr:row>
      <xdr:rowOff>12700</xdr:rowOff>
    </xdr:from>
    <xdr:to>
      <xdr:col>28</xdr:col>
      <xdr:colOff>53024</xdr:colOff>
      <xdr:row>44</xdr:row>
      <xdr:rowOff>78719</xdr:rowOff>
    </xdr:to>
    <xdr:pic>
      <xdr:nvPicPr>
        <xdr:cNvPr id="44" name="Picture 43">
          <a:extLst>
            <a:ext uri="{FF2B5EF4-FFF2-40B4-BE49-F238E27FC236}">
              <a16:creationId xmlns:a16="http://schemas.microsoft.com/office/drawing/2014/main" xmlns="" id="{00000000-0008-0000-0000-00002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82700" y="4826000"/>
          <a:ext cx="7609524" cy="5247619"/>
        </a:xfrm>
        <a:prstGeom prst="rect">
          <a:avLst/>
        </a:prstGeom>
      </xdr:spPr>
    </xdr:pic>
    <xdr:clientData/>
  </xdr:twoCellAnchor>
  <xdr:twoCellAnchor>
    <xdr:from>
      <xdr:col>51</xdr:col>
      <xdr:colOff>600075</xdr:colOff>
      <xdr:row>34</xdr:row>
      <xdr:rowOff>152400</xdr:rowOff>
    </xdr:from>
    <xdr:to>
      <xdr:col>56</xdr:col>
      <xdr:colOff>457200</xdr:colOff>
      <xdr:row>34</xdr:row>
      <xdr:rowOff>161925</xdr:rowOff>
    </xdr:to>
    <xdr:cxnSp macro="">
      <xdr:nvCxnSpPr>
        <xdr:cNvPr id="47" name="Straight Arrow Connector 46">
          <a:extLst>
            <a:ext uri="{FF2B5EF4-FFF2-40B4-BE49-F238E27FC236}">
              <a16:creationId xmlns:a16="http://schemas.microsoft.com/office/drawing/2014/main" xmlns="" id="{00000000-0008-0000-0000-00002F000000}"/>
            </a:ext>
          </a:extLst>
        </xdr:cNvPr>
        <xdr:cNvCxnSpPr/>
      </xdr:nvCxnSpPr>
      <xdr:spPr>
        <a:xfrm>
          <a:off x="36576000" y="7743825"/>
          <a:ext cx="2905125" cy="9525"/>
        </a:xfrm>
        <a:prstGeom prst="straightConnector1">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56</xdr:col>
      <xdr:colOff>596900</xdr:colOff>
      <xdr:row>20</xdr:row>
      <xdr:rowOff>76200</xdr:rowOff>
    </xdr:from>
    <xdr:to>
      <xdr:col>73</xdr:col>
      <xdr:colOff>292100</xdr:colOff>
      <xdr:row>52</xdr:row>
      <xdr:rowOff>62112</xdr:rowOff>
    </xdr:to>
    <xdr:pic>
      <xdr:nvPicPr>
        <xdr:cNvPr id="50" name="Picture 49">
          <a:extLst>
            <a:ext uri="{FF2B5EF4-FFF2-40B4-BE49-F238E27FC236}">
              <a16:creationId xmlns:a16="http://schemas.microsoft.com/office/drawing/2014/main" xmlns="" id="{00000000-0008-0000-0000-00003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204900" y="4432300"/>
          <a:ext cx="10058400" cy="72503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352425</xdr:colOff>
      <xdr:row>52</xdr:row>
      <xdr:rowOff>190499</xdr:rowOff>
    </xdr:from>
    <xdr:to>
      <xdr:col>17</xdr:col>
      <xdr:colOff>295275</xdr:colOff>
      <xdr:row>79</xdr:row>
      <xdr:rowOff>104774</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1590675</xdr:colOff>
      <xdr:row>5</xdr:row>
      <xdr:rowOff>76200</xdr:rowOff>
    </xdr:from>
    <xdr:to>
      <xdr:col>1</xdr:col>
      <xdr:colOff>4229100</xdr:colOff>
      <xdr:row>41</xdr:row>
      <xdr:rowOff>223144</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90675" y="1171575"/>
          <a:ext cx="4772025" cy="87194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133350</xdr:colOff>
      <xdr:row>50</xdr:row>
      <xdr:rowOff>238124</xdr:rowOff>
    </xdr:from>
    <xdr:to>
      <xdr:col>17</xdr:col>
      <xdr:colOff>76200</xdr:colOff>
      <xdr:row>71</xdr:row>
      <xdr:rowOff>95249</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6</xdr:row>
      <xdr:rowOff>76200</xdr:rowOff>
    </xdr:from>
    <xdr:to>
      <xdr:col>12</xdr:col>
      <xdr:colOff>238125</xdr:colOff>
      <xdr:row>26</xdr:row>
      <xdr:rowOff>228703</xdr:rowOff>
    </xdr:to>
    <xdr:pic>
      <xdr:nvPicPr>
        <xdr:cNvPr id="5" name="Picture 4">
          <a:extLst>
            <a:ext uri="{FF2B5EF4-FFF2-40B4-BE49-F238E27FC236}">
              <a16:creationId xmlns:a16="http://schemas.microsoft.com/office/drawing/2014/main" xmlns="" id="{2E5D0151-AE7E-422A-84A5-DCF1E4E0A4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350" y="1409700"/>
          <a:ext cx="10058400" cy="49150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133350</xdr:colOff>
      <xdr:row>43</xdr:row>
      <xdr:rowOff>67117</xdr:rowOff>
    </xdr:from>
    <xdr:to>
      <xdr:col>17</xdr:col>
      <xdr:colOff>76200</xdr:colOff>
      <xdr:row>62</xdr:row>
      <xdr:rowOff>39870</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5</xdr:row>
      <xdr:rowOff>234136</xdr:rowOff>
    </xdr:from>
    <xdr:to>
      <xdr:col>2</xdr:col>
      <xdr:colOff>39818</xdr:colOff>
      <xdr:row>28</xdr:row>
      <xdr:rowOff>77529</xdr:rowOff>
    </xdr:to>
    <xdr:pic>
      <xdr:nvPicPr>
        <xdr:cNvPr id="26"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1330619"/>
          <a:ext cx="5400398" cy="544763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85596</xdr:colOff>
      <xdr:row>57</xdr:row>
      <xdr:rowOff>162054</xdr:rowOff>
    </xdr:from>
    <xdr:to>
      <xdr:col>16</xdr:col>
      <xdr:colOff>114941</xdr:colOff>
      <xdr:row>76</xdr:row>
      <xdr:rowOff>143516</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rot="16200000">
          <a:off x="7772400" y="10715625"/>
          <a:ext cx="3667637" cy="551574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571499</xdr:colOff>
      <xdr:row>12</xdr:row>
      <xdr:rowOff>23811</xdr:rowOff>
    </xdr:from>
    <xdr:to>
      <xdr:col>12</xdr:col>
      <xdr:colOff>228600</xdr:colOff>
      <xdr:row>32</xdr:row>
      <xdr:rowOff>66674</xdr:rowOff>
    </xdr:to>
    <xdr:graphicFrame macro="">
      <xdr:nvGraphicFramePr>
        <xdr:cNvPr id="2" name="Chart 1">
          <a:extLst>
            <a:ext uri="{FF2B5EF4-FFF2-40B4-BE49-F238E27FC236}">
              <a16:creationId xmlns:a16="http://schemas.microsoft.com/office/drawing/2014/main" xmlns=""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595312</xdr:colOff>
      <xdr:row>8</xdr:row>
      <xdr:rowOff>57150</xdr:rowOff>
    </xdr:from>
    <xdr:to>
      <xdr:col>8</xdr:col>
      <xdr:colOff>290512</xdr:colOff>
      <xdr:row>22</xdr:row>
      <xdr:rowOff>133350</xdr:rowOff>
    </xdr:to>
    <xdr:graphicFrame macro="">
      <xdr:nvGraphicFramePr>
        <xdr:cNvPr id="2" name="Chart 1">
          <a:extLst>
            <a:ext uri="{FF2B5EF4-FFF2-40B4-BE49-F238E27FC236}">
              <a16:creationId xmlns:a16="http://schemas.microsoft.com/office/drawing/2014/main" xmlns=""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acques\Dropbox\INEM327\Solar%20Panel\Charateristics%20of%20the%20PV%20panel%20rev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V &amp; P-V characterization"/>
      <sheetName val="Measurements of I-V &amp; P-V"/>
      <sheetName val="Ideal angles"/>
    </sheetNames>
    <sheetDataSet>
      <sheetData sheetId="0">
        <row r="4">
          <cell r="B4">
            <v>0</v>
          </cell>
          <cell r="C4">
            <v>3.06</v>
          </cell>
          <cell r="D4">
            <v>0</v>
          </cell>
          <cell r="E4">
            <v>0</v>
          </cell>
          <cell r="F4">
            <v>2.5950000000000002</v>
          </cell>
          <cell r="G4">
            <v>0</v>
          </cell>
          <cell r="H4">
            <v>0</v>
          </cell>
          <cell r="I4">
            <v>2.1300000000000003</v>
          </cell>
          <cell r="J4">
            <v>0</v>
          </cell>
          <cell r="K4">
            <v>0</v>
          </cell>
          <cell r="L4">
            <v>1.6650000000000003</v>
          </cell>
          <cell r="M4">
            <v>0</v>
          </cell>
          <cell r="N4">
            <v>0</v>
          </cell>
          <cell r="O4">
            <v>1.2000000000000002</v>
          </cell>
          <cell r="P4">
            <v>0</v>
          </cell>
        </row>
        <row r="5">
          <cell r="B5">
            <v>18</v>
          </cell>
          <cell r="C5">
            <v>2.2222222222222223</v>
          </cell>
          <cell r="D5">
            <v>40</v>
          </cell>
          <cell r="E5">
            <v>16</v>
          </cell>
          <cell r="F5">
            <v>1.7572222222222222</v>
          </cell>
          <cell r="G5">
            <v>28.115555555555556</v>
          </cell>
          <cell r="H5">
            <v>14</v>
          </cell>
          <cell r="I5">
            <v>1.2922222222222222</v>
          </cell>
          <cell r="J5">
            <v>18.091111111111111</v>
          </cell>
          <cell r="K5">
            <v>12</v>
          </cell>
          <cell r="L5">
            <v>0.82722222222222208</v>
          </cell>
          <cell r="M5">
            <v>9.9266666666666659</v>
          </cell>
          <cell r="N5">
            <v>10</v>
          </cell>
          <cell r="O5">
            <v>0.36222222222222206</v>
          </cell>
          <cell r="P5">
            <v>3.6222222222222205</v>
          </cell>
        </row>
        <row r="6">
          <cell r="B6">
            <v>22.1</v>
          </cell>
          <cell r="C6">
            <v>0</v>
          </cell>
          <cell r="D6">
            <v>0</v>
          </cell>
          <cell r="E6">
            <v>20.100000000000001</v>
          </cell>
          <cell r="F6">
            <v>0</v>
          </cell>
          <cell r="G6">
            <v>0</v>
          </cell>
          <cell r="H6">
            <v>18.100000000000001</v>
          </cell>
          <cell r="I6">
            <v>0</v>
          </cell>
          <cell r="J6">
            <v>0</v>
          </cell>
          <cell r="K6">
            <v>16.100000000000001</v>
          </cell>
          <cell r="L6">
            <v>0</v>
          </cell>
          <cell r="M6">
            <v>0</v>
          </cell>
          <cell r="N6">
            <v>14.100000000000001</v>
          </cell>
          <cell r="O6">
            <v>0</v>
          </cell>
          <cell r="P6">
            <v>0</v>
          </cell>
        </row>
      </sheetData>
      <sheetData sheetId="1">
        <row r="3">
          <cell r="B3">
            <v>0</v>
          </cell>
          <cell r="C3">
            <v>3.06</v>
          </cell>
          <cell r="D3">
            <v>0</v>
          </cell>
          <cell r="E3">
            <v>0</v>
          </cell>
          <cell r="F3">
            <v>2.8</v>
          </cell>
          <cell r="G3">
            <v>0</v>
          </cell>
        </row>
        <row r="4">
          <cell r="B4">
            <v>18</v>
          </cell>
          <cell r="C4">
            <v>2.2222222222222223</v>
          </cell>
          <cell r="D4">
            <v>40</v>
          </cell>
          <cell r="E4">
            <v>17.3</v>
          </cell>
          <cell r="F4">
            <v>2.15</v>
          </cell>
          <cell r="G4">
            <v>37.195</v>
          </cell>
        </row>
        <row r="5">
          <cell r="B5">
            <v>22.1</v>
          </cell>
          <cell r="C5">
            <v>0</v>
          </cell>
          <cell r="D5">
            <v>0</v>
          </cell>
          <cell r="E5">
            <v>22</v>
          </cell>
          <cell r="F5">
            <v>0</v>
          </cell>
          <cell r="G5">
            <v>0</v>
          </cell>
        </row>
      </sheetData>
      <sheetData sheetId="2"/>
    </sheetDataSet>
  </externalBook>
</externalLink>
</file>

<file path=xl/tables/table1.xml><?xml version="1.0" encoding="utf-8"?>
<table xmlns="http://schemas.openxmlformats.org/spreadsheetml/2006/main" id="2" name="Table2" displayName="Table2" ref="A71:C84" totalsRowShown="0">
  <autoFilter ref="A71:C84">
    <filterColumn colId="0" hiddenButton="1"/>
    <filterColumn colId="1" hiddenButton="1"/>
    <filterColumn colId="2" hiddenButton="1"/>
  </autoFilter>
  <tableColumns count="3">
    <tableColumn id="1" name="Date" dataDxfId="3"/>
    <tableColumn id="2" name="Description"/>
    <tableColumn id="3" name="Timeline"/>
  </tableColumns>
  <tableStyleInfo name="TableStyleMedium2" showFirstColumn="0" showLastColumn="0" showRowStripes="1" showColumnStripes="0"/>
</table>
</file>

<file path=xl/tables/table2.xml><?xml version="1.0" encoding="utf-8"?>
<table xmlns="http://schemas.openxmlformats.org/spreadsheetml/2006/main" id="7" name="Table2468" displayName="Table2468" ref="A55:C72" totalsRowShown="0">
  <autoFilter ref="A55:C72">
    <filterColumn colId="0" hiddenButton="1"/>
    <filterColumn colId="1" hiddenButton="1"/>
    <filterColumn colId="2" hiddenButton="1"/>
  </autoFilter>
  <tableColumns count="3">
    <tableColumn id="1" name="Date" dataDxfId="2"/>
    <tableColumn id="2" name="Description"/>
    <tableColumn id="3" name="Timeline"/>
  </tableColumns>
  <tableStyleInfo name="TableStyleMedium2" showFirstColumn="0" showLastColumn="0" showRowStripes="1" showColumnStripes="0"/>
</table>
</file>

<file path=xl/tables/table3.xml><?xml version="1.0" encoding="utf-8"?>
<table xmlns="http://schemas.openxmlformats.org/spreadsheetml/2006/main" id="5" name="Table246" displayName="Table246" ref="A52:C63" totalsRowShown="0">
  <autoFilter ref="A52:C63">
    <filterColumn colId="0" hiddenButton="1"/>
    <filterColumn colId="1" hiddenButton="1"/>
    <filterColumn colId="2" hiddenButton="1"/>
  </autoFilter>
  <tableColumns count="3">
    <tableColumn id="1" name="Date" dataDxfId="1"/>
    <tableColumn id="2" name="Description"/>
    <tableColumn id="3" name="Timeline"/>
  </tableColumns>
  <tableStyleInfo name="TableStyleMedium2" showFirstColumn="0" showLastColumn="0" showRowStripes="1" showColumnStripes="0"/>
</table>
</file>

<file path=xl/tables/table4.xml><?xml version="1.0" encoding="utf-8"?>
<table xmlns="http://schemas.openxmlformats.org/spreadsheetml/2006/main" id="3" name="Table24" displayName="Table24" ref="A45:C54" totalsRowShown="0">
  <autoFilter ref="A45:C54">
    <filterColumn colId="0" hiddenButton="1"/>
    <filterColumn colId="1" hiddenButton="1"/>
    <filterColumn colId="2" hiddenButton="1"/>
  </autoFilter>
  <tableColumns count="3">
    <tableColumn id="1" name="Date" dataDxfId="0"/>
    <tableColumn id="2" name="Description"/>
    <tableColumn id="3" name="Timeline"/>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G2:H6" totalsRowShown="0">
  <autoFilter ref="G2:H6">
    <filterColumn colId="0" hiddenButton="1"/>
    <filterColumn colId="1" hiddenButton="1"/>
  </autoFilter>
  <tableColumns count="2">
    <tableColumn id="1" name="Reliability "/>
    <tableColumn id="2" name="Ease of us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mailto:1000W/m%5E2@25&#176;C"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mailto:1000W/m%5E2@25&#176;C"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E133"/>
  <sheetViews>
    <sheetView tabSelected="1" topLeftCell="A113" zoomScale="90" zoomScaleNormal="90" workbookViewId="0">
      <selection activeCell="B66" sqref="B66"/>
    </sheetView>
  </sheetViews>
  <sheetFormatPr defaultRowHeight="15" x14ac:dyDescent="0.25"/>
  <cols>
    <col min="1" max="1" width="15.28515625" customWidth="1"/>
    <col min="2" max="2" width="66.28515625" bestFit="1" customWidth="1"/>
    <col min="3" max="3" width="15.5703125" bestFit="1" customWidth="1"/>
    <col min="6" max="6" width="11.140625" bestFit="1" customWidth="1"/>
    <col min="7" max="7" width="11.7109375" customWidth="1"/>
    <col min="24" max="24" width="7.28515625" customWidth="1"/>
    <col min="25" max="25" width="3.5703125" customWidth="1"/>
  </cols>
  <sheetData>
    <row r="1" spans="1:11" ht="21" x14ac:dyDescent="0.35">
      <c r="A1" s="4" t="s">
        <v>25</v>
      </c>
    </row>
    <row r="2" spans="1:11" ht="15.75" x14ac:dyDescent="0.25">
      <c r="A2" s="3" t="s">
        <v>62</v>
      </c>
    </row>
    <row r="3" spans="1:11" ht="15.75" x14ac:dyDescent="0.25">
      <c r="A3" s="3"/>
    </row>
    <row r="4" spans="1:11" ht="15.75" x14ac:dyDescent="0.25">
      <c r="A4" s="3"/>
    </row>
    <row r="5" spans="1:11" ht="15.75" x14ac:dyDescent="0.25">
      <c r="A5" s="3"/>
    </row>
    <row r="6" spans="1:11" ht="15.75" x14ac:dyDescent="0.25">
      <c r="A6" s="3"/>
    </row>
    <row r="7" spans="1:11" ht="15.75" x14ac:dyDescent="0.25">
      <c r="A7" s="3" t="s">
        <v>26</v>
      </c>
      <c r="B7" s="5" t="s">
        <v>63</v>
      </c>
    </row>
    <row r="8" spans="1:11" x14ac:dyDescent="0.25">
      <c r="B8" s="5" t="s">
        <v>64</v>
      </c>
    </row>
    <row r="9" spans="1:11" x14ac:dyDescent="0.25">
      <c r="B9" s="5" t="s">
        <v>65</v>
      </c>
    </row>
    <row r="11" spans="1:11" ht="18.75" x14ac:dyDescent="0.3">
      <c r="A11" s="1" t="s">
        <v>14</v>
      </c>
      <c r="B11" s="1"/>
    </row>
    <row r="12" spans="1:11" ht="18" customHeight="1" x14ac:dyDescent="0.3">
      <c r="A12" s="1"/>
      <c r="B12" s="1"/>
    </row>
    <row r="13" spans="1:11" ht="18" customHeight="1" x14ac:dyDescent="0.3">
      <c r="A13" s="1"/>
      <c r="B13" s="1"/>
    </row>
    <row r="14" spans="1:11" ht="18" customHeight="1" x14ac:dyDescent="0.3">
      <c r="A14" s="1"/>
      <c r="B14" s="1"/>
    </row>
    <row r="15" spans="1:11" ht="18" customHeight="1" x14ac:dyDescent="0.3">
      <c r="A15" s="1"/>
      <c r="B15" s="1"/>
      <c r="J15" t="s">
        <v>127</v>
      </c>
    </row>
    <row r="16" spans="1:11" ht="18" customHeight="1" x14ac:dyDescent="0.3">
      <c r="A16" s="1"/>
      <c r="B16" s="1"/>
      <c r="J16" s="23"/>
      <c r="K16" t="s">
        <v>128</v>
      </c>
    </row>
    <row r="17" spans="1:57" ht="18" customHeight="1" x14ac:dyDescent="0.3">
      <c r="A17" s="1"/>
      <c r="B17" s="1"/>
      <c r="J17" s="25"/>
      <c r="K17" t="s">
        <v>129</v>
      </c>
    </row>
    <row r="18" spans="1:57" ht="18" customHeight="1" x14ac:dyDescent="0.3">
      <c r="A18" s="1"/>
      <c r="B18" s="1"/>
      <c r="J18" s="28"/>
      <c r="K18" t="s">
        <v>131</v>
      </c>
    </row>
    <row r="19" spans="1:57" ht="18" customHeight="1" x14ac:dyDescent="0.3">
      <c r="A19" s="1"/>
      <c r="B19" s="1"/>
      <c r="J19" s="24"/>
      <c r="K19" t="s">
        <v>130</v>
      </c>
    </row>
    <row r="20" spans="1:57" ht="18" customHeight="1" x14ac:dyDescent="0.3">
      <c r="A20" s="1"/>
      <c r="B20" s="1"/>
    </row>
    <row r="21" spans="1:57" ht="18" customHeight="1" x14ac:dyDescent="0.3">
      <c r="A21" s="1"/>
      <c r="B21" s="1"/>
    </row>
    <row r="22" spans="1:57" ht="18" customHeight="1" x14ac:dyDescent="0.3">
      <c r="A22" s="1"/>
      <c r="B22" s="1"/>
    </row>
    <row r="23" spans="1:57" ht="18" customHeight="1" x14ac:dyDescent="0.3">
      <c r="A23" s="1"/>
      <c r="B23" s="1"/>
    </row>
    <row r="24" spans="1:57" ht="18" customHeight="1" x14ac:dyDescent="0.3">
      <c r="A24" s="1"/>
      <c r="B24" s="1"/>
    </row>
    <row r="25" spans="1:57" ht="18" customHeight="1" x14ac:dyDescent="0.3">
      <c r="A25" s="1"/>
      <c r="B25" s="1"/>
    </row>
    <row r="26" spans="1:57" ht="18" customHeight="1" x14ac:dyDescent="0.3">
      <c r="A26" s="1"/>
      <c r="B26" s="1"/>
    </row>
    <row r="27" spans="1:57" ht="18" customHeight="1" x14ac:dyDescent="0.3">
      <c r="A27" s="1"/>
      <c r="B27" s="1"/>
    </row>
    <row r="28" spans="1:57" ht="18" customHeight="1" x14ac:dyDescent="0.3">
      <c r="A28" s="1"/>
      <c r="B28" s="1"/>
    </row>
    <row r="29" spans="1:57" ht="18.75" x14ac:dyDescent="0.3">
      <c r="A29" s="1"/>
      <c r="B29" s="1"/>
    </row>
    <row r="30" spans="1:57" ht="18.75" x14ac:dyDescent="0.3">
      <c r="A30" s="1"/>
      <c r="B30" s="1"/>
      <c r="BA30" s="90"/>
      <c r="BB30" s="90"/>
      <c r="BC30" s="90"/>
      <c r="BD30" s="90"/>
      <c r="BE30" s="90"/>
    </row>
    <row r="31" spans="1:57" ht="18.75" x14ac:dyDescent="0.3">
      <c r="A31" s="1"/>
      <c r="B31" s="1"/>
      <c r="BA31" s="90"/>
      <c r="BB31" s="90"/>
      <c r="BC31" s="90"/>
      <c r="BD31" s="90"/>
      <c r="BE31" s="90"/>
    </row>
    <row r="32" spans="1:57" ht="18.75" x14ac:dyDescent="0.3">
      <c r="A32" s="1"/>
      <c r="B32" s="1"/>
      <c r="BA32" s="90"/>
      <c r="BB32" s="90"/>
      <c r="BC32" s="90"/>
      <c r="BD32" s="90"/>
      <c r="BE32" s="90"/>
    </row>
    <row r="33" spans="1:57" ht="18.75" x14ac:dyDescent="0.3">
      <c r="A33" s="1"/>
      <c r="B33" s="1"/>
    </row>
    <row r="34" spans="1:57" ht="18.75" x14ac:dyDescent="0.3">
      <c r="A34" s="1"/>
      <c r="B34" s="1"/>
      <c r="J34" s="90" t="s">
        <v>610</v>
      </c>
      <c r="AF34" t="s">
        <v>218</v>
      </c>
      <c r="BA34" s="90" t="s">
        <v>611</v>
      </c>
      <c r="BB34" s="90"/>
      <c r="BC34" s="90"/>
      <c r="BD34" s="90"/>
      <c r="BE34" s="90"/>
    </row>
    <row r="35" spans="1:57" ht="18.75" x14ac:dyDescent="0.3">
      <c r="A35" s="1"/>
      <c r="B35" s="1"/>
      <c r="BA35" s="90"/>
      <c r="BB35" s="90"/>
      <c r="BC35" s="90"/>
      <c r="BD35" s="90"/>
      <c r="BE35" s="90"/>
    </row>
    <row r="36" spans="1:57" ht="18.75" x14ac:dyDescent="0.3">
      <c r="A36" s="1"/>
      <c r="B36" s="1"/>
      <c r="BA36" s="90"/>
      <c r="BB36" s="90"/>
      <c r="BC36" s="90"/>
      <c r="BD36" s="90"/>
      <c r="BE36" s="90"/>
    </row>
    <row r="37" spans="1:57" ht="18.75" x14ac:dyDescent="0.3">
      <c r="A37" s="1"/>
      <c r="B37" s="1"/>
    </row>
    <row r="38" spans="1:57" ht="18.75" x14ac:dyDescent="0.3">
      <c r="A38" s="1"/>
      <c r="B38" s="1"/>
    </row>
    <row r="39" spans="1:57" ht="18.75" x14ac:dyDescent="0.3">
      <c r="A39" s="1"/>
      <c r="B39" s="1"/>
    </row>
    <row r="40" spans="1:57" ht="18.75" x14ac:dyDescent="0.3">
      <c r="A40" s="1"/>
      <c r="B40" s="1"/>
    </row>
    <row r="41" spans="1:57" ht="18.75" x14ac:dyDescent="0.3">
      <c r="A41" s="1"/>
      <c r="B41" s="1"/>
    </row>
    <row r="42" spans="1:57" ht="18.75" x14ac:dyDescent="0.3">
      <c r="A42" s="1"/>
      <c r="B42" s="1"/>
    </row>
    <row r="43" spans="1:57" ht="18.75" x14ac:dyDescent="0.3">
      <c r="A43" s="1"/>
      <c r="B43" s="1"/>
    </row>
    <row r="46" spans="1:57" ht="18.75" x14ac:dyDescent="0.3">
      <c r="A46" s="1" t="s">
        <v>27</v>
      </c>
      <c r="B46" s="1"/>
    </row>
    <row r="47" spans="1:57" ht="15.75" thickBot="1" x14ac:dyDescent="0.3"/>
    <row r="48" spans="1:57" ht="16.5" thickTop="1" thickBot="1" x14ac:dyDescent="0.3">
      <c r="A48" s="33" t="s">
        <v>135</v>
      </c>
      <c r="B48" s="33" t="s">
        <v>137</v>
      </c>
      <c r="C48" s="122" t="s">
        <v>136</v>
      </c>
      <c r="D48" s="116"/>
      <c r="E48" s="116"/>
      <c r="F48" s="116"/>
      <c r="G48" s="123"/>
    </row>
    <row r="49" spans="1:7" ht="15.75" thickTop="1" x14ac:dyDescent="0.25">
      <c r="A49" s="34" t="s">
        <v>63</v>
      </c>
      <c r="B49" s="35" t="s">
        <v>603</v>
      </c>
      <c r="C49" s="124" t="s">
        <v>138</v>
      </c>
      <c r="D49" s="125"/>
      <c r="E49" s="125"/>
      <c r="F49" s="125"/>
      <c r="G49" s="126"/>
    </row>
    <row r="50" spans="1:7" x14ac:dyDescent="0.25">
      <c r="A50" s="29"/>
      <c r="B50" t="s">
        <v>604</v>
      </c>
      <c r="C50" s="127" t="s">
        <v>139</v>
      </c>
      <c r="D50" s="128"/>
      <c r="E50" s="128"/>
      <c r="F50" s="128"/>
      <c r="G50" s="129"/>
    </row>
    <row r="51" spans="1:7" x14ac:dyDescent="0.25">
      <c r="A51" s="29"/>
      <c r="B51" t="s">
        <v>605</v>
      </c>
      <c r="C51" s="127" t="s">
        <v>140</v>
      </c>
      <c r="D51" s="135"/>
      <c r="E51" s="135"/>
      <c r="F51" s="135"/>
      <c r="G51" s="129"/>
    </row>
    <row r="52" spans="1:7" x14ac:dyDescent="0.25">
      <c r="A52" s="29"/>
      <c r="B52" s="30" t="s">
        <v>606</v>
      </c>
      <c r="C52" s="127" t="s">
        <v>299</v>
      </c>
      <c r="D52" s="135"/>
      <c r="E52" s="135"/>
      <c r="F52" s="135"/>
      <c r="G52" s="129"/>
    </row>
    <row r="53" spans="1:7" x14ac:dyDescent="0.25">
      <c r="A53" s="29"/>
      <c r="B53" s="30" t="s">
        <v>607</v>
      </c>
      <c r="C53" s="127" t="s">
        <v>298</v>
      </c>
      <c r="D53" s="135"/>
      <c r="E53" s="135"/>
      <c r="F53" s="135"/>
      <c r="G53" s="129"/>
    </row>
    <row r="54" spans="1:7" ht="15.75" thickBot="1" x14ac:dyDescent="0.3">
      <c r="A54" s="31"/>
      <c r="B54" s="32"/>
      <c r="C54" s="130" t="s">
        <v>297</v>
      </c>
      <c r="D54" s="131"/>
      <c r="E54" s="131"/>
      <c r="F54" s="131"/>
      <c r="G54" s="132"/>
    </row>
    <row r="55" spans="1:7" ht="15.75" thickTop="1" x14ac:dyDescent="0.25">
      <c r="A55" s="34" t="s">
        <v>64</v>
      </c>
      <c r="B55" s="35" t="s">
        <v>608</v>
      </c>
      <c r="C55" s="133" t="s">
        <v>141</v>
      </c>
      <c r="D55" s="133"/>
      <c r="E55" s="133"/>
      <c r="F55" s="133"/>
      <c r="G55" s="133"/>
    </row>
    <row r="56" spans="1:7" x14ac:dyDescent="0.25">
      <c r="A56" s="29"/>
      <c r="B56" s="30" t="s">
        <v>612</v>
      </c>
      <c r="C56" s="134" t="s">
        <v>139</v>
      </c>
      <c r="D56" s="134"/>
      <c r="E56" s="134"/>
      <c r="F56" s="134"/>
      <c r="G56" s="134"/>
    </row>
    <row r="57" spans="1:7" x14ac:dyDescent="0.25">
      <c r="A57" s="29"/>
      <c r="B57" s="30" t="s">
        <v>609</v>
      </c>
      <c r="C57" s="134" t="s">
        <v>140</v>
      </c>
      <c r="D57" s="134"/>
      <c r="E57" s="134"/>
      <c r="F57" s="134"/>
      <c r="G57" s="134"/>
    </row>
    <row r="58" spans="1:7" x14ac:dyDescent="0.25">
      <c r="A58" s="29"/>
      <c r="B58" s="30" t="s">
        <v>613</v>
      </c>
      <c r="C58" s="127" t="s">
        <v>295</v>
      </c>
      <c r="D58" s="135"/>
      <c r="E58" s="135"/>
      <c r="F58" s="135"/>
      <c r="G58" s="129"/>
    </row>
    <row r="59" spans="1:7" x14ac:dyDescent="0.25">
      <c r="A59" s="29"/>
      <c r="B59" s="30" t="s">
        <v>614</v>
      </c>
      <c r="C59" s="127" t="s">
        <v>299</v>
      </c>
      <c r="D59" s="135"/>
      <c r="E59" s="135"/>
      <c r="F59" s="135"/>
      <c r="G59" s="129"/>
    </row>
    <row r="60" spans="1:7" ht="15.75" thickBot="1" x14ac:dyDescent="0.3">
      <c r="A60" s="31"/>
      <c r="B60" s="32"/>
      <c r="C60" s="130" t="s">
        <v>300</v>
      </c>
      <c r="D60" s="131"/>
      <c r="E60" s="131"/>
      <c r="F60" s="131"/>
      <c r="G60" s="132"/>
    </row>
    <row r="61" spans="1:7" ht="15.75" thickTop="1" x14ac:dyDescent="0.25">
      <c r="A61" s="29" t="s">
        <v>65</v>
      </c>
      <c r="B61" s="30" t="s">
        <v>615</v>
      </c>
      <c r="C61" s="134" t="s">
        <v>142</v>
      </c>
      <c r="D61" s="134"/>
      <c r="E61" s="134"/>
      <c r="F61" s="134"/>
      <c r="G61" s="134"/>
    </row>
    <row r="62" spans="1:7" x14ac:dyDescent="0.25">
      <c r="A62" s="29"/>
      <c r="B62" s="30" t="s">
        <v>616</v>
      </c>
      <c r="C62" s="134" t="s">
        <v>139</v>
      </c>
      <c r="D62" s="134"/>
      <c r="E62" s="134"/>
      <c r="F62" s="134"/>
      <c r="G62" s="134"/>
    </row>
    <row r="63" spans="1:7" x14ac:dyDescent="0.25">
      <c r="A63" s="29"/>
      <c r="B63" s="30" t="s">
        <v>617</v>
      </c>
      <c r="C63" s="127" t="s">
        <v>296</v>
      </c>
      <c r="D63" s="135"/>
      <c r="E63" s="135"/>
      <c r="F63" s="135"/>
      <c r="G63" s="129"/>
    </row>
    <row r="64" spans="1:7" x14ac:dyDescent="0.25">
      <c r="A64" s="29"/>
      <c r="B64" s="30" t="s">
        <v>618</v>
      </c>
      <c r="C64" s="127" t="s">
        <v>299</v>
      </c>
      <c r="D64" s="135"/>
      <c r="E64" s="135"/>
      <c r="F64" s="135"/>
      <c r="G64" s="129"/>
    </row>
    <row r="65" spans="1:7" ht="15.75" thickBot="1" x14ac:dyDescent="0.3">
      <c r="A65" s="29"/>
      <c r="B65" s="30"/>
      <c r="C65" s="134" t="s">
        <v>140</v>
      </c>
      <c r="D65" s="134"/>
      <c r="E65" s="134"/>
      <c r="F65" s="134"/>
      <c r="G65" s="134"/>
    </row>
    <row r="66" spans="1:7" ht="15.75" thickTop="1" x14ac:dyDescent="0.25">
      <c r="A66" s="50"/>
      <c r="B66" s="49"/>
      <c r="C66" s="126"/>
      <c r="D66" s="133"/>
      <c r="E66" s="133"/>
      <c r="F66" s="133"/>
      <c r="G66" s="124"/>
    </row>
    <row r="67" spans="1:7" x14ac:dyDescent="0.25">
      <c r="A67" s="6"/>
    </row>
    <row r="68" spans="1:7" ht="18.75" x14ac:dyDescent="0.3">
      <c r="A68" s="1" t="s">
        <v>0</v>
      </c>
      <c r="B68" s="1"/>
    </row>
    <row r="69" spans="1:7" x14ac:dyDescent="0.25">
      <c r="A69" s="6"/>
    </row>
    <row r="70" spans="1:7" ht="20.25" thickBot="1" x14ac:dyDescent="0.35">
      <c r="A70" s="8" t="s">
        <v>51</v>
      </c>
      <c r="B70" s="8"/>
      <c r="C70" s="8"/>
    </row>
    <row r="71" spans="1:7" ht="15.75" thickTop="1" x14ac:dyDescent="0.25">
      <c r="A71" t="s">
        <v>32</v>
      </c>
      <c r="B71" t="s">
        <v>20</v>
      </c>
      <c r="C71" t="s">
        <v>52</v>
      </c>
      <c r="D71" t="s">
        <v>53</v>
      </c>
    </row>
    <row r="72" spans="1:7" x14ac:dyDescent="0.25">
      <c r="A72" s="9">
        <v>42933</v>
      </c>
      <c r="B72" t="s">
        <v>54</v>
      </c>
      <c r="C72">
        <v>1</v>
      </c>
    </row>
    <row r="73" spans="1:7" x14ac:dyDescent="0.25">
      <c r="A73" s="9">
        <v>42957</v>
      </c>
      <c r="B73" t="s">
        <v>55</v>
      </c>
      <c r="C73">
        <v>2</v>
      </c>
    </row>
    <row r="74" spans="1:7" x14ac:dyDescent="0.25">
      <c r="A74" s="9">
        <v>42957</v>
      </c>
      <c r="B74" t="s">
        <v>90</v>
      </c>
      <c r="C74">
        <v>1</v>
      </c>
    </row>
    <row r="75" spans="1:7" x14ac:dyDescent="0.25">
      <c r="A75" s="9">
        <v>42961</v>
      </c>
      <c r="B75" t="s">
        <v>56</v>
      </c>
      <c r="C75">
        <v>3</v>
      </c>
    </row>
    <row r="76" spans="1:7" x14ac:dyDescent="0.25">
      <c r="A76" s="9">
        <v>42975</v>
      </c>
      <c r="B76" t="s">
        <v>66</v>
      </c>
      <c r="C76">
        <v>2</v>
      </c>
    </row>
    <row r="77" spans="1:7" x14ac:dyDescent="0.25">
      <c r="A77" s="9">
        <v>42978</v>
      </c>
      <c r="B77" t="s">
        <v>57</v>
      </c>
      <c r="C77">
        <v>4</v>
      </c>
    </row>
    <row r="78" spans="1:7" x14ac:dyDescent="0.25">
      <c r="A78" s="26">
        <v>42982</v>
      </c>
      <c r="B78" t="s">
        <v>134</v>
      </c>
      <c r="C78">
        <v>4</v>
      </c>
    </row>
    <row r="79" spans="1:7" x14ac:dyDescent="0.25">
      <c r="A79" s="27">
        <v>42985</v>
      </c>
      <c r="B79" t="s">
        <v>132</v>
      </c>
      <c r="C79">
        <v>4</v>
      </c>
    </row>
    <row r="80" spans="1:7" x14ac:dyDescent="0.25">
      <c r="A80" s="27">
        <v>43006</v>
      </c>
      <c r="B80" t="s">
        <v>133</v>
      </c>
      <c r="C80">
        <v>4</v>
      </c>
    </row>
    <row r="81" spans="1:3" x14ac:dyDescent="0.25">
      <c r="A81" s="9">
        <v>43008</v>
      </c>
      <c r="B81" t="s">
        <v>58</v>
      </c>
      <c r="C81">
        <v>4</v>
      </c>
    </row>
    <row r="82" spans="1:3" x14ac:dyDescent="0.25">
      <c r="A82" s="9">
        <v>43035</v>
      </c>
      <c r="B82" t="s">
        <v>59</v>
      </c>
      <c r="C82">
        <v>3</v>
      </c>
    </row>
    <row r="83" spans="1:3" x14ac:dyDescent="0.25">
      <c r="A83" s="9">
        <v>43049</v>
      </c>
      <c r="B83" t="s">
        <v>60</v>
      </c>
      <c r="C83">
        <v>4</v>
      </c>
    </row>
    <row r="84" spans="1:3" x14ac:dyDescent="0.25">
      <c r="A84" s="9">
        <v>43055</v>
      </c>
      <c r="B84" t="s">
        <v>61</v>
      </c>
      <c r="C84">
        <v>3</v>
      </c>
    </row>
    <row r="85" spans="1:3" x14ac:dyDescent="0.25">
      <c r="A85" s="9"/>
    </row>
    <row r="86" spans="1:3" x14ac:dyDescent="0.25">
      <c r="A86" s="9"/>
    </row>
    <row r="87" spans="1:3" x14ac:dyDescent="0.25">
      <c r="A87" s="9"/>
    </row>
    <row r="88" spans="1:3" x14ac:dyDescent="0.25">
      <c r="A88" s="9"/>
    </row>
    <row r="89" spans="1:3" x14ac:dyDescent="0.25">
      <c r="A89" s="9"/>
    </row>
    <row r="90" spans="1:3" x14ac:dyDescent="0.25">
      <c r="A90" s="9"/>
    </row>
    <row r="91" spans="1:3" x14ac:dyDescent="0.25">
      <c r="A91" s="9"/>
    </row>
    <row r="92" spans="1:3" x14ac:dyDescent="0.25">
      <c r="A92" s="9"/>
    </row>
    <row r="93" spans="1:3" x14ac:dyDescent="0.25">
      <c r="A93" s="9"/>
    </row>
    <row r="94" spans="1:3" x14ac:dyDescent="0.25">
      <c r="A94" s="9"/>
    </row>
    <row r="95" spans="1:3" x14ac:dyDescent="0.25">
      <c r="A95" s="9"/>
    </row>
    <row r="96" spans="1:3" x14ac:dyDescent="0.25">
      <c r="A96" s="9"/>
    </row>
    <row r="97" spans="1:2" x14ac:dyDescent="0.25">
      <c r="A97" s="9"/>
    </row>
    <row r="98" spans="1:2" x14ac:dyDescent="0.25">
      <c r="A98" s="9"/>
    </row>
    <row r="99" spans="1:2" x14ac:dyDescent="0.25">
      <c r="A99" s="9"/>
    </row>
    <row r="100" spans="1:2" x14ac:dyDescent="0.25">
      <c r="A100" s="9"/>
    </row>
    <row r="112" spans="1:2" ht="19.5" thickBot="1" x14ac:dyDescent="0.35">
      <c r="A112" s="1" t="s">
        <v>15</v>
      </c>
      <c r="B112" s="1"/>
    </row>
    <row r="113" spans="1:26" ht="17.25" thickTop="1" thickBot="1" x14ac:dyDescent="0.3">
      <c r="A113" s="119" t="s">
        <v>22</v>
      </c>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1"/>
    </row>
    <row r="114" spans="1:26" ht="16.5" thickTop="1" thickBot="1" x14ac:dyDescent="0.3">
      <c r="A114" s="35"/>
      <c r="B114" s="70" t="s">
        <v>21</v>
      </c>
      <c r="C114" s="70" t="s">
        <v>18</v>
      </c>
      <c r="D114" s="70" t="s">
        <v>19</v>
      </c>
      <c r="E114" s="70" t="s">
        <v>17</v>
      </c>
      <c r="F114" s="116" t="s">
        <v>20</v>
      </c>
      <c r="G114" s="117"/>
      <c r="H114" s="117"/>
      <c r="I114" s="117"/>
      <c r="J114" s="117"/>
      <c r="K114" s="117"/>
      <c r="L114" s="117"/>
      <c r="M114" s="117"/>
      <c r="N114" s="117"/>
      <c r="O114" s="117"/>
      <c r="P114" s="117"/>
      <c r="Q114" s="117"/>
      <c r="R114" s="117"/>
      <c r="S114" s="117"/>
      <c r="T114" s="117"/>
      <c r="U114" s="117"/>
      <c r="V114" s="117"/>
      <c r="W114" s="117"/>
      <c r="X114" s="117"/>
      <c r="Y114" s="117"/>
      <c r="Z114" s="118"/>
    </row>
    <row r="115" spans="1:26" ht="15.75" thickTop="1" x14ac:dyDescent="0.25">
      <c r="A115" s="30" t="s">
        <v>1</v>
      </c>
      <c r="B115" s="30"/>
      <c r="C115" s="101"/>
      <c r="D115" s="30"/>
      <c r="E115" s="30"/>
      <c r="F115" s="38"/>
      <c r="G115" s="38"/>
      <c r="H115" s="38"/>
      <c r="I115" s="38"/>
      <c r="J115" s="38"/>
      <c r="K115" s="38"/>
      <c r="L115" s="38"/>
      <c r="M115" s="38"/>
      <c r="N115" s="38"/>
      <c r="O115" s="38"/>
      <c r="P115" s="38"/>
      <c r="Q115" s="38"/>
      <c r="R115" s="38"/>
      <c r="S115" s="38"/>
      <c r="T115" s="38"/>
      <c r="U115" s="38"/>
      <c r="V115" s="38"/>
      <c r="W115" s="38"/>
      <c r="X115" s="38"/>
      <c r="Y115" s="38"/>
      <c r="Z115" s="66"/>
    </row>
    <row r="116" spans="1:26" x14ac:dyDescent="0.25">
      <c r="A116" s="30" t="s">
        <v>2</v>
      </c>
      <c r="B116" s="30"/>
      <c r="C116" s="101"/>
      <c r="D116" s="30"/>
      <c r="E116" s="30"/>
      <c r="F116" s="38"/>
      <c r="G116" s="38"/>
      <c r="H116" s="38"/>
      <c r="I116" s="38"/>
      <c r="J116" s="38"/>
      <c r="K116" s="38"/>
      <c r="L116" s="38"/>
      <c r="M116" s="38"/>
      <c r="N116" s="38"/>
      <c r="O116" s="38"/>
      <c r="P116" s="38"/>
      <c r="Q116" s="38"/>
      <c r="R116" s="38"/>
      <c r="S116" s="38"/>
      <c r="T116" s="38"/>
      <c r="U116" s="38"/>
      <c r="V116" s="38"/>
      <c r="W116" s="38"/>
      <c r="X116" s="38"/>
      <c r="Y116" s="38"/>
      <c r="Z116" s="66"/>
    </row>
    <row r="117" spans="1:26" x14ac:dyDescent="0.25">
      <c r="A117" s="30" t="s">
        <v>3</v>
      </c>
      <c r="B117" s="30"/>
      <c r="C117" s="101"/>
      <c r="D117" s="30"/>
      <c r="E117" s="30"/>
      <c r="F117" s="38"/>
      <c r="G117" s="38"/>
      <c r="H117" s="38"/>
      <c r="I117" s="38"/>
      <c r="J117" s="38"/>
      <c r="K117" s="38"/>
      <c r="L117" s="38"/>
      <c r="M117" s="38"/>
      <c r="N117" s="38"/>
      <c r="O117" s="38"/>
      <c r="P117" s="38"/>
      <c r="Q117" s="38"/>
      <c r="R117" s="38"/>
      <c r="S117" s="38"/>
      <c r="T117" s="38"/>
      <c r="U117" s="38"/>
      <c r="V117" s="38"/>
      <c r="W117" s="38"/>
      <c r="X117" s="38"/>
      <c r="Y117" s="38"/>
      <c r="Z117" s="66"/>
    </row>
    <row r="118" spans="1:26" x14ac:dyDescent="0.25">
      <c r="A118" s="30" t="s">
        <v>4</v>
      </c>
      <c r="B118" s="30"/>
      <c r="C118" s="101"/>
      <c r="D118" s="30"/>
      <c r="E118" s="30"/>
      <c r="F118" s="38"/>
      <c r="G118" s="38"/>
      <c r="H118" s="38"/>
      <c r="I118" s="38"/>
      <c r="J118" s="38"/>
      <c r="K118" s="38"/>
      <c r="L118" s="38"/>
      <c r="M118" s="38"/>
      <c r="N118" s="38"/>
      <c r="O118" s="38"/>
      <c r="P118" s="38"/>
      <c r="Q118" s="38"/>
      <c r="R118" s="38"/>
      <c r="S118" s="38"/>
      <c r="T118" s="38"/>
      <c r="U118" s="38"/>
      <c r="V118" s="38"/>
      <c r="W118" s="38"/>
      <c r="X118" s="38"/>
      <c r="Y118" s="38"/>
      <c r="Z118" s="66"/>
    </row>
    <row r="119" spans="1:26" x14ac:dyDescent="0.25">
      <c r="A119" s="30" t="s">
        <v>5</v>
      </c>
      <c r="B119" s="30"/>
      <c r="C119" s="101"/>
      <c r="D119" s="30"/>
      <c r="E119" s="30"/>
      <c r="F119" s="38"/>
      <c r="G119" s="38"/>
      <c r="H119" s="38"/>
      <c r="I119" s="38"/>
      <c r="J119" s="38"/>
      <c r="K119" s="38"/>
      <c r="L119" s="38"/>
      <c r="M119" s="38"/>
      <c r="N119" s="38"/>
      <c r="O119" s="38"/>
      <c r="P119" s="38"/>
      <c r="Q119" s="38"/>
      <c r="R119" s="38"/>
      <c r="S119" s="38"/>
      <c r="T119" s="38"/>
      <c r="U119" s="38"/>
      <c r="V119" s="38"/>
      <c r="W119" s="38"/>
      <c r="X119" s="38"/>
      <c r="Y119" s="38"/>
      <c r="Z119" s="66"/>
    </row>
    <row r="120" spans="1:26" x14ac:dyDescent="0.25">
      <c r="A120" s="30" t="s">
        <v>6</v>
      </c>
      <c r="B120" s="97">
        <v>0.2</v>
      </c>
      <c r="C120" s="30"/>
      <c r="D120" s="105"/>
      <c r="E120" s="30"/>
      <c r="F120" s="38" t="s">
        <v>91</v>
      </c>
      <c r="G120" s="38"/>
      <c r="H120" s="38"/>
      <c r="I120" s="38"/>
      <c r="J120" s="38"/>
      <c r="K120" s="38"/>
      <c r="L120" s="38"/>
      <c r="M120" s="38"/>
      <c r="N120" s="38"/>
      <c r="O120" s="38"/>
      <c r="P120" s="38"/>
      <c r="Q120" s="38"/>
      <c r="R120" s="38"/>
      <c r="S120" s="38"/>
      <c r="T120" s="38"/>
      <c r="U120" s="38"/>
      <c r="V120" s="38"/>
      <c r="W120" s="38"/>
      <c r="X120" s="38"/>
      <c r="Y120" s="38"/>
      <c r="Z120" s="66"/>
    </row>
    <row r="121" spans="1:26" x14ac:dyDescent="0.25">
      <c r="A121" s="30" t="s">
        <v>7</v>
      </c>
      <c r="B121" s="98" t="s">
        <v>496</v>
      </c>
      <c r="C121" s="101"/>
      <c r="D121" s="30"/>
      <c r="E121" s="30"/>
      <c r="F121" s="38"/>
      <c r="G121" s="38"/>
      <c r="H121" s="38"/>
      <c r="I121" s="38"/>
      <c r="J121" s="38"/>
      <c r="K121" s="38"/>
      <c r="L121" s="38"/>
      <c r="M121" s="38"/>
      <c r="N121" s="38"/>
      <c r="O121" s="38"/>
      <c r="P121" s="38"/>
      <c r="Q121" s="38"/>
      <c r="R121" s="38"/>
      <c r="S121" s="38"/>
      <c r="T121" s="38"/>
      <c r="U121" s="38"/>
      <c r="V121" s="38"/>
      <c r="W121" s="38"/>
      <c r="X121" s="38"/>
      <c r="Y121" s="38"/>
      <c r="Z121" s="66"/>
    </row>
    <row r="122" spans="1:26" x14ac:dyDescent="0.25">
      <c r="A122" s="30" t="s">
        <v>8</v>
      </c>
      <c r="B122" s="30"/>
      <c r="C122" s="101"/>
      <c r="D122" s="30"/>
      <c r="E122" s="30"/>
      <c r="F122" s="38"/>
      <c r="G122" s="38"/>
      <c r="H122" s="38"/>
      <c r="I122" s="38"/>
      <c r="J122" s="38"/>
      <c r="K122" s="38"/>
      <c r="L122" s="38"/>
      <c r="M122" s="38"/>
      <c r="N122" s="38"/>
      <c r="O122" s="38"/>
      <c r="P122" s="38"/>
      <c r="Q122" s="38"/>
      <c r="R122" s="38"/>
      <c r="S122" s="38"/>
      <c r="T122" s="38"/>
      <c r="U122" s="38"/>
      <c r="V122" s="38"/>
      <c r="W122" s="38"/>
      <c r="X122" s="38"/>
      <c r="Y122" s="38"/>
      <c r="Z122" s="66"/>
    </row>
    <row r="123" spans="1:26" x14ac:dyDescent="0.25">
      <c r="A123" s="30" t="s">
        <v>9</v>
      </c>
      <c r="B123" s="30"/>
      <c r="C123" s="101"/>
      <c r="D123" s="30"/>
      <c r="E123" s="30"/>
      <c r="F123" s="38"/>
      <c r="G123" s="38"/>
      <c r="H123" s="38"/>
      <c r="I123" s="38"/>
      <c r="J123" s="38"/>
      <c r="K123" s="38"/>
      <c r="L123" s="38"/>
      <c r="M123" s="38"/>
      <c r="N123" s="38"/>
      <c r="O123" s="38"/>
      <c r="P123" s="38"/>
      <c r="Q123" s="38"/>
      <c r="R123" s="38"/>
      <c r="S123" s="38"/>
      <c r="T123" s="38"/>
      <c r="U123" s="38"/>
      <c r="V123" s="38"/>
      <c r="W123" s="38"/>
      <c r="X123" s="38"/>
      <c r="Y123" s="38"/>
      <c r="Z123" s="66"/>
    </row>
    <row r="124" spans="1:26" x14ac:dyDescent="0.25">
      <c r="A124" s="30" t="s">
        <v>10</v>
      </c>
      <c r="B124" s="98" t="s">
        <v>495</v>
      </c>
      <c r="C124" s="101"/>
      <c r="D124" s="102"/>
      <c r="E124" s="30"/>
      <c r="F124" s="38" t="s">
        <v>554</v>
      </c>
      <c r="G124" s="38"/>
      <c r="H124" s="38"/>
      <c r="I124" s="38"/>
      <c r="J124" s="38"/>
      <c r="K124" s="38"/>
      <c r="L124" s="38"/>
      <c r="M124" s="38"/>
      <c r="N124" s="38"/>
      <c r="O124" s="38"/>
      <c r="P124" s="38"/>
      <c r="Q124" s="38"/>
      <c r="R124" s="38"/>
      <c r="S124" s="38"/>
      <c r="T124" s="38"/>
      <c r="U124" s="38"/>
      <c r="V124" s="38"/>
      <c r="W124" s="38"/>
      <c r="X124" s="38"/>
      <c r="Y124" s="38"/>
      <c r="Z124" s="66"/>
    </row>
    <row r="125" spans="1:26" x14ac:dyDescent="0.25">
      <c r="A125" s="30" t="s">
        <v>11</v>
      </c>
      <c r="B125" s="99" t="s">
        <v>293</v>
      </c>
      <c r="C125" s="30"/>
      <c r="D125" s="105"/>
      <c r="E125" s="30"/>
      <c r="F125" s="38" t="s">
        <v>294</v>
      </c>
      <c r="G125" s="38"/>
      <c r="H125" s="38"/>
      <c r="I125" s="38"/>
      <c r="J125" s="38"/>
      <c r="K125" s="38"/>
      <c r="L125" s="38"/>
      <c r="M125" s="38"/>
      <c r="N125" s="38"/>
      <c r="O125" s="38"/>
      <c r="P125" s="38"/>
      <c r="Q125" s="38"/>
      <c r="R125" s="38"/>
      <c r="S125" s="38"/>
      <c r="T125" s="38"/>
      <c r="U125" s="38"/>
      <c r="V125" s="38"/>
      <c r="W125" s="38"/>
      <c r="X125" s="38"/>
      <c r="Y125" s="38"/>
      <c r="Z125" s="66"/>
    </row>
    <row r="126" spans="1:26" x14ac:dyDescent="0.25">
      <c r="A126" s="30" t="s">
        <v>12</v>
      </c>
      <c r="B126" s="30"/>
      <c r="C126" s="102"/>
      <c r="D126" s="106"/>
      <c r="E126" s="30"/>
      <c r="F126" s="38" t="s">
        <v>497</v>
      </c>
      <c r="G126" s="38"/>
      <c r="H126" s="38"/>
      <c r="I126" s="38"/>
      <c r="J126" s="38"/>
      <c r="K126" s="38"/>
      <c r="L126" s="38"/>
      <c r="M126" s="38"/>
      <c r="N126" s="38"/>
      <c r="O126" s="38"/>
      <c r="P126" s="38"/>
      <c r="Q126" s="38"/>
      <c r="R126" s="38"/>
      <c r="S126" s="38"/>
      <c r="T126" s="38"/>
      <c r="U126" s="38"/>
      <c r="V126" s="38"/>
      <c r="W126" s="38"/>
      <c r="X126" s="38"/>
      <c r="Y126" s="38"/>
      <c r="Z126" s="66"/>
    </row>
    <row r="127" spans="1:26" x14ac:dyDescent="0.25">
      <c r="A127" s="30" t="s">
        <v>13</v>
      </c>
      <c r="B127" s="97">
        <v>0.6</v>
      </c>
      <c r="C127" s="30"/>
      <c r="D127" s="105"/>
      <c r="E127" s="30"/>
      <c r="F127" s="38" t="s">
        <v>498</v>
      </c>
      <c r="G127" s="38"/>
      <c r="H127" s="38"/>
      <c r="I127" s="38"/>
      <c r="J127" s="38"/>
      <c r="K127" s="38"/>
      <c r="L127" s="38"/>
      <c r="M127" s="38"/>
      <c r="N127" s="38"/>
      <c r="O127" s="38"/>
      <c r="P127" s="38"/>
      <c r="Q127" s="38"/>
      <c r="R127" s="38"/>
      <c r="S127" s="38"/>
      <c r="T127" s="38"/>
      <c r="U127" s="38"/>
      <c r="V127" s="38"/>
      <c r="W127" s="38"/>
      <c r="X127" s="38"/>
      <c r="Y127" s="38"/>
      <c r="Z127" s="66"/>
    </row>
    <row r="128" spans="1:26" x14ac:dyDescent="0.25">
      <c r="A128" s="30" t="s">
        <v>16</v>
      </c>
      <c r="B128" s="30"/>
      <c r="C128" s="30"/>
      <c r="D128" s="105"/>
      <c r="E128" s="30"/>
      <c r="F128" s="38" t="s">
        <v>499</v>
      </c>
      <c r="G128" s="38"/>
      <c r="H128" s="38"/>
      <c r="I128" s="38"/>
      <c r="J128" s="38"/>
      <c r="K128" s="38"/>
      <c r="L128" s="38"/>
      <c r="M128" s="38"/>
      <c r="N128" s="38"/>
      <c r="O128" s="38"/>
      <c r="P128" s="38"/>
      <c r="Q128" s="38"/>
      <c r="R128" s="38"/>
      <c r="S128" s="38"/>
      <c r="T128" s="38"/>
      <c r="U128" s="38"/>
      <c r="V128" s="38"/>
      <c r="W128" s="38"/>
      <c r="X128" s="38"/>
      <c r="Y128" s="38"/>
      <c r="Z128" s="66"/>
    </row>
    <row r="129" spans="1:26" x14ac:dyDescent="0.25">
      <c r="A129" s="30" t="s">
        <v>482</v>
      </c>
      <c r="B129" s="30"/>
      <c r="C129" s="102"/>
      <c r="D129" s="105"/>
      <c r="E129" s="30"/>
      <c r="F129" s="38" t="s">
        <v>500</v>
      </c>
      <c r="G129" s="38"/>
      <c r="H129" s="38"/>
      <c r="I129" s="38"/>
      <c r="J129" s="38"/>
      <c r="K129" s="38"/>
      <c r="L129" s="38"/>
      <c r="M129" s="38"/>
      <c r="N129" s="38"/>
      <c r="O129" s="38"/>
      <c r="P129" s="38"/>
      <c r="Q129" s="38"/>
      <c r="R129" s="38"/>
      <c r="S129" s="38"/>
      <c r="T129" s="38"/>
      <c r="U129" s="38"/>
      <c r="V129" s="38"/>
      <c r="W129" s="38"/>
      <c r="X129" s="38"/>
      <c r="Y129" s="38"/>
      <c r="Z129" s="66"/>
    </row>
    <row r="130" spans="1:26" x14ac:dyDescent="0.25">
      <c r="A130" s="30" t="s">
        <v>483</v>
      </c>
      <c r="B130" s="99" t="s">
        <v>484</v>
      </c>
      <c r="C130" s="30"/>
      <c r="D130" s="105"/>
      <c r="E130" s="30"/>
      <c r="F130" s="38" t="s">
        <v>501</v>
      </c>
      <c r="G130" s="38"/>
      <c r="H130" s="38"/>
      <c r="I130" s="38"/>
      <c r="J130" s="38"/>
      <c r="K130" s="38"/>
      <c r="L130" s="38"/>
      <c r="M130" s="38"/>
      <c r="N130" s="38"/>
      <c r="O130" s="38"/>
      <c r="P130" s="38"/>
      <c r="Q130" s="38"/>
      <c r="R130" s="38"/>
      <c r="S130" s="38"/>
      <c r="T130" s="38"/>
      <c r="U130" s="38"/>
      <c r="V130" s="38"/>
      <c r="W130" s="38"/>
      <c r="X130" s="38"/>
      <c r="Y130" s="38"/>
      <c r="Z130" s="66"/>
    </row>
    <row r="131" spans="1:26" x14ac:dyDescent="0.25">
      <c r="A131" s="30" t="s">
        <v>489</v>
      </c>
      <c r="B131" s="99" t="s">
        <v>491</v>
      </c>
      <c r="C131" s="103"/>
      <c r="D131" s="30"/>
      <c r="E131" s="30"/>
      <c r="F131" s="38" t="s">
        <v>578</v>
      </c>
      <c r="G131" s="38"/>
      <c r="H131" s="38"/>
      <c r="I131" s="38"/>
      <c r="J131" s="38"/>
      <c r="K131" s="38"/>
      <c r="L131" s="38"/>
      <c r="M131" s="38"/>
      <c r="N131" s="38"/>
      <c r="O131" s="38"/>
      <c r="P131" s="38"/>
      <c r="Q131" s="38"/>
      <c r="R131" s="38"/>
      <c r="S131" s="38"/>
      <c r="T131" s="38"/>
      <c r="U131" s="38"/>
      <c r="V131" s="38"/>
      <c r="W131" s="38"/>
      <c r="X131" s="38"/>
      <c r="Y131" s="38"/>
      <c r="Z131" s="66"/>
    </row>
    <row r="132" spans="1:26" ht="15.75" thickBot="1" x14ac:dyDescent="0.3">
      <c r="A132" s="32" t="s">
        <v>490</v>
      </c>
      <c r="B132" s="100" t="s">
        <v>502</v>
      </c>
      <c r="C132" s="104"/>
      <c r="D132" s="32"/>
      <c r="E132" s="32"/>
      <c r="F132" s="68" t="s">
        <v>579</v>
      </c>
      <c r="G132" s="68"/>
      <c r="H132" s="68"/>
      <c r="I132" s="68"/>
      <c r="J132" s="68"/>
      <c r="K132" s="68"/>
      <c r="L132" s="68"/>
      <c r="M132" s="68"/>
      <c r="N132" s="68"/>
      <c r="O132" s="68"/>
      <c r="P132" s="68"/>
      <c r="Q132" s="68"/>
      <c r="R132" s="68"/>
      <c r="S132" s="68"/>
      <c r="T132" s="68"/>
      <c r="U132" s="68"/>
      <c r="V132" s="68"/>
      <c r="W132" s="68"/>
      <c r="X132" s="68"/>
      <c r="Y132" s="68"/>
      <c r="Z132" s="69"/>
    </row>
    <row r="133" spans="1:26" ht="15.75" thickTop="1" x14ac:dyDescent="0.25"/>
  </sheetData>
  <mergeCells count="21">
    <mergeCell ref="C64:G64"/>
    <mergeCell ref="C51:G51"/>
    <mergeCell ref="C53:G53"/>
    <mergeCell ref="C52:G52"/>
    <mergeCell ref="C59:G59"/>
    <mergeCell ref="F114:Z114"/>
    <mergeCell ref="A113:Z113"/>
    <mergeCell ref="C48:G48"/>
    <mergeCell ref="C49:G49"/>
    <mergeCell ref="C50:G50"/>
    <mergeCell ref="C54:G54"/>
    <mergeCell ref="C66:G66"/>
    <mergeCell ref="C65:G65"/>
    <mergeCell ref="C62:G62"/>
    <mergeCell ref="C61:G61"/>
    <mergeCell ref="C55:G55"/>
    <mergeCell ref="C57:G57"/>
    <mergeCell ref="C56:G56"/>
    <mergeCell ref="C60:G60"/>
    <mergeCell ref="C58:G58"/>
    <mergeCell ref="C63:G63"/>
  </mergeCells>
  <pageMargins left="0.7" right="0.7" top="0.75" bottom="0.75" header="0.3" footer="0.3"/>
  <pageSetup paperSize="8"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69"/>
  <sheetViews>
    <sheetView topLeftCell="A34" workbookViewId="0">
      <selection activeCell="G4" sqref="G4"/>
    </sheetView>
  </sheetViews>
  <sheetFormatPr defaultRowHeight="15" x14ac:dyDescent="0.25"/>
  <cols>
    <col min="1" max="1" width="37.5703125" bestFit="1" customWidth="1"/>
    <col min="2" max="2" width="8.140625" bestFit="1" customWidth="1"/>
    <col min="3" max="3" width="9.28515625" bestFit="1" customWidth="1"/>
  </cols>
  <sheetData>
    <row r="1" spans="1:3" ht="15.75" thickBot="1" x14ac:dyDescent="0.3">
      <c r="A1" s="77" t="s">
        <v>381</v>
      </c>
      <c r="B1" s="77" t="s">
        <v>382</v>
      </c>
      <c r="C1" s="77" t="s">
        <v>383</v>
      </c>
    </row>
    <row r="2" spans="1:3" ht="15.75" thickBot="1" x14ac:dyDescent="0.3">
      <c r="A2" s="77" t="s">
        <v>384</v>
      </c>
      <c r="B2" s="77"/>
      <c r="C2" s="78"/>
    </row>
    <row r="3" spans="1:3" x14ac:dyDescent="0.25">
      <c r="A3" s="74" t="s">
        <v>385</v>
      </c>
      <c r="B3" s="74">
        <v>10</v>
      </c>
      <c r="C3" s="75">
        <v>1</v>
      </c>
    </row>
    <row r="4" spans="1:3" x14ac:dyDescent="0.25">
      <c r="A4" s="74" t="s">
        <v>386</v>
      </c>
      <c r="B4" s="74">
        <v>10</v>
      </c>
      <c r="C4" s="75">
        <v>1</v>
      </c>
    </row>
    <row r="5" spans="1:3" x14ac:dyDescent="0.25">
      <c r="A5" s="74" t="s">
        <v>387</v>
      </c>
      <c r="B5" s="74">
        <v>10</v>
      </c>
      <c r="C5" s="75">
        <v>1</v>
      </c>
    </row>
    <row r="6" spans="1:3" x14ac:dyDescent="0.25">
      <c r="A6" s="74" t="s">
        <v>388</v>
      </c>
      <c r="B6" s="74">
        <v>10</v>
      </c>
      <c r="C6" s="75">
        <v>1</v>
      </c>
    </row>
    <row r="7" spans="1:3" x14ac:dyDescent="0.25">
      <c r="A7" s="76" t="s">
        <v>389</v>
      </c>
      <c r="B7" s="74">
        <v>10</v>
      </c>
      <c r="C7" s="75">
        <v>1</v>
      </c>
    </row>
    <row r="8" spans="1:3" x14ac:dyDescent="0.25">
      <c r="A8" s="74" t="s">
        <v>390</v>
      </c>
      <c r="B8" s="74">
        <v>10</v>
      </c>
      <c r="C8" s="75">
        <v>1</v>
      </c>
    </row>
    <row r="9" spans="1:3" x14ac:dyDescent="0.25">
      <c r="A9" s="74" t="s">
        <v>391</v>
      </c>
      <c r="B9" s="74">
        <v>10</v>
      </c>
      <c r="C9" s="75">
        <v>1</v>
      </c>
    </row>
    <row r="10" spans="1:3" x14ac:dyDescent="0.25">
      <c r="A10" s="74" t="s">
        <v>392</v>
      </c>
      <c r="B10" s="74">
        <v>10</v>
      </c>
      <c r="C10" s="75">
        <v>1</v>
      </c>
    </row>
    <row r="11" spans="1:3" x14ac:dyDescent="0.25">
      <c r="A11" s="74" t="s">
        <v>393</v>
      </c>
      <c r="B11" s="74">
        <v>10</v>
      </c>
      <c r="C11" s="75">
        <v>1</v>
      </c>
    </row>
    <row r="12" spans="1:3" x14ac:dyDescent="0.25">
      <c r="A12" s="74" t="s">
        <v>394</v>
      </c>
      <c r="B12" s="74">
        <v>10</v>
      </c>
      <c r="C12" s="75">
        <v>1</v>
      </c>
    </row>
    <row r="13" spans="1:3" x14ac:dyDescent="0.25">
      <c r="A13" s="74" t="s">
        <v>395</v>
      </c>
      <c r="B13" s="74">
        <v>10</v>
      </c>
      <c r="C13" s="75">
        <v>1</v>
      </c>
    </row>
    <row r="14" spans="1:3" x14ac:dyDescent="0.25">
      <c r="A14" s="74" t="s">
        <v>396</v>
      </c>
      <c r="B14" s="74">
        <v>10</v>
      </c>
      <c r="C14" s="75">
        <v>1</v>
      </c>
    </row>
    <row r="15" spans="1:3" x14ac:dyDescent="0.25">
      <c r="A15" s="74" t="s">
        <v>397</v>
      </c>
      <c r="B15" s="74">
        <v>10</v>
      </c>
      <c r="C15" s="75">
        <v>1</v>
      </c>
    </row>
    <row r="16" spans="1:3" ht="15.75" thickBot="1" x14ac:dyDescent="0.3">
      <c r="A16" s="74" t="s">
        <v>398</v>
      </c>
      <c r="B16" s="74">
        <v>10</v>
      </c>
      <c r="C16" s="75">
        <v>1</v>
      </c>
    </row>
    <row r="17" spans="1:3" ht="15.75" thickBot="1" x14ac:dyDescent="0.3">
      <c r="A17" s="77" t="s">
        <v>399</v>
      </c>
      <c r="B17" s="77"/>
      <c r="C17" s="78"/>
    </row>
    <row r="18" spans="1:3" x14ac:dyDescent="0.25">
      <c r="A18" s="74" t="s">
        <v>400</v>
      </c>
      <c r="B18" s="74">
        <v>3</v>
      </c>
      <c r="C18" s="75">
        <v>1.0908</v>
      </c>
    </row>
    <row r="19" spans="1:3" x14ac:dyDescent="0.25">
      <c r="A19" s="74" t="s">
        <v>401</v>
      </c>
      <c r="B19" s="74">
        <v>6</v>
      </c>
      <c r="C19" s="75">
        <v>8.2547999999999995</v>
      </c>
    </row>
    <row r="20" spans="1:3" x14ac:dyDescent="0.25">
      <c r="A20" s="74" t="s">
        <v>402</v>
      </c>
      <c r="B20" s="74">
        <v>5</v>
      </c>
      <c r="C20" s="75">
        <v>2.875</v>
      </c>
    </row>
    <row r="21" spans="1:3" x14ac:dyDescent="0.25">
      <c r="A21" s="74" t="s">
        <v>403</v>
      </c>
      <c r="B21" s="74">
        <v>3</v>
      </c>
      <c r="C21" s="75">
        <v>1.4544000000000001</v>
      </c>
    </row>
    <row r="22" spans="1:3" x14ac:dyDescent="0.25">
      <c r="A22" s="74" t="s">
        <v>404</v>
      </c>
      <c r="B22" s="74">
        <v>1</v>
      </c>
      <c r="C22" s="75">
        <v>0.52</v>
      </c>
    </row>
    <row r="23" spans="1:3" x14ac:dyDescent="0.25">
      <c r="A23" s="74" t="s">
        <v>405</v>
      </c>
      <c r="B23" s="74">
        <v>1</v>
      </c>
      <c r="C23" s="75">
        <v>1.6621999999999999</v>
      </c>
    </row>
    <row r="24" spans="1:3" x14ac:dyDescent="0.25">
      <c r="A24" s="74" t="s">
        <v>406</v>
      </c>
      <c r="B24" s="74">
        <v>1</v>
      </c>
      <c r="C24" s="75">
        <v>0.6</v>
      </c>
    </row>
    <row r="25" spans="1:3" x14ac:dyDescent="0.25">
      <c r="A25" s="74" t="s">
        <v>407</v>
      </c>
      <c r="B25" s="74">
        <v>1</v>
      </c>
      <c r="C25" s="75">
        <v>0.88039999999999996</v>
      </c>
    </row>
    <row r="26" spans="1:3" x14ac:dyDescent="0.25">
      <c r="A26" s="74" t="s">
        <v>408</v>
      </c>
      <c r="B26" s="74">
        <v>1</v>
      </c>
      <c r="C26" s="75">
        <v>0.8</v>
      </c>
    </row>
    <row r="27" spans="1:3" ht="15.75" thickBot="1" x14ac:dyDescent="0.3">
      <c r="A27" s="74" t="s">
        <v>409</v>
      </c>
      <c r="B27" s="74">
        <v>2</v>
      </c>
      <c r="C27" s="75">
        <v>0.66659999999999997</v>
      </c>
    </row>
    <row r="28" spans="1:3" ht="15.75" thickBot="1" x14ac:dyDescent="0.3">
      <c r="A28" s="77" t="s">
        <v>410</v>
      </c>
      <c r="B28" s="77"/>
      <c r="C28" s="78"/>
    </row>
    <row r="29" spans="1:3" x14ac:dyDescent="0.25">
      <c r="A29" s="74" t="s">
        <v>411</v>
      </c>
      <c r="B29" s="74">
        <v>1</v>
      </c>
      <c r="C29" s="75">
        <v>1.1299999999999999</v>
      </c>
    </row>
    <row r="30" spans="1:3" x14ac:dyDescent="0.25">
      <c r="A30" s="74" t="s">
        <v>412</v>
      </c>
      <c r="B30" s="74">
        <v>2</v>
      </c>
      <c r="C30" s="75">
        <v>2.5</v>
      </c>
    </row>
    <row r="31" spans="1:3" x14ac:dyDescent="0.25">
      <c r="A31" s="74" t="s">
        <v>413</v>
      </c>
      <c r="B31" s="74">
        <v>1</v>
      </c>
      <c r="C31" s="75">
        <v>1.1299999999999999</v>
      </c>
    </row>
    <row r="32" spans="1:3" x14ac:dyDescent="0.25">
      <c r="A32" s="74" t="s">
        <v>75</v>
      </c>
      <c r="B32" s="74"/>
      <c r="C32" s="75"/>
    </row>
    <row r="33" spans="1:3" x14ac:dyDescent="0.25">
      <c r="A33" s="74" t="s">
        <v>414</v>
      </c>
      <c r="B33" s="74">
        <v>2</v>
      </c>
      <c r="C33" s="75">
        <v>23.2</v>
      </c>
    </row>
    <row r="34" spans="1:3" x14ac:dyDescent="0.25">
      <c r="A34" s="74" t="s">
        <v>415</v>
      </c>
      <c r="B34" s="74">
        <v>4</v>
      </c>
      <c r="C34" s="75">
        <v>9.4</v>
      </c>
    </row>
    <row r="35" spans="1:3" x14ac:dyDescent="0.25">
      <c r="A35" s="74" t="s">
        <v>416</v>
      </c>
      <c r="B35" s="74">
        <v>2</v>
      </c>
      <c r="C35" s="75">
        <v>2.4</v>
      </c>
    </row>
    <row r="36" spans="1:3" x14ac:dyDescent="0.25">
      <c r="A36" s="74" t="s">
        <v>417</v>
      </c>
      <c r="B36" s="74">
        <v>2</v>
      </c>
      <c r="C36" s="75">
        <v>2.4</v>
      </c>
    </row>
    <row r="37" spans="1:3" x14ac:dyDescent="0.25">
      <c r="A37" s="74" t="s">
        <v>418</v>
      </c>
      <c r="B37" s="74">
        <v>1</v>
      </c>
      <c r="C37" s="75">
        <v>3.94</v>
      </c>
    </row>
    <row r="38" spans="1:3" x14ac:dyDescent="0.25">
      <c r="A38" s="74" t="s">
        <v>419</v>
      </c>
      <c r="B38" s="74">
        <v>1</v>
      </c>
      <c r="C38" s="75">
        <v>30.7</v>
      </c>
    </row>
    <row r="39" spans="1:3" x14ac:dyDescent="0.25">
      <c r="A39" s="74" t="s">
        <v>420</v>
      </c>
      <c r="B39" s="74"/>
      <c r="C39" s="75"/>
    </row>
    <row r="40" spans="1:3" x14ac:dyDescent="0.25">
      <c r="A40" s="74" t="s">
        <v>421</v>
      </c>
      <c r="B40" s="74">
        <v>10</v>
      </c>
      <c r="C40" s="75">
        <v>3.8</v>
      </c>
    </row>
    <row r="41" spans="1:3" x14ac:dyDescent="0.25">
      <c r="A41" s="74" t="s">
        <v>422</v>
      </c>
      <c r="B41" s="74">
        <v>2</v>
      </c>
      <c r="C41" s="75">
        <v>5.8</v>
      </c>
    </row>
    <row r="42" spans="1:3" x14ac:dyDescent="0.25">
      <c r="A42" s="74" t="s">
        <v>423</v>
      </c>
      <c r="B42" s="74"/>
      <c r="C42" s="75"/>
    </row>
    <row r="43" spans="1:3" x14ac:dyDescent="0.25">
      <c r="A43" s="74" t="s">
        <v>424</v>
      </c>
      <c r="B43" s="74">
        <v>6</v>
      </c>
      <c r="C43" s="75">
        <v>28.5</v>
      </c>
    </row>
    <row r="44" spans="1:3" x14ac:dyDescent="0.25">
      <c r="A44" s="74" t="s">
        <v>425</v>
      </c>
      <c r="B44" s="74">
        <v>2</v>
      </c>
      <c r="C44" s="75">
        <v>5</v>
      </c>
    </row>
    <row r="45" spans="1:3" x14ac:dyDescent="0.25">
      <c r="A45" s="74" t="s">
        <v>426</v>
      </c>
      <c r="B45" s="74">
        <v>2</v>
      </c>
      <c r="C45" s="75">
        <v>8.76</v>
      </c>
    </row>
    <row r="46" spans="1:3" x14ac:dyDescent="0.25">
      <c r="A46" s="74" t="s">
        <v>427</v>
      </c>
      <c r="B46" s="74">
        <v>1</v>
      </c>
      <c r="C46" s="75">
        <v>8.7799999999999994</v>
      </c>
    </row>
    <row r="47" spans="1:3" x14ac:dyDescent="0.25">
      <c r="A47" s="74" t="s">
        <v>428</v>
      </c>
      <c r="B47" s="74">
        <v>10</v>
      </c>
      <c r="C47" s="75">
        <v>20</v>
      </c>
    </row>
    <row r="48" spans="1:3" x14ac:dyDescent="0.25">
      <c r="A48" s="74" t="s">
        <v>429</v>
      </c>
      <c r="B48" s="74">
        <v>1</v>
      </c>
      <c r="C48" s="75">
        <v>5.95</v>
      </c>
    </row>
    <row r="49" spans="1:3" x14ac:dyDescent="0.25">
      <c r="A49" s="74" t="s">
        <v>430</v>
      </c>
      <c r="B49" s="74">
        <v>3</v>
      </c>
      <c r="C49" s="75">
        <v>5.13</v>
      </c>
    </row>
    <row r="50" spans="1:3" x14ac:dyDescent="0.25">
      <c r="A50" s="74" t="s">
        <v>431</v>
      </c>
      <c r="B50" s="74">
        <v>2</v>
      </c>
      <c r="C50" s="75">
        <v>5.14</v>
      </c>
    </row>
    <row r="51" spans="1:3" x14ac:dyDescent="0.25">
      <c r="A51" s="74" t="s">
        <v>432</v>
      </c>
      <c r="B51" s="74">
        <v>4</v>
      </c>
      <c r="C51" s="75">
        <v>23.24</v>
      </c>
    </row>
    <row r="52" spans="1:3" x14ac:dyDescent="0.25">
      <c r="A52" s="74" t="s">
        <v>433</v>
      </c>
      <c r="B52" s="74">
        <v>1</v>
      </c>
      <c r="C52" s="75">
        <v>8.8823000000000008</v>
      </c>
    </row>
    <row r="53" spans="1:3" x14ac:dyDescent="0.25">
      <c r="A53" s="74" t="s">
        <v>434</v>
      </c>
      <c r="B53" s="74">
        <v>1</v>
      </c>
      <c r="C53" s="75">
        <v>8.4582999999999995</v>
      </c>
    </row>
    <row r="54" spans="1:3" x14ac:dyDescent="0.25">
      <c r="A54" s="74" t="s">
        <v>435</v>
      </c>
      <c r="B54" s="74">
        <v>1</v>
      </c>
      <c r="C54" s="75">
        <v>5.25</v>
      </c>
    </row>
    <row r="55" spans="1:3" x14ac:dyDescent="0.25">
      <c r="A55" s="74" t="s">
        <v>436</v>
      </c>
      <c r="B55" s="74">
        <v>1</v>
      </c>
      <c r="C55" s="75">
        <v>6</v>
      </c>
    </row>
    <row r="56" spans="1:3" x14ac:dyDescent="0.25">
      <c r="A56" s="74" t="s">
        <v>437</v>
      </c>
      <c r="B56" s="74">
        <v>1</v>
      </c>
      <c r="C56" s="75">
        <v>3.54</v>
      </c>
    </row>
    <row r="57" spans="1:3" x14ac:dyDescent="0.25">
      <c r="A57" s="74" t="s">
        <v>438</v>
      </c>
      <c r="B57" s="74">
        <v>3</v>
      </c>
      <c r="C57" s="75">
        <v>9.6000000000000014</v>
      </c>
    </row>
    <row r="58" spans="1:3" x14ac:dyDescent="0.25">
      <c r="A58" s="74" t="s">
        <v>439</v>
      </c>
      <c r="B58" s="74">
        <v>1</v>
      </c>
      <c r="C58" s="75">
        <v>96.49</v>
      </c>
    </row>
    <row r="59" spans="1:3" x14ac:dyDescent="0.25">
      <c r="A59" s="74" t="s">
        <v>440</v>
      </c>
      <c r="B59" s="74">
        <v>5</v>
      </c>
      <c r="C59" s="75">
        <v>180</v>
      </c>
    </row>
    <row r="60" spans="1:3" x14ac:dyDescent="0.25">
      <c r="A60" s="74" t="s">
        <v>441</v>
      </c>
      <c r="B60" s="74">
        <v>1</v>
      </c>
      <c r="C60" s="75">
        <v>25</v>
      </c>
    </row>
    <row r="61" spans="1:3" x14ac:dyDescent="0.25">
      <c r="A61" s="74" t="s">
        <v>79</v>
      </c>
      <c r="B61" s="74">
        <v>1</v>
      </c>
      <c r="C61" s="75">
        <v>279.10000000000002</v>
      </c>
    </row>
    <row r="62" spans="1:3" x14ac:dyDescent="0.25">
      <c r="A62" s="74" t="s">
        <v>442</v>
      </c>
      <c r="B62" s="74">
        <v>1</v>
      </c>
      <c r="C62" s="75">
        <v>27.6</v>
      </c>
    </row>
    <row r="63" spans="1:3" x14ac:dyDescent="0.25">
      <c r="A63" s="74" t="s">
        <v>443</v>
      </c>
      <c r="B63" s="74">
        <v>1</v>
      </c>
      <c r="C63" s="75">
        <v>32</v>
      </c>
    </row>
    <row r="64" spans="1:3" x14ac:dyDescent="0.25">
      <c r="A64" s="74" t="s">
        <v>444</v>
      </c>
      <c r="B64" s="74">
        <v>2</v>
      </c>
      <c r="C64" s="75">
        <v>45.420099999999998</v>
      </c>
    </row>
    <row r="65" spans="1:3" x14ac:dyDescent="0.25">
      <c r="A65" s="74" t="s">
        <v>445</v>
      </c>
      <c r="B65" s="74">
        <v>1</v>
      </c>
      <c r="C65" s="75">
        <v>401.53</v>
      </c>
    </row>
    <row r="66" spans="1:3" ht="15.75" thickBot="1" x14ac:dyDescent="0.3">
      <c r="A66" s="74" t="s">
        <v>446</v>
      </c>
      <c r="B66" s="74">
        <v>1</v>
      </c>
      <c r="C66" s="75">
        <v>470</v>
      </c>
    </row>
    <row r="67" spans="1:3" x14ac:dyDescent="0.25">
      <c r="A67" s="79" t="s">
        <v>447</v>
      </c>
      <c r="B67" s="79"/>
      <c r="C67" s="80">
        <v>1828.5749000000001</v>
      </c>
    </row>
    <row r="68" spans="1:3" x14ac:dyDescent="0.25">
      <c r="A68" s="81" t="s">
        <v>448</v>
      </c>
      <c r="B68" s="81"/>
      <c r="C68" s="82">
        <v>1500</v>
      </c>
    </row>
    <row r="69" spans="1:3" ht="15.75" thickBot="1" x14ac:dyDescent="0.3">
      <c r="A69" s="83" t="s">
        <v>449</v>
      </c>
      <c r="B69" s="83"/>
      <c r="C69" s="84">
        <v>328.57490000000007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35"/>
  <sheetViews>
    <sheetView workbookViewId="0">
      <selection activeCell="R18" sqref="R18"/>
    </sheetView>
  </sheetViews>
  <sheetFormatPr defaultRowHeight="15" x14ac:dyDescent="0.25"/>
  <sheetData>
    <row r="1" spans="1:16" x14ac:dyDescent="0.25">
      <c r="A1" s="90"/>
      <c r="B1" s="90"/>
      <c r="C1" s="90"/>
      <c r="D1" s="90"/>
      <c r="E1" s="90"/>
      <c r="F1" s="90"/>
      <c r="G1" s="90"/>
      <c r="H1" s="90"/>
      <c r="I1" s="90"/>
      <c r="J1" s="90"/>
      <c r="K1" s="90"/>
      <c r="L1" s="90"/>
      <c r="M1" s="90"/>
      <c r="N1" s="90"/>
      <c r="O1" s="90"/>
      <c r="P1" s="90"/>
    </row>
    <row r="2" spans="1:16" x14ac:dyDescent="0.25">
      <c r="A2" s="90"/>
      <c r="B2" s="156" t="s">
        <v>562</v>
      </c>
      <c r="C2" s="156"/>
      <c r="D2" s="156"/>
      <c r="E2" s="156" t="s">
        <v>563</v>
      </c>
      <c r="F2" s="156"/>
      <c r="G2" s="156"/>
      <c r="H2" s="156" t="s">
        <v>564</v>
      </c>
      <c r="I2" s="156"/>
      <c r="J2" s="156"/>
      <c r="K2" s="156" t="s">
        <v>565</v>
      </c>
      <c r="L2" s="156"/>
      <c r="M2" s="156"/>
      <c r="N2" s="156" t="s">
        <v>566</v>
      </c>
      <c r="O2" s="156"/>
      <c r="P2" s="156"/>
    </row>
    <row r="3" spans="1:16" x14ac:dyDescent="0.25">
      <c r="A3" s="90"/>
      <c r="B3" s="90" t="s">
        <v>567</v>
      </c>
      <c r="C3" s="90" t="s">
        <v>568</v>
      </c>
      <c r="D3" s="90" t="s">
        <v>569</v>
      </c>
      <c r="E3" s="90" t="s">
        <v>567</v>
      </c>
      <c r="F3" s="90" t="s">
        <v>568</v>
      </c>
      <c r="G3" s="90" t="s">
        <v>569</v>
      </c>
      <c r="H3" s="90" t="s">
        <v>567</v>
      </c>
      <c r="I3" s="90" t="s">
        <v>568</v>
      </c>
      <c r="J3" s="90" t="s">
        <v>569</v>
      </c>
      <c r="K3" s="90" t="s">
        <v>567</v>
      </c>
      <c r="L3" s="90" t="s">
        <v>568</v>
      </c>
      <c r="M3" s="90" t="s">
        <v>569</v>
      </c>
      <c r="N3" s="90" t="s">
        <v>567</v>
      </c>
      <c r="O3" s="90" t="s">
        <v>568</v>
      </c>
      <c r="P3" s="90" t="s">
        <v>569</v>
      </c>
    </row>
    <row r="4" spans="1:16" x14ac:dyDescent="0.25">
      <c r="A4" s="90" t="s">
        <v>570</v>
      </c>
      <c r="B4" s="90">
        <v>0</v>
      </c>
      <c r="C4" s="90">
        <v>3.06</v>
      </c>
      <c r="D4" s="90">
        <f>B4*C4</f>
        <v>0</v>
      </c>
      <c r="E4" s="90">
        <v>0</v>
      </c>
      <c r="F4" s="90">
        <f>C4-0.465</f>
        <v>2.5950000000000002</v>
      </c>
      <c r="G4" s="90">
        <f>E4*F4</f>
        <v>0</v>
      </c>
      <c r="H4" s="90">
        <v>0</v>
      </c>
      <c r="I4" s="90">
        <f>F4-0.465</f>
        <v>2.1300000000000003</v>
      </c>
      <c r="J4" s="90">
        <f>H4*I4</f>
        <v>0</v>
      </c>
      <c r="K4" s="90">
        <v>0</v>
      </c>
      <c r="L4" s="90">
        <f t="shared" ref="L4:L5" si="0">I4-0.465</f>
        <v>1.6650000000000003</v>
      </c>
      <c r="M4" s="90">
        <f t="shared" ref="M4:M6" si="1">K4*L4</f>
        <v>0</v>
      </c>
      <c r="N4" s="90">
        <v>0</v>
      </c>
      <c r="O4" s="90">
        <f t="shared" ref="O4:O5" si="2">L4-0.465</f>
        <v>1.2000000000000002</v>
      </c>
      <c r="P4" s="90">
        <f t="shared" ref="P4:P6" si="3">N4*O4</f>
        <v>0</v>
      </c>
    </row>
    <row r="5" spans="1:16" x14ac:dyDescent="0.25">
      <c r="A5" s="90" t="s">
        <v>571</v>
      </c>
      <c r="B5" s="90">
        <v>18</v>
      </c>
      <c r="C5" s="90">
        <f>20/9</f>
        <v>2.2222222222222223</v>
      </c>
      <c r="D5" s="90">
        <f t="shared" ref="D5:D6" si="4">B5*C5</f>
        <v>40</v>
      </c>
      <c r="E5" s="90">
        <f>B5-2</f>
        <v>16</v>
      </c>
      <c r="F5" s="90">
        <f t="shared" ref="F5" si="5">C5-0.465</f>
        <v>1.7572222222222222</v>
      </c>
      <c r="G5" s="90">
        <f t="shared" ref="G5:G6" si="6">E5*F5</f>
        <v>28.115555555555556</v>
      </c>
      <c r="H5" s="90">
        <f>E5-2</f>
        <v>14</v>
      </c>
      <c r="I5" s="90">
        <f>F5-0.465</f>
        <v>1.2922222222222222</v>
      </c>
      <c r="J5" s="90">
        <f t="shared" ref="J5:J6" si="7">H5*I5</f>
        <v>18.091111111111111</v>
      </c>
      <c r="K5" s="90">
        <f>H5-2</f>
        <v>12</v>
      </c>
      <c r="L5" s="90">
        <f t="shared" si="0"/>
        <v>0.82722222222222208</v>
      </c>
      <c r="M5" s="90">
        <f t="shared" si="1"/>
        <v>9.9266666666666659</v>
      </c>
      <c r="N5" s="90">
        <f t="shared" ref="N5:N6" si="8">K5-2</f>
        <v>10</v>
      </c>
      <c r="O5" s="90">
        <f t="shared" si="2"/>
        <v>0.36222222222222206</v>
      </c>
      <c r="P5" s="90">
        <f t="shared" si="3"/>
        <v>3.6222222222222205</v>
      </c>
    </row>
    <row r="6" spans="1:16" x14ac:dyDescent="0.25">
      <c r="A6" s="90" t="s">
        <v>572</v>
      </c>
      <c r="B6" s="90">
        <v>22.1</v>
      </c>
      <c r="C6" s="90">
        <v>0</v>
      </c>
      <c r="D6" s="90">
        <f t="shared" si="4"/>
        <v>0</v>
      </c>
      <c r="E6" s="90">
        <f>B6-2</f>
        <v>20.100000000000001</v>
      </c>
      <c r="F6" s="90">
        <f>C6</f>
        <v>0</v>
      </c>
      <c r="G6" s="90">
        <f t="shared" si="6"/>
        <v>0</v>
      </c>
      <c r="H6" s="90">
        <f>E6-2</f>
        <v>18.100000000000001</v>
      </c>
      <c r="I6" s="90">
        <f>F6</f>
        <v>0</v>
      </c>
      <c r="J6" s="90">
        <f t="shared" si="7"/>
        <v>0</v>
      </c>
      <c r="K6" s="90">
        <f t="shared" ref="K6" si="9">H6-2</f>
        <v>16.100000000000001</v>
      </c>
      <c r="L6" s="90">
        <f t="shared" ref="L6" si="10">I6</f>
        <v>0</v>
      </c>
      <c r="M6" s="90">
        <f t="shared" si="1"/>
        <v>0</v>
      </c>
      <c r="N6" s="90">
        <f t="shared" si="8"/>
        <v>14.100000000000001</v>
      </c>
      <c r="O6" s="90">
        <f t="shared" ref="O6" si="11">L6</f>
        <v>0</v>
      </c>
      <c r="P6" s="90">
        <f t="shared" si="3"/>
        <v>0</v>
      </c>
    </row>
    <row r="7" spans="1:16" x14ac:dyDescent="0.25">
      <c r="A7" s="90"/>
      <c r="B7" s="90"/>
      <c r="C7" s="90"/>
      <c r="D7" s="90"/>
      <c r="E7" s="90"/>
      <c r="F7" s="90"/>
      <c r="G7" s="90"/>
      <c r="H7" s="90"/>
      <c r="I7" s="90"/>
      <c r="J7" s="90"/>
      <c r="K7" s="90"/>
      <c r="L7" s="90"/>
      <c r="M7" s="90"/>
      <c r="N7" s="90"/>
      <c r="O7" s="90"/>
      <c r="P7" s="90"/>
    </row>
    <row r="8" spans="1:16" ht="15.75" thickBot="1" x14ac:dyDescent="0.3">
      <c r="A8" s="90"/>
      <c r="B8" s="90"/>
      <c r="C8" s="90"/>
      <c r="D8" s="90"/>
      <c r="E8" s="90"/>
      <c r="F8" s="90"/>
      <c r="G8" s="90"/>
      <c r="H8" s="38"/>
      <c r="I8" s="38"/>
      <c r="J8" s="90"/>
      <c r="K8" s="38"/>
      <c r="L8" s="38"/>
      <c r="M8" s="90"/>
      <c r="N8" s="38"/>
      <c r="O8" s="38"/>
      <c r="P8" s="90"/>
    </row>
    <row r="9" spans="1:16" ht="15.75" thickBot="1" x14ac:dyDescent="0.3">
      <c r="A9" s="90" t="s">
        <v>573</v>
      </c>
      <c r="B9" s="90"/>
      <c r="C9" s="90"/>
      <c r="D9" s="77">
        <f>(B5*C5)/(C4*B6)</f>
        <v>0.59148848076183713</v>
      </c>
      <c r="E9" s="90"/>
      <c r="F9" s="90"/>
      <c r="G9" s="77">
        <f t="shared" ref="G9" si="12">(E5*F5)/(F4*E6)</f>
        <v>0.53903038862633945</v>
      </c>
      <c r="H9" s="38"/>
      <c r="I9" s="38"/>
      <c r="J9" s="77">
        <f t="shared" ref="J9" si="13">(H5*I5)/(I4*H6)</f>
        <v>0.46925300524242225</v>
      </c>
      <c r="K9" s="38"/>
      <c r="L9" s="38"/>
      <c r="M9" s="77">
        <f t="shared" ref="M9" si="14">(K5*L5)/(L4*K6)</f>
        <v>0.37030819639515278</v>
      </c>
      <c r="N9" s="51"/>
      <c r="O9" s="38"/>
      <c r="P9" s="77">
        <f t="shared" ref="P9" si="15">(N5*O5)/(O4*N6)</f>
        <v>0.21407932755450468</v>
      </c>
    </row>
    <row r="10" spans="1:16" x14ac:dyDescent="0.25">
      <c r="A10" s="90"/>
      <c r="B10" s="90"/>
      <c r="C10" s="90"/>
      <c r="D10" s="90"/>
      <c r="E10" s="90"/>
      <c r="F10" s="90"/>
      <c r="G10" s="90"/>
      <c r="H10" s="38"/>
      <c r="I10" s="90"/>
      <c r="J10" s="90"/>
      <c r="K10" s="38"/>
      <c r="L10" s="90"/>
      <c r="M10" s="90"/>
      <c r="N10" s="38"/>
      <c r="O10" s="90"/>
      <c r="P10" s="90"/>
    </row>
    <row r="11" spans="1:16" x14ac:dyDescent="0.25">
      <c r="A11" s="90" t="s">
        <v>574</v>
      </c>
      <c r="B11" s="90"/>
      <c r="C11" s="90"/>
      <c r="D11" s="90"/>
      <c r="E11" s="90"/>
      <c r="F11" s="90"/>
      <c r="G11" s="90"/>
      <c r="H11" s="90"/>
      <c r="I11" s="90"/>
      <c r="J11" s="90"/>
      <c r="K11" s="90"/>
      <c r="L11" s="90"/>
      <c r="M11" s="90"/>
      <c r="N11" s="90"/>
      <c r="O11" s="90"/>
      <c r="P11" s="90"/>
    </row>
    <row r="12" spans="1:16" x14ac:dyDescent="0.25">
      <c r="A12" s="90"/>
      <c r="B12" s="90"/>
      <c r="C12" s="90"/>
      <c r="D12" s="90"/>
      <c r="E12" s="90"/>
      <c r="F12" s="90"/>
      <c r="G12" s="90"/>
      <c r="H12" s="90"/>
      <c r="I12" s="90"/>
      <c r="J12" s="90"/>
      <c r="K12" s="90"/>
      <c r="L12" s="90"/>
      <c r="M12" s="90"/>
      <c r="N12" s="90"/>
      <c r="O12" s="90"/>
      <c r="P12" s="90"/>
    </row>
    <row r="13" spans="1:16" x14ac:dyDescent="0.25">
      <c r="A13" s="90"/>
      <c r="B13" s="90"/>
      <c r="C13" s="90"/>
      <c r="D13" s="90"/>
      <c r="E13" s="90"/>
      <c r="F13" s="90"/>
      <c r="G13" s="90"/>
      <c r="H13" s="90"/>
      <c r="I13" s="90"/>
      <c r="J13" s="90"/>
      <c r="K13" s="90"/>
      <c r="L13" s="90"/>
      <c r="M13" s="90"/>
      <c r="N13" s="90"/>
      <c r="O13" s="90"/>
      <c r="P13" s="90"/>
    </row>
    <row r="14" spans="1:16" x14ac:dyDescent="0.25">
      <c r="A14" s="90"/>
      <c r="B14" s="90"/>
      <c r="C14" s="90"/>
      <c r="D14" s="90"/>
      <c r="E14" s="90"/>
      <c r="F14" s="90"/>
      <c r="G14" s="90"/>
      <c r="H14" s="90"/>
      <c r="I14" s="90"/>
      <c r="J14" s="90"/>
      <c r="K14" s="90"/>
      <c r="L14" s="90"/>
      <c r="M14" s="90"/>
      <c r="N14" s="90"/>
      <c r="O14" s="90"/>
      <c r="P14" s="90"/>
    </row>
    <row r="15" spans="1:16" x14ac:dyDescent="0.25">
      <c r="A15" s="90"/>
      <c r="B15" s="90"/>
      <c r="C15" s="90"/>
      <c r="D15" s="90"/>
      <c r="E15" s="90"/>
      <c r="F15" s="90"/>
      <c r="G15" s="90"/>
      <c r="H15" s="90"/>
      <c r="I15" s="90"/>
      <c r="J15" s="90"/>
      <c r="K15" s="90"/>
      <c r="L15" s="90"/>
      <c r="M15" s="90"/>
      <c r="N15" s="90"/>
      <c r="O15" s="90"/>
      <c r="P15" s="90"/>
    </row>
    <row r="16" spans="1:16" x14ac:dyDescent="0.25">
      <c r="A16" s="90"/>
      <c r="B16" s="90"/>
      <c r="C16" s="90"/>
      <c r="D16" s="90"/>
      <c r="E16" s="90"/>
      <c r="F16" s="90"/>
      <c r="G16" s="90"/>
      <c r="H16" s="90"/>
      <c r="I16" s="90"/>
      <c r="J16" s="90"/>
      <c r="K16" s="90"/>
      <c r="L16" s="90"/>
      <c r="M16" s="90"/>
      <c r="N16" s="90"/>
      <c r="O16" s="90"/>
      <c r="P16" s="90"/>
    </row>
    <row r="17" spans="1:16" x14ac:dyDescent="0.25">
      <c r="A17" s="90"/>
      <c r="B17" s="90"/>
      <c r="C17" s="90"/>
      <c r="D17" s="90"/>
      <c r="E17" s="90"/>
      <c r="F17" s="90"/>
      <c r="G17" s="90"/>
      <c r="H17" s="90"/>
      <c r="I17" s="90"/>
      <c r="J17" s="90"/>
      <c r="K17" s="90"/>
      <c r="L17" s="90"/>
      <c r="M17" s="90"/>
      <c r="N17" s="90"/>
      <c r="O17" s="90"/>
      <c r="P17" s="90"/>
    </row>
    <row r="18" spans="1:16" x14ac:dyDescent="0.25">
      <c r="A18" s="90"/>
      <c r="B18" s="90"/>
      <c r="C18" s="90"/>
      <c r="D18" s="90"/>
      <c r="E18" s="90"/>
      <c r="F18" s="90"/>
      <c r="G18" s="90"/>
      <c r="H18" s="90"/>
      <c r="I18" s="90"/>
      <c r="J18" s="90"/>
      <c r="K18" s="90"/>
      <c r="L18" s="90"/>
      <c r="M18" s="90"/>
      <c r="N18" s="90"/>
      <c r="O18" s="90"/>
      <c r="P18" s="90"/>
    </row>
    <row r="19" spans="1:16" x14ac:dyDescent="0.25">
      <c r="A19" s="90"/>
      <c r="B19" s="90"/>
      <c r="C19" s="90"/>
      <c r="D19" s="90"/>
      <c r="E19" s="90"/>
      <c r="F19" s="90"/>
      <c r="G19" s="90"/>
      <c r="H19" s="90"/>
      <c r="I19" s="90"/>
      <c r="J19" s="90"/>
      <c r="K19" s="90"/>
      <c r="L19" s="90"/>
      <c r="M19" s="90"/>
      <c r="N19" s="90"/>
      <c r="O19" s="90"/>
      <c r="P19" s="90"/>
    </row>
    <row r="20" spans="1:16" x14ac:dyDescent="0.25">
      <c r="A20" s="90"/>
      <c r="B20" s="90"/>
      <c r="C20" s="90"/>
      <c r="D20" s="90"/>
      <c r="E20" s="90"/>
      <c r="F20" s="90"/>
      <c r="G20" s="90"/>
      <c r="H20" s="90"/>
      <c r="I20" s="90"/>
      <c r="J20" s="90"/>
      <c r="K20" s="90"/>
      <c r="L20" s="90"/>
      <c r="M20" s="90"/>
      <c r="N20" s="90"/>
      <c r="O20" s="90"/>
      <c r="P20" s="90"/>
    </row>
    <row r="21" spans="1:16" x14ac:dyDescent="0.25">
      <c r="A21" s="90"/>
      <c r="B21" s="90"/>
      <c r="C21" s="90"/>
      <c r="D21" s="90"/>
      <c r="E21" s="90"/>
      <c r="F21" s="90"/>
      <c r="G21" s="90"/>
      <c r="H21" s="90"/>
      <c r="I21" s="90"/>
      <c r="J21" s="90"/>
      <c r="K21" s="90"/>
      <c r="L21" s="90"/>
      <c r="M21" s="90"/>
      <c r="N21" s="90"/>
      <c r="O21" s="90"/>
      <c r="P21" s="90"/>
    </row>
    <row r="22" spans="1:16" x14ac:dyDescent="0.25">
      <c r="A22" s="90"/>
      <c r="B22" s="90"/>
      <c r="C22" s="90"/>
      <c r="D22" s="90"/>
      <c r="E22" s="90"/>
      <c r="F22" s="90"/>
      <c r="G22" s="90"/>
      <c r="H22" s="90"/>
      <c r="I22" s="90"/>
      <c r="J22" s="90"/>
      <c r="K22" s="90"/>
      <c r="L22" s="90"/>
      <c r="M22" s="90"/>
      <c r="N22" s="90"/>
      <c r="O22" s="90"/>
      <c r="P22" s="90"/>
    </row>
    <row r="23" spans="1:16" x14ac:dyDescent="0.25">
      <c r="A23" s="90"/>
      <c r="B23" s="90"/>
      <c r="C23" s="90"/>
      <c r="D23" s="90"/>
      <c r="E23" s="90"/>
      <c r="F23" s="90"/>
      <c r="G23" s="90"/>
      <c r="H23" s="90"/>
      <c r="I23" s="90"/>
      <c r="J23" s="90"/>
      <c r="K23" s="90"/>
      <c r="L23" s="90"/>
      <c r="M23" s="90"/>
      <c r="N23" s="90"/>
      <c r="O23" s="90"/>
      <c r="P23" s="90"/>
    </row>
    <row r="24" spans="1:16" x14ac:dyDescent="0.25">
      <c r="A24" s="90"/>
      <c r="B24" s="90"/>
      <c r="C24" s="90"/>
      <c r="D24" s="90"/>
      <c r="E24" s="90"/>
      <c r="F24" s="90"/>
      <c r="G24" s="90"/>
      <c r="H24" s="90"/>
      <c r="I24" s="90"/>
      <c r="J24" s="90"/>
      <c r="K24" s="90"/>
      <c r="L24" s="90"/>
      <c r="M24" s="90"/>
      <c r="N24" s="90"/>
      <c r="O24" s="90"/>
      <c r="P24" s="90"/>
    </row>
    <row r="25" spans="1:16" x14ac:dyDescent="0.25">
      <c r="A25" s="90"/>
      <c r="B25" s="90"/>
      <c r="C25" s="90"/>
      <c r="D25" s="90"/>
      <c r="E25" s="90"/>
      <c r="F25" s="90"/>
      <c r="G25" s="90"/>
      <c r="H25" s="90"/>
      <c r="I25" s="90"/>
      <c r="J25" s="90"/>
      <c r="K25" s="90"/>
      <c r="L25" s="90"/>
      <c r="M25" s="90"/>
      <c r="N25" s="90"/>
      <c r="O25" s="90"/>
      <c r="P25" s="90"/>
    </row>
    <row r="26" spans="1:16" x14ac:dyDescent="0.25">
      <c r="A26" s="90"/>
      <c r="B26" s="90"/>
      <c r="C26" s="90"/>
      <c r="D26" s="90"/>
      <c r="E26" s="90"/>
      <c r="F26" s="90"/>
      <c r="G26" s="90"/>
      <c r="H26" s="90"/>
      <c r="I26" s="90"/>
      <c r="J26" s="90"/>
      <c r="K26" s="90"/>
      <c r="L26" s="90"/>
      <c r="M26" s="90"/>
      <c r="N26" s="90"/>
      <c r="O26" s="90"/>
      <c r="P26" s="90"/>
    </row>
    <row r="27" spans="1:16" x14ac:dyDescent="0.25">
      <c r="A27" s="90"/>
      <c r="B27" s="90"/>
      <c r="C27" s="90"/>
      <c r="D27" s="90"/>
      <c r="E27" s="90"/>
      <c r="F27" s="90"/>
      <c r="G27" s="90"/>
      <c r="H27" s="90"/>
      <c r="I27" s="90"/>
      <c r="J27" s="90"/>
      <c r="K27" s="90"/>
      <c r="L27" s="90"/>
      <c r="M27" s="90"/>
      <c r="N27" s="90"/>
      <c r="O27" s="90"/>
      <c r="P27" s="90"/>
    </row>
    <row r="28" spans="1:16" x14ac:dyDescent="0.25">
      <c r="A28" s="90"/>
      <c r="B28" s="90"/>
      <c r="C28" s="90"/>
      <c r="D28" s="90"/>
      <c r="E28" s="90"/>
      <c r="F28" s="90"/>
      <c r="G28" s="90"/>
      <c r="H28" s="90"/>
      <c r="I28" s="90"/>
      <c r="J28" s="90"/>
      <c r="K28" s="90"/>
      <c r="L28" s="90"/>
      <c r="M28" s="90"/>
      <c r="N28" s="90"/>
      <c r="O28" s="90"/>
      <c r="P28" s="90"/>
    </row>
    <row r="29" spans="1:16" x14ac:dyDescent="0.25">
      <c r="A29" s="90"/>
      <c r="B29" s="90"/>
      <c r="C29" s="90"/>
      <c r="D29" s="90"/>
      <c r="E29" s="90"/>
      <c r="F29" s="90"/>
      <c r="G29" s="90"/>
      <c r="H29" s="90"/>
      <c r="I29" s="90"/>
      <c r="J29" s="90"/>
      <c r="K29" s="90"/>
      <c r="L29" s="90"/>
      <c r="M29" s="90"/>
      <c r="N29" s="90"/>
      <c r="O29" s="90"/>
      <c r="P29" s="90"/>
    </row>
    <row r="30" spans="1:16" x14ac:dyDescent="0.25">
      <c r="A30" s="90"/>
      <c r="B30" s="90"/>
      <c r="C30" s="90"/>
      <c r="D30" s="90"/>
      <c r="E30" s="90"/>
      <c r="F30" s="90"/>
      <c r="G30" s="90"/>
      <c r="H30" s="90"/>
      <c r="I30" s="90"/>
      <c r="J30" s="90"/>
      <c r="K30" s="90"/>
      <c r="L30" s="90"/>
      <c r="M30" s="90"/>
      <c r="N30" s="90"/>
      <c r="O30" s="90"/>
      <c r="P30" s="90"/>
    </row>
    <row r="31" spans="1:16" x14ac:dyDescent="0.25">
      <c r="A31" s="90"/>
      <c r="B31" s="90"/>
      <c r="C31" s="90"/>
      <c r="D31" s="90"/>
      <c r="E31" s="90"/>
      <c r="F31" s="90"/>
      <c r="G31" s="90"/>
      <c r="H31" s="90"/>
      <c r="I31" s="90"/>
      <c r="J31" s="90"/>
      <c r="K31" s="90"/>
      <c r="L31" s="90"/>
      <c r="M31" s="90"/>
      <c r="N31" s="90"/>
      <c r="O31" s="90"/>
      <c r="P31" s="90"/>
    </row>
    <row r="32" spans="1:16" x14ac:dyDescent="0.25">
      <c r="A32" s="90"/>
      <c r="B32" s="90"/>
      <c r="C32" s="90"/>
      <c r="D32" s="90"/>
      <c r="E32" s="90"/>
      <c r="F32" s="90"/>
      <c r="G32" s="90"/>
      <c r="H32" s="90"/>
      <c r="I32" s="90"/>
      <c r="J32" s="90"/>
      <c r="K32" s="90"/>
      <c r="L32" s="90"/>
      <c r="M32" s="90"/>
      <c r="N32" s="90"/>
      <c r="O32" s="90"/>
      <c r="P32" s="90"/>
    </row>
    <row r="33" spans="1:16" x14ac:dyDescent="0.25">
      <c r="A33" s="90"/>
      <c r="B33" s="90"/>
      <c r="C33" s="90"/>
      <c r="D33" s="90"/>
      <c r="E33" s="90"/>
      <c r="F33" s="90"/>
      <c r="G33" s="90"/>
      <c r="H33" s="90"/>
      <c r="I33" s="90"/>
      <c r="J33" s="90"/>
      <c r="K33" s="90"/>
      <c r="L33" s="90"/>
      <c r="M33" s="90"/>
      <c r="N33" s="90"/>
      <c r="O33" s="90"/>
      <c r="P33" s="90"/>
    </row>
    <row r="34" spans="1:16" x14ac:dyDescent="0.25">
      <c r="A34" s="90"/>
      <c r="B34" s="90"/>
      <c r="C34" s="90"/>
      <c r="D34" s="90"/>
      <c r="E34" s="90"/>
      <c r="F34" s="90"/>
      <c r="G34" s="90"/>
      <c r="H34" s="90"/>
      <c r="I34" s="90"/>
      <c r="J34" s="90"/>
      <c r="K34" s="90"/>
      <c r="L34" s="90"/>
      <c r="M34" s="90"/>
      <c r="N34" s="90"/>
      <c r="O34" s="90"/>
      <c r="P34" s="90"/>
    </row>
    <row r="35" spans="1:16" x14ac:dyDescent="0.25">
      <c r="A35" s="90"/>
      <c r="B35" s="90"/>
      <c r="C35" s="90"/>
      <c r="D35" s="90"/>
      <c r="E35" s="90"/>
      <c r="F35" s="90"/>
      <c r="G35" s="90"/>
      <c r="H35" s="90"/>
      <c r="I35" s="90"/>
      <c r="J35" s="90"/>
      <c r="K35" s="90"/>
      <c r="L35" s="90"/>
      <c r="M35" s="90"/>
      <c r="N35" s="90"/>
      <c r="O35" s="90"/>
      <c r="P35" s="90"/>
    </row>
  </sheetData>
  <mergeCells count="5">
    <mergeCell ref="B2:D2"/>
    <mergeCell ref="E2:G2"/>
    <mergeCell ref="H2:J2"/>
    <mergeCell ref="K2:M2"/>
    <mergeCell ref="N2:P2"/>
  </mergeCells>
  <hyperlinks>
    <hyperlink ref="B2" r:id="rId1" display="1000W/m^2@25°C"/>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N15" sqref="N15"/>
    </sheetView>
  </sheetViews>
  <sheetFormatPr defaultRowHeight="15" x14ac:dyDescent="0.25"/>
  <sheetData>
    <row r="1" spans="1:10" x14ac:dyDescent="0.25">
      <c r="A1" s="90"/>
      <c r="B1" s="156" t="s">
        <v>562</v>
      </c>
      <c r="C1" s="156"/>
      <c r="D1" s="156"/>
      <c r="E1" s="156" t="s">
        <v>575</v>
      </c>
      <c r="F1" s="156"/>
      <c r="G1" s="156"/>
      <c r="H1" s="90"/>
      <c r="I1" s="90"/>
      <c r="J1" s="90"/>
    </row>
    <row r="2" spans="1:10" x14ac:dyDescent="0.25">
      <c r="A2" s="90"/>
      <c r="B2" s="90" t="s">
        <v>567</v>
      </c>
      <c r="C2" s="90" t="s">
        <v>568</v>
      </c>
      <c r="D2" s="90" t="s">
        <v>569</v>
      </c>
      <c r="E2" s="90" t="s">
        <v>567</v>
      </c>
      <c r="F2" s="90" t="s">
        <v>568</v>
      </c>
      <c r="G2" s="90" t="s">
        <v>569</v>
      </c>
      <c r="H2" s="90"/>
      <c r="I2" s="90"/>
      <c r="J2" s="90"/>
    </row>
    <row r="3" spans="1:10" x14ac:dyDescent="0.25">
      <c r="A3" s="90" t="s">
        <v>570</v>
      </c>
      <c r="B3" s="90">
        <v>0</v>
      </c>
      <c r="C3" s="90">
        <v>3.06</v>
      </c>
      <c r="D3" s="90">
        <f>B3*C3</f>
        <v>0</v>
      </c>
      <c r="E3" s="90">
        <v>0</v>
      </c>
      <c r="F3" s="90">
        <v>2.8</v>
      </c>
      <c r="G3" s="90">
        <f>E3*F3</f>
        <v>0</v>
      </c>
      <c r="H3" s="90"/>
      <c r="I3" s="90"/>
      <c r="J3" s="90"/>
    </row>
    <row r="4" spans="1:10" x14ac:dyDescent="0.25">
      <c r="A4" s="90" t="s">
        <v>571</v>
      </c>
      <c r="B4" s="90">
        <v>18</v>
      </c>
      <c r="C4" s="90">
        <f>20/9</f>
        <v>2.2222222222222223</v>
      </c>
      <c r="D4" s="90">
        <f t="shared" ref="D4:D5" si="0">B4*C4</f>
        <v>40</v>
      </c>
      <c r="E4" s="90">
        <v>17.3</v>
      </c>
      <c r="F4" s="90">
        <v>2.15</v>
      </c>
      <c r="G4" s="90">
        <f t="shared" ref="G4:G5" si="1">E4*F4</f>
        <v>37.195</v>
      </c>
      <c r="H4" s="90"/>
      <c r="I4" s="90"/>
      <c r="J4" s="90"/>
    </row>
    <row r="5" spans="1:10" x14ac:dyDescent="0.25">
      <c r="A5" s="90" t="s">
        <v>572</v>
      </c>
      <c r="B5" s="90">
        <v>22.1</v>
      </c>
      <c r="C5" s="90">
        <v>0</v>
      </c>
      <c r="D5" s="90">
        <f t="shared" si="0"/>
        <v>0</v>
      </c>
      <c r="E5" s="90">
        <v>22</v>
      </c>
      <c r="F5" s="90">
        <v>0</v>
      </c>
      <c r="G5" s="90">
        <f t="shared" si="1"/>
        <v>0</v>
      </c>
      <c r="H5" s="90"/>
      <c r="I5" s="90"/>
      <c r="J5" s="90"/>
    </row>
    <row r="6" spans="1:10" x14ac:dyDescent="0.25">
      <c r="A6" s="90"/>
      <c r="B6" s="90"/>
      <c r="C6" s="90"/>
      <c r="D6" s="90"/>
      <c r="E6" s="90"/>
      <c r="F6" s="90"/>
      <c r="G6" s="90"/>
      <c r="H6" s="90"/>
      <c r="I6" s="90"/>
      <c r="J6" s="90"/>
    </row>
    <row r="7" spans="1:10" x14ac:dyDescent="0.25">
      <c r="A7" s="90" t="s">
        <v>576</v>
      </c>
      <c r="B7" s="90"/>
      <c r="C7" s="90"/>
      <c r="D7" s="90"/>
      <c r="E7" s="90"/>
      <c r="F7" s="90"/>
      <c r="G7" s="90"/>
      <c r="H7" s="90"/>
      <c r="I7" s="90"/>
      <c r="J7" s="90"/>
    </row>
    <row r="8" spans="1:10" x14ac:dyDescent="0.25">
      <c r="A8" s="90"/>
      <c r="B8" s="90"/>
      <c r="C8" s="90"/>
      <c r="D8" s="90"/>
      <c r="E8" s="90"/>
      <c r="F8" s="90"/>
      <c r="G8" s="90"/>
      <c r="H8" s="90"/>
      <c r="I8" s="90"/>
      <c r="J8" s="90"/>
    </row>
    <row r="9" spans="1:10" x14ac:dyDescent="0.25">
      <c r="A9" s="90"/>
      <c r="B9" s="90"/>
      <c r="C9" s="90"/>
      <c r="D9" s="90"/>
      <c r="E9" s="90"/>
      <c r="F9" s="90"/>
      <c r="G9" s="90"/>
      <c r="H9" s="90"/>
      <c r="I9" s="90"/>
      <c r="J9" s="90"/>
    </row>
    <row r="10" spans="1:10" x14ac:dyDescent="0.25">
      <c r="A10" s="90"/>
      <c r="B10" s="90"/>
      <c r="C10" s="90"/>
      <c r="D10" s="90"/>
      <c r="E10" s="90"/>
      <c r="F10" s="90"/>
      <c r="G10" s="90"/>
      <c r="H10" s="90"/>
      <c r="I10" s="90"/>
      <c r="J10" s="90"/>
    </row>
    <row r="11" spans="1:10" x14ac:dyDescent="0.25">
      <c r="A11" s="90"/>
      <c r="B11" s="90"/>
      <c r="C11" s="90"/>
      <c r="D11" s="90"/>
      <c r="E11" s="90"/>
      <c r="F11" s="90"/>
      <c r="G11" s="90"/>
      <c r="H11" s="90"/>
      <c r="I11" s="90"/>
      <c r="J11" s="90"/>
    </row>
    <row r="12" spans="1:10" x14ac:dyDescent="0.25">
      <c r="A12" s="90"/>
      <c r="B12" s="90"/>
      <c r="C12" s="90"/>
      <c r="D12" s="90"/>
      <c r="E12" s="90"/>
      <c r="F12" s="90"/>
      <c r="G12" s="90"/>
      <c r="H12" s="90"/>
      <c r="I12" s="90"/>
      <c r="J12" s="90"/>
    </row>
    <row r="13" spans="1:10" x14ac:dyDescent="0.25">
      <c r="A13" s="90"/>
      <c r="B13" s="90"/>
      <c r="C13" s="90"/>
      <c r="D13" s="90"/>
      <c r="E13" s="90"/>
      <c r="F13" s="90"/>
      <c r="G13" s="90"/>
      <c r="H13" s="90"/>
      <c r="I13" s="90"/>
      <c r="J13" s="90"/>
    </row>
    <row r="14" spans="1:10" x14ac:dyDescent="0.25">
      <c r="A14" s="90"/>
      <c r="B14" s="90"/>
      <c r="C14" s="90"/>
      <c r="D14" s="90"/>
      <c r="E14" s="90"/>
      <c r="F14" s="90"/>
      <c r="G14" s="90"/>
      <c r="H14" s="90"/>
      <c r="I14" s="90"/>
      <c r="J14" s="90"/>
    </row>
    <row r="15" spans="1:10" x14ac:dyDescent="0.25">
      <c r="A15" s="90"/>
      <c r="B15" s="90"/>
      <c r="C15" s="90"/>
      <c r="D15" s="90"/>
      <c r="E15" s="90"/>
      <c r="F15" s="90"/>
      <c r="G15" s="90"/>
      <c r="H15" s="90"/>
      <c r="I15" s="90"/>
      <c r="J15" s="90"/>
    </row>
    <row r="16" spans="1:10" x14ac:dyDescent="0.25">
      <c r="A16" s="90"/>
      <c r="B16" s="90"/>
      <c r="C16" s="90"/>
      <c r="D16" s="90"/>
      <c r="E16" s="90"/>
      <c r="F16" s="90"/>
      <c r="G16" s="90"/>
      <c r="H16" s="90"/>
      <c r="I16" s="90"/>
      <c r="J16" s="90"/>
    </row>
    <row r="17" spans="1:10" x14ac:dyDescent="0.25">
      <c r="A17" s="90"/>
      <c r="B17" s="90"/>
      <c r="C17" s="90"/>
      <c r="D17" s="90"/>
      <c r="E17" s="90"/>
      <c r="F17" s="90"/>
      <c r="G17" s="90"/>
      <c r="H17" s="90"/>
      <c r="I17" s="90"/>
      <c r="J17" s="90"/>
    </row>
    <row r="18" spans="1:10" x14ac:dyDescent="0.25">
      <c r="A18" s="90"/>
      <c r="B18" s="90"/>
      <c r="C18" s="90"/>
      <c r="D18" s="90"/>
      <c r="E18" s="90"/>
      <c r="F18" s="90"/>
      <c r="G18" s="90"/>
      <c r="H18" s="90"/>
      <c r="I18" s="90"/>
      <c r="J18" s="90"/>
    </row>
    <row r="19" spans="1:10" x14ac:dyDescent="0.25">
      <c r="A19" s="90"/>
      <c r="B19" s="90"/>
      <c r="C19" s="90"/>
      <c r="D19" s="90"/>
      <c r="E19" s="90"/>
      <c r="F19" s="90"/>
      <c r="G19" s="90"/>
      <c r="H19" s="90"/>
      <c r="I19" s="90"/>
      <c r="J19" s="90"/>
    </row>
    <row r="20" spans="1:10" x14ac:dyDescent="0.25">
      <c r="A20" s="90"/>
      <c r="B20" s="90"/>
      <c r="C20" s="90"/>
      <c r="D20" s="90"/>
      <c r="E20" s="90"/>
      <c r="F20" s="90"/>
      <c r="G20" s="90"/>
      <c r="H20" s="90"/>
      <c r="I20" s="90"/>
      <c r="J20" s="90"/>
    </row>
    <row r="21" spans="1:10" x14ac:dyDescent="0.25">
      <c r="A21" s="90"/>
      <c r="B21" s="90"/>
      <c r="C21" s="90"/>
      <c r="D21" s="90"/>
      <c r="E21" s="90"/>
      <c r="F21" s="90"/>
      <c r="G21" s="90"/>
      <c r="H21" s="90"/>
      <c r="I21" s="90"/>
      <c r="J21" s="90"/>
    </row>
    <row r="22" spans="1:10" x14ac:dyDescent="0.25">
      <c r="A22" s="90"/>
      <c r="B22" s="90"/>
      <c r="C22" s="90"/>
      <c r="D22" s="90"/>
      <c r="E22" s="90"/>
      <c r="F22" s="90"/>
      <c r="G22" s="90"/>
      <c r="H22" s="90"/>
      <c r="I22" s="90"/>
      <c r="J22" s="90"/>
    </row>
    <row r="23" spans="1:10" x14ac:dyDescent="0.25">
      <c r="A23" s="90"/>
      <c r="B23" s="90"/>
      <c r="C23" s="90"/>
      <c r="D23" s="90"/>
      <c r="E23" s="90"/>
      <c r="F23" s="90"/>
      <c r="G23" s="90"/>
      <c r="H23" s="90"/>
      <c r="I23" s="90"/>
      <c r="J23" s="90"/>
    </row>
    <row r="24" spans="1:10" x14ac:dyDescent="0.25">
      <c r="A24" s="90"/>
      <c r="B24" s="90"/>
      <c r="C24" s="90"/>
      <c r="D24" s="90"/>
      <c r="E24" s="90"/>
      <c r="F24" s="90"/>
      <c r="G24" s="90"/>
      <c r="H24" s="90"/>
      <c r="I24" s="90"/>
      <c r="J24" s="90"/>
    </row>
  </sheetData>
  <mergeCells count="2">
    <mergeCell ref="B1:D1"/>
    <mergeCell ref="E1:G1"/>
  </mergeCells>
  <hyperlinks>
    <hyperlink ref="B1" r:id="rId1" display="1000W/m^2@25°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05"/>
  <sheetViews>
    <sheetView workbookViewId="0">
      <selection activeCell="D43" sqref="D43"/>
    </sheetView>
  </sheetViews>
  <sheetFormatPr defaultRowHeight="15" x14ac:dyDescent="0.25"/>
  <cols>
    <col min="1" max="1" width="32" bestFit="1" customWidth="1"/>
    <col min="2" max="2" width="79.5703125" bestFit="1" customWidth="1"/>
    <col min="3" max="3" width="10.7109375" customWidth="1"/>
    <col min="5" max="5" width="4.42578125" bestFit="1" customWidth="1"/>
    <col min="6" max="6" width="79.5703125" bestFit="1" customWidth="1"/>
  </cols>
  <sheetData>
    <row r="1" spans="1:2" ht="21" x14ac:dyDescent="0.35">
      <c r="A1" s="4" t="s">
        <v>28</v>
      </c>
    </row>
    <row r="2" spans="1:2" ht="15.75" x14ac:dyDescent="0.25">
      <c r="A2" s="3" t="s">
        <v>29</v>
      </c>
      <c r="B2" s="5" t="s">
        <v>63</v>
      </c>
    </row>
    <row r="3" spans="1:2" ht="15.75" x14ac:dyDescent="0.25">
      <c r="A3" s="3" t="s">
        <v>37</v>
      </c>
      <c r="B3" s="6" t="s">
        <v>156</v>
      </c>
    </row>
    <row r="5" spans="1:2" ht="18.75" x14ac:dyDescent="0.3">
      <c r="A5" s="1" t="s">
        <v>23</v>
      </c>
    </row>
    <row r="6" spans="1:2" ht="18.75" x14ac:dyDescent="0.3">
      <c r="A6" s="1"/>
    </row>
    <row r="7" spans="1:2" ht="18.75" x14ac:dyDescent="0.3">
      <c r="A7" s="1"/>
    </row>
    <row r="8" spans="1:2" ht="18.75" x14ac:dyDescent="0.3">
      <c r="A8" s="1"/>
    </row>
    <row r="9" spans="1:2" ht="18.75" x14ac:dyDescent="0.3">
      <c r="A9" s="1"/>
    </row>
    <row r="10" spans="1:2" ht="18.75" x14ac:dyDescent="0.3">
      <c r="A10" s="1"/>
    </row>
    <row r="11" spans="1:2" ht="18.75" x14ac:dyDescent="0.3">
      <c r="A11" s="1"/>
    </row>
    <row r="12" spans="1:2" ht="18.75" x14ac:dyDescent="0.3">
      <c r="A12" s="1"/>
    </row>
    <row r="13" spans="1:2" ht="18.75" x14ac:dyDescent="0.3">
      <c r="A13" s="1"/>
    </row>
    <row r="14" spans="1:2" ht="18.75" x14ac:dyDescent="0.3">
      <c r="A14" s="1"/>
    </row>
    <row r="15" spans="1:2" ht="18.75" x14ac:dyDescent="0.3">
      <c r="A15" s="1"/>
    </row>
    <row r="16" spans="1:2" ht="18.75" x14ac:dyDescent="0.3">
      <c r="A16" s="1"/>
    </row>
    <row r="17" spans="1:1" ht="18.75" x14ac:dyDescent="0.3">
      <c r="A17" s="1"/>
    </row>
    <row r="18" spans="1:1" ht="18.75" x14ac:dyDescent="0.3">
      <c r="A18" s="1"/>
    </row>
    <row r="19" spans="1:1" ht="18.75" x14ac:dyDescent="0.3">
      <c r="A19" s="1"/>
    </row>
    <row r="20" spans="1:1" ht="18.75" x14ac:dyDescent="0.3">
      <c r="A20" s="1"/>
    </row>
    <row r="21" spans="1:1" ht="18.75" x14ac:dyDescent="0.3">
      <c r="A21" s="1"/>
    </row>
    <row r="22" spans="1:1" ht="18.75" x14ac:dyDescent="0.3">
      <c r="A22" s="1"/>
    </row>
    <row r="23" spans="1:1" ht="18.75" x14ac:dyDescent="0.3">
      <c r="A23" s="1"/>
    </row>
    <row r="24" spans="1:1" ht="18.75" x14ac:dyDescent="0.3">
      <c r="A24" s="1"/>
    </row>
    <row r="25" spans="1:1" ht="18.75" x14ac:dyDescent="0.3">
      <c r="A25" s="1"/>
    </row>
    <row r="26" spans="1:1" ht="18.75" x14ac:dyDescent="0.3">
      <c r="A26" s="1"/>
    </row>
    <row r="27" spans="1:1" ht="18.75" x14ac:dyDescent="0.3">
      <c r="A27" s="1"/>
    </row>
    <row r="28" spans="1:1" ht="18.75" x14ac:dyDescent="0.3">
      <c r="A28" s="1"/>
    </row>
    <row r="29" spans="1:1" ht="18.75" x14ac:dyDescent="0.3">
      <c r="A29" s="1"/>
    </row>
    <row r="30" spans="1:1" ht="18.75" x14ac:dyDescent="0.3">
      <c r="A30" s="1"/>
    </row>
    <row r="31" spans="1:1" ht="18.75" x14ac:dyDescent="0.3">
      <c r="A31" s="1"/>
    </row>
    <row r="32" spans="1:1" ht="18.75" x14ac:dyDescent="0.3">
      <c r="A32" s="1"/>
    </row>
    <row r="33" spans="1:6" ht="18.75" x14ac:dyDescent="0.3">
      <c r="A33" s="1"/>
    </row>
    <row r="34" spans="1:6" ht="18.75" x14ac:dyDescent="0.3">
      <c r="A34" s="1"/>
    </row>
    <row r="35" spans="1:6" ht="18.75" x14ac:dyDescent="0.3">
      <c r="A35" s="1"/>
    </row>
    <row r="36" spans="1:6" ht="18.75" x14ac:dyDescent="0.3">
      <c r="A36" s="1"/>
    </row>
    <row r="37" spans="1:6" ht="18.75" x14ac:dyDescent="0.3">
      <c r="A37" s="1"/>
    </row>
    <row r="38" spans="1:6" ht="18.75" x14ac:dyDescent="0.3">
      <c r="A38" s="1"/>
    </row>
    <row r="39" spans="1:6" ht="18.75" x14ac:dyDescent="0.3">
      <c r="A39" s="1"/>
    </row>
    <row r="40" spans="1:6" ht="18.75" x14ac:dyDescent="0.3">
      <c r="A40" s="1"/>
    </row>
    <row r="41" spans="1:6" ht="18.75" x14ac:dyDescent="0.3">
      <c r="A41" s="1"/>
    </row>
    <row r="42" spans="1:6" ht="18.75" x14ac:dyDescent="0.3">
      <c r="A42" s="1"/>
    </row>
    <row r="43" spans="1:6" ht="18.75" x14ac:dyDescent="0.3">
      <c r="A43" s="1"/>
    </row>
    <row r="44" spans="1:6" ht="18.75" x14ac:dyDescent="0.3">
      <c r="A44" s="1" t="s">
        <v>24</v>
      </c>
    </row>
    <row r="45" spans="1:6" ht="19.5" thickBot="1" x14ac:dyDescent="0.35">
      <c r="A45" s="1"/>
    </row>
    <row r="46" spans="1:6" ht="16.5" thickTop="1" thickBot="1" x14ac:dyDescent="0.3">
      <c r="A46" s="45" t="s">
        <v>137</v>
      </c>
      <c r="B46" s="112" t="s">
        <v>136</v>
      </c>
      <c r="C46" s="114"/>
      <c r="D46" s="115"/>
      <c r="E46" s="115"/>
      <c r="F46" s="115"/>
    </row>
    <row r="47" spans="1:6" ht="15.75" thickTop="1" x14ac:dyDescent="0.25">
      <c r="A47" s="35" t="str">
        <f>Project!B49</f>
        <v>DCDC Convertor 1 I/F 2.0 Unit 3</v>
      </c>
      <c r="B47" s="110" t="s">
        <v>138</v>
      </c>
      <c r="C47" s="108"/>
      <c r="D47" s="109"/>
      <c r="E47" s="109"/>
      <c r="F47" s="109"/>
    </row>
    <row r="48" spans="1:6" x14ac:dyDescent="0.25">
      <c r="A48" s="30" t="str">
        <f>Project!B50</f>
        <v>DCDC Convertor 2 I/F 2.2 Unit 3</v>
      </c>
      <c r="B48" s="111" t="s">
        <v>139</v>
      </c>
      <c r="C48" s="108"/>
      <c r="D48" s="109"/>
      <c r="E48" s="109"/>
      <c r="F48" s="109"/>
    </row>
    <row r="49" spans="1:6" x14ac:dyDescent="0.25">
      <c r="A49" s="30" t="str">
        <f>Project!B51</f>
        <v>DCDC Convertor 3 I/F 2.4 Unit 3</v>
      </c>
      <c r="B49" s="111" t="s">
        <v>140</v>
      </c>
      <c r="C49" s="108"/>
      <c r="D49" s="109"/>
      <c r="E49" s="109"/>
      <c r="F49" s="109"/>
    </row>
    <row r="50" spans="1:6" x14ac:dyDescent="0.25">
      <c r="A50" s="30" t="str">
        <f>Project!B52</f>
        <v>Phone Charger I/F 5.2 Unit 5</v>
      </c>
      <c r="B50" s="111" t="s">
        <v>299</v>
      </c>
      <c r="C50" s="108"/>
      <c r="D50" s="109"/>
      <c r="E50" s="109"/>
      <c r="F50" s="109"/>
    </row>
    <row r="51" spans="1:6" x14ac:dyDescent="0.25">
      <c r="A51" s="30" t="str">
        <f>Project!B53</f>
        <v>LED Light Driver I/F 3.7 Unit 3</v>
      </c>
      <c r="B51" s="111" t="s">
        <v>298</v>
      </c>
      <c r="C51" s="108"/>
      <c r="D51" s="109"/>
      <c r="E51" s="109"/>
      <c r="F51" s="109"/>
    </row>
    <row r="52" spans="1:6" ht="15.75" thickBot="1" x14ac:dyDescent="0.3">
      <c r="A52" s="32"/>
      <c r="B52" s="113" t="s">
        <v>297</v>
      </c>
      <c r="C52" s="108"/>
      <c r="D52" s="109"/>
      <c r="E52" s="109"/>
      <c r="F52" s="109"/>
    </row>
    <row r="53" spans="1:6" ht="15.75" thickTop="1" x14ac:dyDescent="0.25"/>
    <row r="54" spans="1:6" ht="20.25" thickBot="1" x14ac:dyDescent="0.35">
      <c r="A54" s="8" t="s">
        <v>51</v>
      </c>
      <c r="B54" s="8"/>
      <c r="C54" s="8"/>
    </row>
    <row r="55" spans="1:6" ht="15.75" thickTop="1" x14ac:dyDescent="0.25">
      <c r="A55" t="s">
        <v>32</v>
      </c>
      <c r="B55" t="s">
        <v>20</v>
      </c>
      <c r="C55" t="s">
        <v>52</v>
      </c>
      <c r="D55" t="s">
        <v>53</v>
      </c>
    </row>
    <row r="56" spans="1:6" x14ac:dyDescent="0.25">
      <c r="A56" s="9">
        <v>42933</v>
      </c>
      <c r="B56" t="s">
        <v>54</v>
      </c>
      <c r="C56">
        <v>1</v>
      </c>
    </row>
    <row r="57" spans="1:6" x14ac:dyDescent="0.25">
      <c r="A57" s="26">
        <v>42955</v>
      </c>
      <c r="B57" t="s">
        <v>151</v>
      </c>
      <c r="C57">
        <v>1</v>
      </c>
    </row>
    <row r="58" spans="1:6" x14ac:dyDescent="0.25">
      <c r="A58" s="9">
        <v>42957</v>
      </c>
      <c r="B58" t="s">
        <v>55</v>
      </c>
      <c r="C58">
        <v>2</v>
      </c>
    </row>
    <row r="59" spans="1:6" x14ac:dyDescent="0.25">
      <c r="A59" s="9">
        <v>42961</v>
      </c>
      <c r="B59" t="s">
        <v>56</v>
      </c>
      <c r="C59">
        <v>4</v>
      </c>
    </row>
    <row r="60" spans="1:6" x14ac:dyDescent="0.25">
      <c r="A60" s="9">
        <v>42975</v>
      </c>
      <c r="B60" t="s">
        <v>66</v>
      </c>
      <c r="C60">
        <v>4</v>
      </c>
    </row>
    <row r="61" spans="1:6" x14ac:dyDescent="0.25">
      <c r="A61" s="9">
        <v>42978</v>
      </c>
      <c r="B61" t="s">
        <v>154</v>
      </c>
      <c r="C61">
        <v>3</v>
      </c>
    </row>
    <row r="62" spans="1:6" x14ac:dyDescent="0.25">
      <c r="A62" s="26">
        <v>42982</v>
      </c>
      <c r="B62" t="s">
        <v>150</v>
      </c>
      <c r="C62">
        <v>2</v>
      </c>
    </row>
    <row r="63" spans="1:6" x14ac:dyDescent="0.25">
      <c r="A63" s="26">
        <v>42984</v>
      </c>
      <c r="B63" t="s">
        <v>152</v>
      </c>
      <c r="C63">
        <v>1</v>
      </c>
    </row>
    <row r="64" spans="1:6" x14ac:dyDescent="0.25">
      <c r="A64" s="26">
        <v>42985</v>
      </c>
      <c r="B64" t="s">
        <v>153</v>
      </c>
      <c r="C64">
        <v>3.5</v>
      </c>
    </row>
    <row r="65" spans="1:3" x14ac:dyDescent="0.25">
      <c r="A65" s="26">
        <v>42986</v>
      </c>
      <c r="B65" t="s">
        <v>57</v>
      </c>
      <c r="C65">
        <v>4.5</v>
      </c>
    </row>
    <row r="66" spans="1:3" x14ac:dyDescent="0.25">
      <c r="A66" s="26">
        <v>43006</v>
      </c>
      <c r="B66" t="s">
        <v>155</v>
      </c>
      <c r="C66">
        <v>5</v>
      </c>
    </row>
    <row r="67" spans="1:3" x14ac:dyDescent="0.25">
      <c r="A67" s="9">
        <v>43008</v>
      </c>
      <c r="B67" t="s">
        <v>58</v>
      </c>
      <c r="C67">
        <v>4</v>
      </c>
    </row>
    <row r="68" spans="1:3" x14ac:dyDescent="0.25">
      <c r="A68" s="89">
        <v>43035</v>
      </c>
      <c r="B68" t="s">
        <v>494</v>
      </c>
      <c r="C68">
        <v>5</v>
      </c>
    </row>
    <row r="69" spans="1:3" x14ac:dyDescent="0.25">
      <c r="A69" s="89">
        <v>43038</v>
      </c>
      <c r="B69" t="s">
        <v>493</v>
      </c>
      <c r="C69">
        <v>5.5</v>
      </c>
    </row>
    <row r="70" spans="1:3" x14ac:dyDescent="0.25">
      <c r="A70" s="9">
        <v>43038</v>
      </c>
      <c r="B70" t="s">
        <v>478</v>
      </c>
      <c r="C70">
        <v>3</v>
      </c>
    </row>
    <row r="71" spans="1:3" x14ac:dyDescent="0.25">
      <c r="A71" s="9">
        <v>43049</v>
      </c>
      <c r="B71" t="s">
        <v>60</v>
      </c>
      <c r="C71">
        <v>4</v>
      </c>
    </row>
    <row r="72" spans="1:3" x14ac:dyDescent="0.25">
      <c r="A72" s="9">
        <v>43055</v>
      </c>
      <c r="B72" t="s">
        <v>61</v>
      </c>
      <c r="C72">
        <v>3</v>
      </c>
    </row>
    <row r="85" spans="1:6" ht="18.75" x14ac:dyDescent="0.3">
      <c r="A85" s="1" t="s">
        <v>15</v>
      </c>
      <c r="B85" s="1"/>
    </row>
    <row r="86" spans="1:6" ht="15.75" x14ac:dyDescent="0.25">
      <c r="C86" s="136" t="s">
        <v>92</v>
      </c>
      <c r="D86" s="136"/>
      <c r="E86" s="136"/>
    </row>
    <row r="87" spans="1:6" x14ac:dyDescent="0.25">
      <c r="B87" s="2" t="s">
        <v>100</v>
      </c>
      <c r="C87" s="2" t="s">
        <v>18</v>
      </c>
      <c r="D87" s="2" t="s">
        <v>19</v>
      </c>
      <c r="E87" s="2" t="s">
        <v>17</v>
      </c>
      <c r="F87" s="2" t="s">
        <v>20</v>
      </c>
    </row>
    <row r="88" spans="1:6" x14ac:dyDescent="0.25">
      <c r="A88" t="s">
        <v>1</v>
      </c>
      <c r="B88" s="14">
        <v>1</v>
      </c>
      <c r="C88" s="12"/>
    </row>
    <row r="89" spans="1:6" x14ac:dyDescent="0.25">
      <c r="A89" t="s">
        <v>2</v>
      </c>
      <c r="B89" s="14">
        <v>1</v>
      </c>
      <c r="C89" s="12"/>
    </row>
    <row r="90" spans="1:6" x14ac:dyDescent="0.25">
      <c r="A90" t="s">
        <v>3</v>
      </c>
      <c r="B90" s="14">
        <v>1</v>
      </c>
      <c r="C90" s="12"/>
    </row>
    <row r="91" spans="1:6" x14ac:dyDescent="0.25">
      <c r="A91" t="s">
        <v>4</v>
      </c>
      <c r="B91" s="14">
        <v>1</v>
      </c>
      <c r="C91" s="12"/>
    </row>
    <row r="92" spans="1:6" x14ac:dyDescent="0.25">
      <c r="A92" t="s">
        <v>5</v>
      </c>
      <c r="B92" s="14">
        <v>1</v>
      </c>
      <c r="C92" s="12"/>
    </row>
    <row r="93" spans="1:6" x14ac:dyDescent="0.25">
      <c r="A93" t="s">
        <v>6</v>
      </c>
      <c r="B93" s="14">
        <v>1</v>
      </c>
      <c r="C93" s="12"/>
    </row>
    <row r="94" spans="1:6" x14ac:dyDescent="0.25">
      <c r="A94" t="s">
        <v>7</v>
      </c>
      <c r="B94" s="14">
        <v>1</v>
      </c>
      <c r="C94" s="12"/>
    </row>
    <row r="95" spans="1:6" x14ac:dyDescent="0.25">
      <c r="A95" t="s">
        <v>8</v>
      </c>
      <c r="B95" s="14">
        <v>1</v>
      </c>
      <c r="C95" s="12"/>
    </row>
    <row r="96" spans="1:6" x14ac:dyDescent="0.25">
      <c r="A96" t="s">
        <v>9</v>
      </c>
      <c r="B96" s="14">
        <v>1</v>
      </c>
      <c r="C96" s="12"/>
    </row>
    <row r="97" spans="1:6" x14ac:dyDescent="0.25">
      <c r="A97" t="s">
        <v>10</v>
      </c>
      <c r="B97" s="48" t="s">
        <v>480</v>
      </c>
      <c r="C97" s="12"/>
      <c r="D97" s="88"/>
      <c r="F97" s="87" t="s">
        <v>301</v>
      </c>
    </row>
    <row r="98" spans="1:6" x14ac:dyDescent="0.25">
      <c r="A98" t="s">
        <v>11</v>
      </c>
      <c r="B98" s="48" t="s">
        <v>481</v>
      </c>
      <c r="D98" s="13"/>
      <c r="F98" s="87" t="s">
        <v>302</v>
      </c>
    </row>
    <row r="99" spans="1:6" x14ac:dyDescent="0.25">
      <c r="A99" t="s">
        <v>12</v>
      </c>
      <c r="C99" s="88"/>
      <c r="D99" s="86"/>
      <c r="F99" t="s">
        <v>479</v>
      </c>
    </row>
    <row r="100" spans="1:6" x14ac:dyDescent="0.25">
      <c r="A100" t="s">
        <v>13</v>
      </c>
      <c r="D100" s="13"/>
      <c r="F100" t="s">
        <v>485</v>
      </c>
    </row>
    <row r="101" spans="1:6" x14ac:dyDescent="0.25">
      <c r="A101" t="s">
        <v>16</v>
      </c>
      <c r="D101" s="13"/>
      <c r="F101" t="s">
        <v>486</v>
      </c>
    </row>
    <row r="102" spans="1:6" x14ac:dyDescent="0.25">
      <c r="A102" t="s">
        <v>482</v>
      </c>
      <c r="C102" s="12"/>
      <c r="F102" t="s">
        <v>487</v>
      </c>
    </row>
    <row r="103" spans="1:6" x14ac:dyDescent="0.25">
      <c r="A103" t="s">
        <v>483</v>
      </c>
      <c r="B103" s="48" t="s">
        <v>484</v>
      </c>
      <c r="C103" s="12"/>
      <c r="F103" t="s">
        <v>488</v>
      </c>
    </row>
    <row r="104" spans="1:6" x14ac:dyDescent="0.25">
      <c r="A104" t="s">
        <v>489</v>
      </c>
      <c r="B104" s="48" t="s">
        <v>491</v>
      </c>
      <c r="D104" s="13"/>
      <c r="F104" s="107" t="s">
        <v>591</v>
      </c>
    </row>
    <row r="105" spans="1:6" x14ac:dyDescent="0.25">
      <c r="A105" t="s">
        <v>490</v>
      </c>
      <c r="B105" s="48" t="s">
        <v>492</v>
      </c>
      <c r="C105" s="96"/>
      <c r="F105" s="107" t="s">
        <v>590</v>
      </c>
    </row>
  </sheetData>
  <mergeCells count="1">
    <mergeCell ref="C86:E86"/>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95"/>
  <sheetViews>
    <sheetView topLeftCell="A9" workbookViewId="0">
      <selection activeCell="D30" sqref="D30"/>
    </sheetView>
  </sheetViews>
  <sheetFormatPr defaultRowHeight="15" x14ac:dyDescent="0.25"/>
  <cols>
    <col min="1" max="1" width="14.42578125" customWidth="1"/>
    <col min="2" max="2" width="43.42578125" customWidth="1"/>
  </cols>
  <sheetData>
    <row r="1" spans="1:2" ht="21" x14ac:dyDescent="0.35">
      <c r="A1" s="4" t="s">
        <v>28</v>
      </c>
    </row>
    <row r="2" spans="1:2" ht="15.75" x14ac:dyDescent="0.25">
      <c r="A2" s="3" t="s">
        <v>29</v>
      </c>
      <c r="B2" s="5" t="s">
        <v>64</v>
      </c>
    </row>
    <row r="3" spans="1:2" ht="15.75" x14ac:dyDescent="0.25">
      <c r="A3" s="3" t="s">
        <v>37</v>
      </c>
      <c r="B3" s="6" t="s">
        <v>106</v>
      </c>
    </row>
    <row r="5" spans="1:2" ht="18.75" x14ac:dyDescent="0.3">
      <c r="A5" s="1" t="s">
        <v>23</v>
      </c>
    </row>
    <row r="6" spans="1:2" ht="18.75" x14ac:dyDescent="0.3">
      <c r="A6" s="1"/>
    </row>
    <row r="7" spans="1:2" ht="18.75" x14ac:dyDescent="0.3">
      <c r="A7" s="1"/>
    </row>
    <row r="8" spans="1:2" ht="18.75" x14ac:dyDescent="0.3">
      <c r="A8" s="1"/>
    </row>
    <row r="9" spans="1:2" ht="18.75" x14ac:dyDescent="0.3">
      <c r="A9" s="1"/>
    </row>
    <row r="10" spans="1:2" ht="18.75" x14ac:dyDescent="0.3">
      <c r="A10" s="1"/>
    </row>
    <row r="11" spans="1:2" ht="18.75" x14ac:dyDescent="0.3">
      <c r="A11" s="1"/>
    </row>
    <row r="12" spans="1:2" ht="18.75" x14ac:dyDescent="0.3">
      <c r="A12" s="1"/>
    </row>
    <row r="13" spans="1:2" ht="18.75" x14ac:dyDescent="0.3">
      <c r="A13" s="1"/>
    </row>
    <row r="14" spans="1:2" ht="18.75" x14ac:dyDescent="0.3">
      <c r="A14" s="1"/>
    </row>
    <row r="15" spans="1:2" ht="18.75" x14ac:dyDescent="0.3">
      <c r="A15" s="1"/>
    </row>
    <row r="16" spans="1:2" ht="18.75" x14ac:dyDescent="0.3">
      <c r="A16" s="1"/>
    </row>
    <row r="17" spans="1:1" ht="18.75" x14ac:dyDescent="0.3">
      <c r="A17" s="1"/>
    </row>
    <row r="18" spans="1:1" ht="18.75" x14ac:dyDescent="0.3">
      <c r="A18" s="1"/>
    </row>
    <row r="19" spans="1:1" ht="18.75" x14ac:dyDescent="0.3">
      <c r="A19" s="1"/>
    </row>
    <row r="20" spans="1:1" ht="18.75" x14ac:dyDescent="0.3">
      <c r="A20" s="1"/>
    </row>
    <row r="21" spans="1:1" ht="18.75" x14ac:dyDescent="0.3">
      <c r="A21" s="1"/>
    </row>
    <row r="22" spans="1:1" ht="18.75" x14ac:dyDescent="0.3">
      <c r="A22" s="1"/>
    </row>
    <row r="23" spans="1:1" ht="18.75" x14ac:dyDescent="0.3">
      <c r="A23" s="1"/>
    </row>
    <row r="24" spans="1:1" ht="18.75" x14ac:dyDescent="0.3">
      <c r="A24" s="1"/>
    </row>
    <row r="25" spans="1:1" ht="18.75" x14ac:dyDescent="0.3">
      <c r="A25" s="1"/>
    </row>
    <row r="26" spans="1:1" ht="18.75" x14ac:dyDescent="0.3">
      <c r="A26" s="1"/>
    </row>
    <row r="27" spans="1:1" ht="18.75" x14ac:dyDescent="0.3">
      <c r="A27" s="1"/>
    </row>
    <row r="28" spans="1:1" ht="18.75" x14ac:dyDescent="0.3">
      <c r="A28" s="1"/>
    </row>
    <row r="29" spans="1:1" ht="18.75" x14ac:dyDescent="0.3">
      <c r="A29" s="1"/>
    </row>
    <row r="30" spans="1:1" ht="18.75" x14ac:dyDescent="0.3">
      <c r="A30" s="1"/>
    </row>
    <row r="31" spans="1:1" ht="18.75" x14ac:dyDescent="0.3">
      <c r="A31" s="1"/>
    </row>
    <row r="32" spans="1:1" ht="18.75" x14ac:dyDescent="0.3">
      <c r="A32" s="1"/>
    </row>
    <row r="34" spans="1:7" x14ac:dyDescent="0.25">
      <c r="A34" s="6"/>
    </row>
    <row r="35" spans="1:7" x14ac:dyDescent="0.25">
      <c r="A35" s="6"/>
    </row>
    <row r="37" spans="1:7" ht="18.75" x14ac:dyDescent="0.3">
      <c r="A37" s="1" t="s">
        <v>24</v>
      </c>
    </row>
    <row r="38" spans="1:7" ht="15.75" thickBot="1" x14ac:dyDescent="0.3"/>
    <row r="39" spans="1:7" ht="15.75" thickBot="1" x14ac:dyDescent="0.3">
      <c r="A39" s="137" t="s">
        <v>137</v>
      </c>
      <c r="B39" s="138"/>
      <c r="C39" s="139" t="s">
        <v>136</v>
      </c>
      <c r="D39" s="139"/>
      <c r="E39" s="139"/>
      <c r="F39" s="139"/>
      <c r="G39" s="140"/>
    </row>
    <row r="40" spans="1:7" x14ac:dyDescent="0.25">
      <c r="A40" s="141" t="str">
        <f>Project!B55</f>
        <v>Arduino control and programming Unit 2</v>
      </c>
      <c r="B40" s="142"/>
      <c r="C40" s="143" t="s">
        <v>235</v>
      </c>
      <c r="D40" s="144"/>
      <c r="E40" s="144"/>
      <c r="F40" s="144"/>
      <c r="G40" s="145"/>
    </row>
    <row r="41" spans="1:7" x14ac:dyDescent="0.25">
      <c r="A41" s="141" t="str">
        <f>Project!B56</f>
        <v>Battery charging with PWM I/F 1.7.1, 3.6, 3.5 Unit 2</v>
      </c>
      <c r="B41" s="142"/>
      <c r="C41" s="146" t="s">
        <v>237</v>
      </c>
      <c r="D41" s="128"/>
      <c r="E41" s="128"/>
      <c r="F41" s="128"/>
      <c r="G41" s="147"/>
    </row>
    <row r="42" spans="1:7" x14ac:dyDescent="0.25">
      <c r="A42" s="141" t="str">
        <f>Project!B57</f>
        <v>LED light control with PWM Unit 3.7</v>
      </c>
      <c r="B42" s="142"/>
      <c r="C42" s="146" t="s">
        <v>236</v>
      </c>
      <c r="D42" s="128"/>
      <c r="E42" s="128"/>
      <c r="F42" s="128"/>
      <c r="G42" s="147"/>
    </row>
    <row r="43" spans="1:7" x14ac:dyDescent="0.25">
      <c r="A43" s="141" t="str">
        <f>Project!B58</f>
        <v>Additional Trigger I/F 3.4 and 3.1 Unit 2</v>
      </c>
      <c r="B43" s="142"/>
      <c r="C43" s="146" t="s">
        <v>295</v>
      </c>
      <c r="D43" s="128"/>
      <c r="E43" s="128"/>
      <c r="F43" s="128"/>
      <c r="G43" s="147"/>
    </row>
    <row r="44" spans="1:7" x14ac:dyDescent="0.25">
      <c r="A44" s="141" t="str">
        <f>Project!B59</f>
        <v>HMI control with LEDs I/F 3.9 Unit 2</v>
      </c>
      <c r="B44" s="142"/>
      <c r="C44" s="146" t="s">
        <v>239</v>
      </c>
      <c r="D44" s="128"/>
      <c r="E44" s="128"/>
      <c r="F44" s="128"/>
      <c r="G44" s="147"/>
    </row>
    <row r="45" spans="1:7" x14ac:dyDescent="0.25">
      <c r="A45" s="51"/>
      <c r="B45" s="53"/>
      <c r="C45" s="146" t="s">
        <v>299</v>
      </c>
      <c r="D45" s="128"/>
      <c r="E45" s="128"/>
      <c r="F45" s="128"/>
      <c r="G45" s="147"/>
    </row>
    <row r="46" spans="1:7" ht="15.75" thickBot="1" x14ac:dyDescent="0.3">
      <c r="A46" s="52"/>
      <c r="B46" s="54"/>
      <c r="C46" s="148" t="s">
        <v>300</v>
      </c>
      <c r="D46" s="149"/>
      <c r="E46" s="149"/>
      <c r="F46" s="149"/>
      <c r="G46" s="150"/>
    </row>
    <row r="47" spans="1:7" x14ac:dyDescent="0.25">
      <c r="A47" s="6"/>
    </row>
    <row r="49" spans="1:4" ht="18.75" x14ac:dyDescent="0.3">
      <c r="A49" s="1" t="s">
        <v>38</v>
      </c>
      <c r="B49" s="1"/>
    </row>
    <row r="51" spans="1:4" ht="20.25" thickBot="1" x14ac:dyDescent="0.35">
      <c r="A51" s="8" t="s">
        <v>51</v>
      </c>
      <c r="B51" s="8"/>
      <c r="C51" s="8"/>
    </row>
    <row r="52" spans="1:4" ht="15.75" thickTop="1" x14ac:dyDescent="0.25">
      <c r="A52" t="s">
        <v>32</v>
      </c>
      <c r="B52" t="s">
        <v>20</v>
      </c>
      <c r="C52" t="s">
        <v>52</v>
      </c>
      <c r="D52" t="s">
        <v>53</v>
      </c>
    </row>
    <row r="53" spans="1:4" x14ac:dyDescent="0.25">
      <c r="A53" s="9">
        <v>42933</v>
      </c>
      <c r="B53" t="s">
        <v>54</v>
      </c>
      <c r="C53">
        <v>1</v>
      </c>
    </row>
    <row r="54" spans="1:4" x14ac:dyDescent="0.25">
      <c r="A54" s="9">
        <v>42957</v>
      </c>
      <c r="B54" t="s">
        <v>55</v>
      </c>
      <c r="C54">
        <v>2</v>
      </c>
    </row>
    <row r="55" spans="1:4" x14ac:dyDescent="0.25">
      <c r="A55" s="44">
        <v>42959</v>
      </c>
      <c r="B55" t="s">
        <v>235</v>
      </c>
      <c r="C55">
        <v>2</v>
      </c>
    </row>
    <row r="56" spans="1:4" x14ac:dyDescent="0.25">
      <c r="A56" s="9">
        <v>42961</v>
      </c>
      <c r="B56" t="s">
        <v>56</v>
      </c>
      <c r="C56">
        <v>1</v>
      </c>
    </row>
    <row r="57" spans="1:4" x14ac:dyDescent="0.25">
      <c r="A57" s="9">
        <v>42975</v>
      </c>
      <c r="B57" t="s">
        <v>66</v>
      </c>
      <c r="C57">
        <v>2</v>
      </c>
    </row>
    <row r="58" spans="1:4" x14ac:dyDescent="0.25">
      <c r="A58" s="9">
        <v>42978</v>
      </c>
      <c r="B58" t="s">
        <v>57</v>
      </c>
      <c r="C58">
        <v>3</v>
      </c>
    </row>
    <row r="59" spans="1:4" x14ac:dyDescent="0.25">
      <c r="A59" s="44">
        <v>42982</v>
      </c>
      <c r="B59" t="s">
        <v>238</v>
      </c>
      <c r="C59">
        <v>3</v>
      </c>
    </row>
    <row r="60" spans="1:4" x14ac:dyDescent="0.25">
      <c r="A60" s="9">
        <v>43008</v>
      </c>
      <c r="B60" t="s">
        <v>58</v>
      </c>
      <c r="C60">
        <v>4</v>
      </c>
    </row>
    <row r="61" spans="1:4" x14ac:dyDescent="0.25">
      <c r="A61" s="9">
        <v>43035</v>
      </c>
      <c r="B61" t="s">
        <v>59</v>
      </c>
      <c r="C61">
        <v>3</v>
      </c>
    </row>
    <row r="62" spans="1:4" x14ac:dyDescent="0.25">
      <c r="A62" s="9">
        <v>43049</v>
      </c>
      <c r="B62" t="s">
        <v>60</v>
      </c>
      <c r="C62">
        <v>4</v>
      </c>
    </row>
    <row r="63" spans="1:4" x14ac:dyDescent="0.25">
      <c r="A63" s="9">
        <v>43055</v>
      </c>
      <c r="B63" t="s">
        <v>61</v>
      </c>
      <c r="C63">
        <v>3</v>
      </c>
    </row>
    <row r="75" spans="1:6" ht="18.75" x14ac:dyDescent="0.3">
      <c r="A75" s="1" t="s">
        <v>15</v>
      </c>
      <c r="B75" s="1"/>
    </row>
    <row r="76" spans="1:6" ht="15.75" x14ac:dyDescent="0.25">
      <c r="C76" s="136" t="s">
        <v>92</v>
      </c>
      <c r="D76" s="136"/>
      <c r="E76" s="136"/>
    </row>
    <row r="77" spans="1:6" x14ac:dyDescent="0.25">
      <c r="B77" s="2" t="s">
        <v>100</v>
      </c>
      <c r="C77" s="2" t="s">
        <v>18</v>
      </c>
      <c r="D77" s="2" t="s">
        <v>19</v>
      </c>
      <c r="E77" s="2" t="s">
        <v>17</v>
      </c>
      <c r="F77" s="2" t="s">
        <v>20</v>
      </c>
    </row>
    <row r="78" spans="1:6" x14ac:dyDescent="0.25">
      <c r="A78" t="s">
        <v>1</v>
      </c>
      <c r="B78" s="14">
        <v>1</v>
      </c>
      <c r="C78" s="12"/>
    </row>
    <row r="79" spans="1:6" x14ac:dyDescent="0.25">
      <c r="A79" t="s">
        <v>2</v>
      </c>
      <c r="B79" s="14">
        <v>1</v>
      </c>
      <c r="C79" s="12"/>
    </row>
    <row r="80" spans="1:6" x14ac:dyDescent="0.25">
      <c r="A80" t="s">
        <v>3</v>
      </c>
      <c r="B80" s="14">
        <v>1</v>
      </c>
      <c r="C80" s="12"/>
    </row>
    <row r="81" spans="1:6" x14ac:dyDescent="0.25">
      <c r="A81" t="s">
        <v>4</v>
      </c>
      <c r="B81" s="14">
        <v>1</v>
      </c>
      <c r="C81" s="12"/>
    </row>
    <row r="82" spans="1:6" x14ac:dyDescent="0.25">
      <c r="A82" t="s">
        <v>5</v>
      </c>
      <c r="B82" s="14">
        <v>1</v>
      </c>
      <c r="C82" s="12"/>
    </row>
    <row r="83" spans="1:6" x14ac:dyDescent="0.25">
      <c r="A83" t="s">
        <v>6</v>
      </c>
      <c r="B83" s="14">
        <v>1</v>
      </c>
      <c r="C83" s="12"/>
    </row>
    <row r="84" spans="1:6" x14ac:dyDescent="0.25">
      <c r="A84" t="s">
        <v>7</v>
      </c>
      <c r="B84" s="14">
        <v>1</v>
      </c>
      <c r="C84" s="12"/>
    </row>
    <row r="85" spans="1:6" x14ac:dyDescent="0.25">
      <c r="A85" t="s">
        <v>8</v>
      </c>
      <c r="B85" s="14">
        <v>1</v>
      </c>
      <c r="C85" s="12"/>
    </row>
    <row r="86" spans="1:6" x14ac:dyDescent="0.25">
      <c r="A86" t="s">
        <v>9</v>
      </c>
      <c r="B86" s="14">
        <v>1</v>
      </c>
      <c r="C86" s="12"/>
    </row>
    <row r="87" spans="1:6" x14ac:dyDescent="0.25">
      <c r="A87" t="s">
        <v>10</v>
      </c>
      <c r="B87" s="48" t="s">
        <v>480</v>
      </c>
      <c r="C87" s="12"/>
      <c r="D87" s="88"/>
      <c r="F87" s="87" t="s">
        <v>301</v>
      </c>
    </row>
    <row r="88" spans="1:6" x14ac:dyDescent="0.25">
      <c r="A88" t="s">
        <v>11</v>
      </c>
      <c r="B88" s="48" t="s">
        <v>481</v>
      </c>
      <c r="D88" s="13"/>
      <c r="F88" s="87" t="s">
        <v>302</v>
      </c>
    </row>
    <row r="89" spans="1:6" x14ac:dyDescent="0.25">
      <c r="A89" t="s">
        <v>12</v>
      </c>
      <c r="B89" s="14">
        <v>0.6</v>
      </c>
      <c r="C89" s="88"/>
      <c r="D89" s="13"/>
      <c r="F89" t="s">
        <v>559</v>
      </c>
    </row>
    <row r="90" spans="1:6" x14ac:dyDescent="0.25">
      <c r="A90" t="s">
        <v>13</v>
      </c>
      <c r="D90" s="13"/>
      <c r="F90" s="90" t="s">
        <v>557</v>
      </c>
    </row>
    <row r="91" spans="1:6" x14ac:dyDescent="0.25">
      <c r="A91" t="s">
        <v>16</v>
      </c>
      <c r="D91" s="13"/>
      <c r="F91" s="90" t="s">
        <v>577</v>
      </c>
    </row>
    <row r="92" spans="1:6" x14ac:dyDescent="0.25">
      <c r="A92" s="90" t="s">
        <v>482</v>
      </c>
      <c r="D92" s="13"/>
      <c r="F92" t="s">
        <v>558</v>
      </c>
    </row>
    <row r="93" spans="1:6" x14ac:dyDescent="0.25">
      <c r="A93" s="90" t="s">
        <v>483</v>
      </c>
      <c r="B93" s="48" t="s">
        <v>484</v>
      </c>
      <c r="C93" s="95"/>
      <c r="F93" t="s">
        <v>560</v>
      </c>
    </row>
    <row r="94" spans="1:6" x14ac:dyDescent="0.25">
      <c r="A94" s="90" t="s">
        <v>489</v>
      </c>
      <c r="B94" s="48" t="s">
        <v>491</v>
      </c>
      <c r="D94" s="13"/>
      <c r="F94" t="s">
        <v>602</v>
      </c>
    </row>
    <row r="95" spans="1:6" x14ac:dyDescent="0.25">
      <c r="A95" s="90" t="s">
        <v>490</v>
      </c>
      <c r="B95" s="48" t="s">
        <v>492</v>
      </c>
      <c r="C95" s="12"/>
      <c r="F95" t="s">
        <v>561</v>
      </c>
    </row>
  </sheetData>
  <mergeCells count="15">
    <mergeCell ref="C45:G45"/>
    <mergeCell ref="C46:G46"/>
    <mergeCell ref="C43:G43"/>
    <mergeCell ref="C76:E76"/>
    <mergeCell ref="A42:B42"/>
    <mergeCell ref="C42:G42"/>
    <mergeCell ref="A44:B44"/>
    <mergeCell ref="C44:G44"/>
    <mergeCell ref="A43:B43"/>
    <mergeCell ref="A39:B39"/>
    <mergeCell ref="C39:G39"/>
    <mergeCell ref="A40:B40"/>
    <mergeCell ref="C40:G40"/>
    <mergeCell ref="A41:B41"/>
    <mergeCell ref="C41:G41"/>
  </mergeCells>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98"/>
  <sheetViews>
    <sheetView topLeftCell="A65" zoomScale="86" zoomScaleNormal="86" workbookViewId="0">
      <selection activeCell="A7" sqref="A7"/>
    </sheetView>
  </sheetViews>
  <sheetFormatPr defaultRowHeight="15" x14ac:dyDescent="0.25"/>
  <cols>
    <col min="1" max="1" width="17.85546875" customWidth="1"/>
    <col min="2" max="2" width="62.42578125" customWidth="1"/>
    <col min="3" max="3" width="12.28515625" customWidth="1"/>
    <col min="7" max="7" width="14" customWidth="1"/>
  </cols>
  <sheetData>
    <row r="1" spans="1:2" ht="21" x14ac:dyDescent="0.35">
      <c r="A1" s="4" t="s">
        <v>28</v>
      </c>
    </row>
    <row r="2" spans="1:2" ht="15.75" x14ac:dyDescent="0.25">
      <c r="A2" s="3" t="s">
        <v>29</v>
      </c>
      <c r="B2" s="5" t="s">
        <v>65</v>
      </c>
    </row>
    <row r="3" spans="1:2" ht="15.75" x14ac:dyDescent="0.25">
      <c r="A3" s="3" t="s">
        <v>37</v>
      </c>
      <c r="B3" s="6" t="s">
        <v>217</v>
      </c>
    </row>
    <row r="5" spans="1:2" ht="18.75" x14ac:dyDescent="0.3">
      <c r="A5" s="1" t="s">
        <v>23</v>
      </c>
    </row>
    <row r="6" spans="1:2" ht="18.75" x14ac:dyDescent="0.3">
      <c r="A6" s="1"/>
    </row>
    <row r="7" spans="1:2" ht="18.75" x14ac:dyDescent="0.3">
      <c r="A7" s="1"/>
    </row>
    <row r="8" spans="1:2" ht="18.75" x14ac:dyDescent="0.3">
      <c r="A8" s="1"/>
    </row>
    <row r="9" spans="1:2" ht="18.75" x14ac:dyDescent="0.3">
      <c r="A9" s="1"/>
    </row>
    <row r="10" spans="1:2" ht="18.75" x14ac:dyDescent="0.3">
      <c r="A10" s="1"/>
    </row>
    <row r="11" spans="1:2" ht="18.75" x14ac:dyDescent="0.3">
      <c r="A11" s="1"/>
    </row>
    <row r="12" spans="1:2" ht="18.75" x14ac:dyDescent="0.3">
      <c r="A12" s="1"/>
    </row>
    <row r="13" spans="1:2" ht="18.75" x14ac:dyDescent="0.3">
      <c r="A13" s="1"/>
    </row>
    <row r="14" spans="1:2" ht="18.75" x14ac:dyDescent="0.3">
      <c r="A14" s="1"/>
    </row>
    <row r="15" spans="1:2" ht="18.75" x14ac:dyDescent="0.3">
      <c r="A15" s="1"/>
    </row>
    <row r="16" spans="1:2" ht="18.75" x14ac:dyDescent="0.3">
      <c r="A16" s="1"/>
    </row>
    <row r="17" spans="1:7" ht="18.75" x14ac:dyDescent="0.3">
      <c r="A17" s="1"/>
    </row>
    <row r="18" spans="1:7" ht="18.75" x14ac:dyDescent="0.3">
      <c r="A18" s="1"/>
    </row>
    <row r="19" spans="1:7" ht="18.75" x14ac:dyDescent="0.3">
      <c r="A19" s="1"/>
    </row>
    <row r="20" spans="1:7" ht="18.75" x14ac:dyDescent="0.3">
      <c r="A20" s="1"/>
    </row>
    <row r="21" spans="1:7" ht="18.75" x14ac:dyDescent="0.3">
      <c r="A21" s="1"/>
    </row>
    <row r="22" spans="1:7" ht="18.75" x14ac:dyDescent="0.3">
      <c r="A22" s="1"/>
    </row>
    <row r="23" spans="1:7" ht="18.75" x14ac:dyDescent="0.3">
      <c r="A23" s="1"/>
    </row>
    <row r="24" spans="1:7" ht="18.75" x14ac:dyDescent="0.3">
      <c r="A24" s="1"/>
    </row>
    <row r="25" spans="1:7" ht="18.75" x14ac:dyDescent="0.3">
      <c r="A25" s="1"/>
    </row>
    <row r="26" spans="1:7" ht="18.75" x14ac:dyDescent="0.3">
      <c r="A26" s="1"/>
    </row>
    <row r="27" spans="1:7" ht="18.75" x14ac:dyDescent="0.3">
      <c r="A27" s="1"/>
    </row>
    <row r="28" spans="1:7" ht="18.75" x14ac:dyDescent="0.3">
      <c r="A28" s="1"/>
    </row>
    <row r="29" spans="1:7" ht="18.75" x14ac:dyDescent="0.3">
      <c r="A29" s="1"/>
    </row>
    <row r="31" spans="1:7" ht="19.5" thickBot="1" x14ac:dyDescent="0.35">
      <c r="A31" s="1" t="s">
        <v>24</v>
      </c>
    </row>
    <row r="32" spans="1:7" ht="15.75" thickBot="1" x14ac:dyDescent="0.3">
      <c r="A32" s="137" t="s">
        <v>137</v>
      </c>
      <c r="B32" s="151"/>
      <c r="C32" s="139" t="s">
        <v>136</v>
      </c>
      <c r="D32" s="139"/>
      <c r="E32" s="139"/>
      <c r="F32" s="139"/>
      <c r="G32" s="140"/>
    </row>
    <row r="33" spans="1:16" x14ac:dyDescent="0.25">
      <c r="A33" s="152" t="str">
        <f>Project!B61</f>
        <v>Solar Charge Unit and PSU I/F 1.0 Unit 1</v>
      </c>
      <c r="B33" s="153"/>
      <c r="C33" s="143" t="s">
        <v>219</v>
      </c>
      <c r="D33" s="144"/>
      <c r="E33" s="144"/>
      <c r="F33" s="144"/>
      <c r="G33" s="145"/>
    </row>
    <row r="34" spans="1:16" x14ac:dyDescent="0.25">
      <c r="A34" s="146" t="str">
        <f>Project!B62</f>
        <v>Battery I/F 4.1 Unit 1</v>
      </c>
      <c r="B34" s="147"/>
      <c r="C34" s="146" t="s">
        <v>139</v>
      </c>
      <c r="D34" s="128"/>
      <c r="E34" s="128"/>
      <c r="F34" s="128"/>
      <c r="G34" s="147"/>
    </row>
    <row r="35" spans="1:16" x14ac:dyDescent="0.25">
      <c r="A35" s="146" t="str">
        <f>Project!B63</f>
        <v>220 V Mains Input (Optional)  (no longer included)</v>
      </c>
      <c r="B35" s="147"/>
      <c r="C35" s="146" t="s">
        <v>140</v>
      </c>
      <c r="D35" s="128"/>
      <c r="E35" s="128"/>
      <c r="F35" s="128"/>
      <c r="G35" s="147"/>
    </row>
    <row r="36" spans="1:16" x14ac:dyDescent="0.25">
      <c r="A36" s="146" t="str">
        <f>Project!B64</f>
        <v>Solar Panel I/F 1 Unit 1</v>
      </c>
      <c r="B36" s="147"/>
      <c r="C36" s="146" t="s">
        <v>296</v>
      </c>
      <c r="D36" s="128"/>
      <c r="E36" s="128"/>
      <c r="F36" s="128"/>
      <c r="G36" s="147"/>
    </row>
    <row r="37" spans="1:16" x14ac:dyDescent="0.25">
      <c r="A37" s="51"/>
      <c r="B37" s="57"/>
      <c r="C37" s="60" t="s">
        <v>339</v>
      </c>
      <c r="D37" s="56"/>
      <c r="E37" s="56"/>
      <c r="F37" s="56"/>
      <c r="G37" s="57"/>
      <c r="L37" s="46"/>
      <c r="M37" s="46"/>
      <c r="N37" s="46"/>
      <c r="O37" s="46"/>
      <c r="P37" s="46"/>
    </row>
    <row r="38" spans="1:16" x14ac:dyDescent="0.25">
      <c r="A38" s="51"/>
      <c r="B38" s="57"/>
      <c r="C38" s="60" t="s">
        <v>340</v>
      </c>
      <c r="D38" s="56"/>
      <c r="E38" s="56"/>
      <c r="F38" s="56"/>
      <c r="G38" s="57"/>
      <c r="L38" s="46"/>
      <c r="M38" s="46"/>
      <c r="N38" s="46"/>
      <c r="O38" s="46"/>
      <c r="P38" s="46"/>
    </row>
    <row r="39" spans="1:16" x14ac:dyDescent="0.25">
      <c r="A39" s="51"/>
      <c r="B39" s="57"/>
      <c r="C39" s="60" t="s">
        <v>341</v>
      </c>
      <c r="D39" s="56"/>
      <c r="E39" s="56"/>
      <c r="F39" s="56"/>
      <c r="G39" s="57"/>
    </row>
    <row r="40" spans="1:16" x14ac:dyDescent="0.25">
      <c r="A40" s="51"/>
      <c r="B40" s="57"/>
      <c r="C40" s="60" t="s">
        <v>342</v>
      </c>
      <c r="D40" s="56"/>
      <c r="E40" s="56"/>
      <c r="F40" s="56"/>
      <c r="G40" s="57"/>
    </row>
    <row r="41" spans="1:16" ht="15.75" thickBot="1" x14ac:dyDescent="0.3">
      <c r="A41" s="52"/>
      <c r="B41" s="59"/>
      <c r="C41" s="61" t="s">
        <v>343</v>
      </c>
      <c r="D41" s="58"/>
      <c r="E41" s="58"/>
      <c r="F41" s="58"/>
      <c r="G41" s="59"/>
    </row>
    <row r="42" spans="1:16" x14ac:dyDescent="0.25">
      <c r="A42" s="46"/>
      <c r="B42" s="46"/>
      <c r="C42" s="46"/>
      <c r="D42" s="46"/>
      <c r="E42" s="46"/>
      <c r="F42" s="46"/>
      <c r="G42" s="46"/>
    </row>
    <row r="44" spans="1:16" ht="20.25" thickBot="1" x14ac:dyDescent="0.35">
      <c r="A44" s="8" t="s">
        <v>51</v>
      </c>
      <c r="B44" s="8"/>
      <c r="C44" s="8"/>
    </row>
    <row r="45" spans="1:16" ht="15.75" thickTop="1" x14ac:dyDescent="0.25">
      <c r="A45" t="s">
        <v>32</v>
      </c>
      <c r="B45" t="s">
        <v>20</v>
      </c>
      <c r="C45" t="s">
        <v>52</v>
      </c>
      <c r="D45" t="s">
        <v>53</v>
      </c>
    </row>
    <row r="46" spans="1:16" x14ac:dyDescent="0.25">
      <c r="A46" s="9">
        <v>42933</v>
      </c>
      <c r="B46" t="s">
        <v>54</v>
      </c>
      <c r="C46">
        <v>1</v>
      </c>
    </row>
    <row r="47" spans="1:16" x14ac:dyDescent="0.25">
      <c r="A47" s="9">
        <v>42957</v>
      </c>
      <c r="B47" t="s">
        <v>55</v>
      </c>
      <c r="C47">
        <v>2</v>
      </c>
    </row>
    <row r="48" spans="1:16" x14ac:dyDescent="0.25">
      <c r="A48" s="9">
        <v>42961</v>
      </c>
      <c r="B48" t="s">
        <v>56</v>
      </c>
      <c r="C48">
        <v>1</v>
      </c>
    </row>
    <row r="49" spans="1:3" x14ac:dyDescent="0.25">
      <c r="A49" s="9">
        <v>42975</v>
      </c>
      <c r="B49" t="s">
        <v>66</v>
      </c>
      <c r="C49">
        <v>2</v>
      </c>
    </row>
    <row r="50" spans="1:3" x14ac:dyDescent="0.25">
      <c r="A50" s="9">
        <v>42978</v>
      </c>
      <c r="B50" t="s">
        <v>57</v>
      </c>
      <c r="C50">
        <v>3</v>
      </c>
    </row>
    <row r="51" spans="1:3" x14ac:dyDescent="0.25">
      <c r="A51" s="9">
        <v>43008</v>
      </c>
      <c r="B51" t="s">
        <v>58</v>
      </c>
      <c r="C51">
        <v>4</v>
      </c>
    </row>
    <row r="52" spans="1:3" x14ac:dyDescent="0.25">
      <c r="A52" s="9">
        <v>43035</v>
      </c>
      <c r="B52" t="s">
        <v>59</v>
      </c>
      <c r="C52">
        <v>3</v>
      </c>
    </row>
    <row r="53" spans="1:3" x14ac:dyDescent="0.25">
      <c r="A53" s="9">
        <v>43049</v>
      </c>
      <c r="B53" t="s">
        <v>60</v>
      </c>
      <c r="C53">
        <v>4</v>
      </c>
    </row>
    <row r="54" spans="1:3" x14ac:dyDescent="0.25">
      <c r="A54" s="9">
        <v>43055</v>
      </c>
      <c r="B54" t="s">
        <v>61</v>
      </c>
      <c r="C54">
        <v>3</v>
      </c>
    </row>
    <row r="66" spans="1:6" ht="18.75" x14ac:dyDescent="0.3">
      <c r="A66" s="1" t="s">
        <v>15</v>
      </c>
      <c r="B66" s="1"/>
    </row>
    <row r="67" spans="1:6" ht="15.75" x14ac:dyDescent="0.25">
      <c r="C67" s="136" t="s">
        <v>92</v>
      </c>
      <c r="D67" s="136"/>
      <c r="E67" s="136"/>
    </row>
    <row r="68" spans="1:6" x14ac:dyDescent="0.25">
      <c r="B68" s="2" t="s">
        <v>100</v>
      </c>
      <c r="C68" s="2" t="s">
        <v>18</v>
      </c>
      <c r="D68" s="2" t="s">
        <v>19</v>
      </c>
      <c r="E68" s="2" t="s">
        <v>17</v>
      </c>
      <c r="F68" s="2" t="s">
        <v>20</v>
      </c>
    </row>
    <row r="69" spans="1:6" x14ac:dyDescent="0.25">
      <c r="A69" t="s">
        <v>1</v>
      </c>
      <c r="B69" s="14">
        <v>1</v>
      </c>
      <c r="C69" s="12"/>
    </row>
    <row r="70" spans="1:6" x14ac:dyDescent="0.25">
      <c r="A70" t="s">
        <v>2</v>
      </c>
      <c r="B70" s="14">
        <v>1</v>
      </c>
      <c r="C70" s="12"/>
    </row>
    <row r="71" spans="1:6" x14ac:dyDescent="0.25">
      <c r="A71" t="s">
        <v>3</v>
      </c>
      <c r="B71" s="14">
        <v>1</v>
      </c>
      <c r="C71" s="12"/>
    </row>
    <row r="72" spans="1:6" x14ac:dyDescent="0.25">
      <c r="A72" t="s">
        <v>4</v>
      </c>
      <c r="B72" s="14">
        <v>1</v>
      </c>
      <c r="C72" s="12"/>
    </row>
    <row r="73" spans="1:6" x14ac:dyDescent="0.25">
      <c r="A73" t="s">
        <v>5</v>
      </c>
      <c r="B73" s="14">
        <v>1</v>
      </c>
      <c r="C73" s="12"/>
    </row>
    <row r="74" spans="1:6" x14ac:dyDescent="0.25">
      <c r="A74" t="s">
        <v>6</v>
      </c>
      <c r="B74" s="14">
        <v>1</v>
      </c>
      <c r="C74" s="12"/>
    </row>
    <row r="75" spans="1:6" x14ac:dyDescent="0.25">
      <c r="A75" t="s">
        <v>7</v>
      </c>
      <c r="B75" s="14">
        <v>1</v>
      </c>
      <c r="C75" s="12"/>
    </row>
    <row r="76" spans="1:6" x14ac:dyDescent="0.25">
      <c r="A76" t="s">
        <v>8</v>
      </c>
      <c r="B76" s="14">
        <v>1</v>
      </c>
      <c r="C76" s="12"/>
    </row>
    <row r="77" spans="1:6" x14ac:dyDescent="0.25">
      <c r="A77" t="s">
        <v>9</v>
      </c>
      <c r="B77" s="14">
        <v>1</v>
      </c>
      <c r="C77" s="12"/>
    </row>
    <row r="78" spans="1:6" x14ac:dyDescent="0.25">
      <c r="A78" t="s">
        <v>10</v>
      </c>
      <c r="B78" s="48" t="s">
        <v>547</v>
      </c>
      <c r="C78" s="12"/>
      <c r="D78" s="88"/>
      <c r="F78" t="s">
        <v>549</v>
      </c>
    </row>
    <row r="79" spans="1:6" x14ac:dyDescent="0.25">
      <c r="A79" t="s">
        <v>11</v>
      </c>
      <c r="B79" s="48" t="s">
        <v>548</v>
      </c>
      <c r="C79" s="88"/>
      <c r="D79" s="13"/>
      <c r="F79" t="s">
        <v>556</v>
      </c>
    </row>
    <row r="80" spans="1:6" x14ac:dyDescent="0.25">
      <c r="A80" s="90" t="s">
        <v>12</v>
      </c>
      <c r="B80" s="90"/>
      <c r="C80" s="88"/>
      <c r="D80" s="86"/>
      <c r="F80" t="s">
        <v>553</v>
      </c>
    </row>
    <row r="81" spans="1:10" x14ac:dyDescent="0.25">
      <c r="A81" s="90" t="s">
        <v>13</v>
      </c>
      <c r="B81" s="14">
        <v>0.6</v>
      </c>
      <c r="C81" s="90"/>
      <c r="D81" s="13"/>
      <c r="F81" t="s">
        <v>550</v>
      </c>
    </row>
    <row r="82" spans="1:10" x14ac:dyDescent="0.25">
      <c r="A82" s="90" t="s">
        <v>16</v>
      </c>
      <c r="B82" s="90"/>
      <c r="C82" s="90"/>
      <c r="D82" s="13"/>
      <c r="F82" t="s">
        <v>551</v>
      </c>
    </row>
    <row r="83" spans="1:10" x14ac:dyDescent="0.25">
      <c r="A83" s="90" t="s">
        <v>482</v>
      </c>
      <c r="B83" s="90"/>
      <c r="C83" s="12"/>
      <c r="D83" s="90"/>
      <c r="F83" t="s">
        <v>552</v>
      </c>
    </row>
    <row r="84" spans="1:10" x14ac:dyDescent="0.25">
      <c r="A84" s="90" t="s">
        <v>483</v>
      </c>
      <c r="B84" s="48" t="s">
        <v>484</v>
      </c>
      <c r="C84" s="88"/>
      <c r="D84" s="13"/>
      <c r="F84" t="s">
        <v>555</v>
      </c>
    </row>
    <row r="85" spans="1:10" x14ac:dyDescent="0.25">
      <c r="A85" s="90" t="s">
        <v>489</v>
      </c>
      <c r="B85" s="48" t="s">
        <v>491</v>
      </c>
      <c r="C85" s="90"/>
      <c r="D85" s="13"/>
      <c r="E85" s="90"/>
      <c r="F85" s="107" t="s">
        <v>593</v>
      </c>
    </row>
    <row r="86" spans="1:10" x14ac:dyDescent="0.25">
      <c r="A86" s="90" t="s">
        <v>490</v>
      </c>
      <c r="B86" s="48" t="s">
        <v>492</v>
      </c>
      <c r="C86" s="96"/>
      <c r="D86" s="90"/>
      <c r="E86" s="90"/>
      <c r="F86" s="107" t="s">
        <v>592</v>
      </c>
    </row>
    <row r="87" spans="1:10" x14ac:dyDescent="0.25">
      <c r="A87" s="90"/>
      <c r="B87" s="90"/>
      <c r="C87" s="90"/>
      <c r="D87" s="90"/>
    </row>
    <row r="88" spans="1:10" x14ac:dyDescent="0.25">
      <c r="A88" s="88"/>
      <c r="B88" s="92"/>
      <c r="C88" s="88"/>
      <c r="D88" s="88"/>
      <c r="E88" s="88"/>
      <c r="F88" s="93"/>
      <c r="G88" s="88"/>
      <c r="H88" s="88"/>
      <c r="I88" s="88"/>
      <c r="J88" s="88"/>
    </row>
    <row r="89" spans="1:10" x14ac:dyDescent="0.25">
      <c r="A89" s="88"/>
      <c r="B89" s="92"/>
      <c r="C89" s="88"/>
      <c r="D89" s="88"/>
      <c r="E89" s="88"/>
      <c r="F89" s="93"/>
      <c r="G89" s="88"/>
      <c r="H89" s="88"/>
      <c r="I89" s="88"/>
      <c r="J89" s="88"/>
    </row>
    <row r="90" spans="1:10" x14ac:dyDescent="0.25">
      <c r="A90" s="88"/>
      <c r="B90" s="88"/>
      <c r="C90" s="88"/>
      <c r="D90" s="94"/>
      <c r="E90" s="88"/>
      <c r="F90" s="88"/>
      <c r="G90" s="88"/>
      <c r="H90" s="88"/>
      <c r="I90" s="88"/>
      <c r="J90" s="88"/>
    </row>
    <row r="91" spans="1:10" x14ac:dyDescent="0.25">
      <c r="A91" s="88"/>
      <c r="B91" s="88"/>
      <c r="C91" s="88"/>
      <c r="D91" s="88"/>
      <c r="E91" s="88"/>
      <c r="F91" s="88"/>
      <c r="G91" s="88"/>
      <c r="H91" s="88"/>
      <c r="I91" s="88"/>
      <c r="J91" s="88"/>
    </row>
    <row r="92" spans="1:10" x14ac:dyDescent="0.25">
      <c r="A92" s="88"/>
      <c r="B92" s="88"/>
      <c r="C92" s="88"/>
      <c r="D92" s="88"/>
      <c r="E92" s="88"/>
      <c r="F92" s="88"/>
      <c r="G92" s="88"/>
      <c r="H92" s="88"/>
      <c r="I92" s="88"/>
      <c r="J92" s="88"/>
    </row>
    <row r="93" spans="1:10" x14ac:dyDescent="0.25">
      <c r="A93" s="88"/>
      <c r="B93" s="88"/>
      <c r="C93" s="88"/>
      <c r="D93" s="88"/>
      <c r="E93" s="88"/>
      <c r="F93" s="88"/>
      <c r="G93" s="88"/>
      <c r="H93" s="88"/>
      <c r="I93" s="88"/>
      <c r="J93" s="88"/>
    </row>
    <row r="94" spans="1:10" x14ac:dyDescent="0.25">
      <c r="A94" s="88"/>
      <c r="B94" s="92"/>
      <c r="C94" s="88"/>
      <c r="D94" s="88"/>
      <c r="E94" s="88"/>
      <c r="F94" s="88"/>
      <c r="G94" s="88"/>
      <c r="H94" s="88"/>
      <c r="I94" s="88"/>
      <c r="J94" s="88"/>
    </row>
    <row r="95" spans="1:10" x14ac:dyDescent="0.25">
      <c r="A95" s="88"/>
      <c r="B95" s="92"/>
      <c r="C95" s="88"/>
      <c r="D95" s="88"/>
      <c r="E95" s="88"/>
      <c r="F95" s="88"/>
      <c r="G95" s="88"/>
      <c r="H95" s="88"/>
      <c r="I95" s="88"/>
      <c r="J95" s="88"/>
    </row>
    <row r="96" spans="1:10" x14ac:dyDescent="0.25">
      <c r="A96" s="88"/>
      <c r="B96" s="92"/>
      <c r="C96" s="88"/>
      <c r="D96" s="88"/>
      <c r="E96" s="88"/>
      <c r="F96" s="88"/>
      <c r="G96" s="88"/>
      <c r="H96" s="88"/>
      <c r="I96" s="88"/>
      <c r="J96" s="88"/>
    </row>
    <row r="97" spans="1:10" x14ac:dyDescent="0.25">
      <c r="A97" s="88"/>
      <c r="B97" s="88"/>
      <c r="C97" s="88"/>
      <c r="D97" s="88"/>
      <c r="E97" s="88"/>
      <c r="F97" s="88"/>
      <c r="G97" s="88"/>
      <c r="H97" s="88"/>
      <c r="I97" s="88"/>
      <c r="J97" s="88"/>
    </row>
    <row r="98" spans="1:10" x14ac:dyDescent="0.25">
      <c r="A98" s="88"/>
      <c r="B98" s="88"/>
      <c r="C98" s="88"/>
      <c r="D98" s="88"/>
      <c r="E98" s="88"/>
      <c r="F98" s="88"/>
      <c r="G98" s="88"/>
      <c r="H98" s="88"/>
      <c r="I98" s="88"/>
      <c r="J98" s="88"/>
    </row>
  </sheetData>
  <mergeCells count="11">
    <mergeCell ref="C67:E67"/>
    <mergeCell ref="A36:B36"/>
    <mergeCell ref="C36:G36"/>
    <mergeCell ref="A32:B32"/>
    <mergeCell ref="C32:G32"/>
    <mergeCell ref="A34:B34"/>
    <mergeCell ref="C34:G34"/>
    <mergeCell ref="A35:B35"/>
    <mergeCell ref="C35:G35"/>
    <mergeCell ref="C33:G33"/>
    <mergeCell ref="A33:B33"/>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270"/>
  <sheetViews>
    <sheetView topLeftCell="A241" workbookViewId="0">
      <selection activeCell="K260" sqref="K260"/>
    </sheetView>
  </sheetViews>
  <sheetFormatPr defaultRowHeight="15" x14ac:dyDescent="0.25"/>
  <cols>
    <col min="1" max="1" width="28.140625" customWidth="1"/>
    <col min="2" max="2" width="15.7109375" customWidth="1"/>
    <col min="3" max="3" width="12.42578125" customWidth="1"/>
    <col min="4" max="4" width="17.7109375" customWidth="1"/>
  </cols>
  <sheetData>
    <row r="1" spans="1:5" ht="21" x14ac:dyDescent="0.35">
      <c r="A1" s="4" t="s">
        <v>30</v>
      </c>
      <c r="E1" s="6"/>
    </row>
    <row r="2" spans="1:5" ht="21" x14ac:dyDescent="0.35">
      <c r="A2" s="4"/>
      <c r="E2" s="6"/>
    </row>
    <row r="3" spans="1:5" s="8" customFormat="1" ht="20.25" thickBot="1" x14ac:dyDescent="0.35">
      <c r="A3" s="8" t="s">
        <v>87</v>
      </c>
    </row>
    <row r="4" spans="1:5" ht="16.5" thickTop="1" x14ac:dyDescent="0.25">
      <c r="A4" s="3" t="s">
        <v>32</v>
      </c>
      <c r="B4" s="9">
        <v>42955</v>
      </c>
      <c r="C4" s="9"/>
      <c r="D4" s="9"/>
    </row>
    <row r="5" spans="1:5" ht="15.75" x14ac:dyDescent="0.25">
      <c r="A5" s="3" t="s">
        <v>33</v>
      </c>
      <c r="B5" s="10">
        <v>0.58333333333333337</v>
      </c>
      <c r="C5" s="10"/>
      <c r="D5" s="10"/>
    </row>
    <row r="6" spans="1:5" ht="15.75" x14ac:dyDescent="0.25">
      <c r="A6" s="3" t="s">
        <v>34</v>
      </c>
      <c r="B6" s="5" t="s">
        <v>63</v>
      </c>
      <c r="C6" s="5"/>
      <c r="D6" s="5"/>
    </row>
    <row r="7" spans="1:5" ht="15.75" x14ac:dyDescent="0.25">
      <c r="A7" s="3" t="s">
        <v>36</v>
      </c>
      <c r="B7" s="5" t="s">
        <v>63</v>
      </c>
      <c r="C7" s="5"/>
      <c r="D7" s="5"/>
    </row>
    <row r="8" spans="1:5" ht="15.75" x14ac:dyDescent="0.25">
      <c r="A8" s="3"/>
      <c r="B8" s="5" t="s">
        <v>64</v>
      </c>
      <c r="C8" s="5"/>
      <c r="D8" s="5"/>
    </row>
    <row r="9" spans="1:5" x14ac:dyDescent="0.25">
      <c r="B9" s="5" t="s">
        <v>65</v>
      </c>
      <c r="C9" s="5"/>
      <c r="D9" s="5"/>
    </row>
    <row r="11" spans="1:5" ht="15.75" x14ac:dyDescent="0.25">
      <c r="A11" s="3" t="s">
        <v>35</v>
      </c>
    </row>
    <row r="12" spans="1:5" x14ac:dyDescent="0.25">
      <c r="A12" t="s">
        <v>15</v>
      </c>
      <c r="B12" s="5" t="s">
        <v>103</v>
      </c>
    </row>
    <row r="13" spans="1:5" x14ac:dyDescent="0.25">
      <c r="A13" t="s">
        <v>31</v>
      </c>
      <c r="B13" t="s">
        <v>102</v>
      </c>
      <c r="E13" s="11" t="s">
        <v>67</v>
      </c>
    </row>
    <row r="14" spans="1:5" x14ac:dyDescent="0.25">
      <c r="A14" t="s">
        <v>39</v>
      </c>
      <c r="B14" t="s">
        <v>84</v>
      </c>
      <c r="E14" s="11" t="s">
        <v>68</v>
      </c>
    </row>
    <row r="15" spans="1:5" x14ac:dyDescent="0.25">
      <c r="B15" t="s">
        <v>85</v>
      </c>
      <c r="E15" s="11" t="s">
        <v>69</v>
      </c>
    </row>
    <row r="16" spans="1:5" x14ac:dyDescent="0.25">
      <c r="B16" t="s">
        <v>86</v>
      </c>
      <c r="E16" s="11" t="s">
        <v>70</v>
      </c>
    </row>
    <row r="17" spans="1:5" x14ac:dyDescent="0.25">
      <c r="A17" t="s">
        <v>40</v>
      </c>
      <c r="B17" t="s">
        <v>72</v>
      </c>
      <c r="C17" t="s">
        <v>73</v>
      </c>
      <c r="D17" t="s">
        <v>84</v>
      </c>
    </row>
    <row r="18" spans="1:5" x14ac:dyDescent="0.25">
      <c r="C18" t="s">
        <v>64</v>
      </c>
      <c r="D18" t="s">
        <v>86</v>
      </c>
      <c r="E18" s="11"/>
    </row>
    <row r="19" spans="1:5" x14ac:dyDescent="0.25">
      <c r="C19" t="s">
        <v>65</v>
      </c>
      <c r="D19" t="s">
        <v>85</v>
      </c>
    </row>
    <row r="21" spans="1:5" s="8" customFormat="1" ht="20.25" thickBot="1" x14ac:dyDescent="0.35">
      <c r="A21" s="8" t="s">
        <v>88</v>
      </c>
    </row>
    <row r="22" spans="1:5" ht="16.5" thickTop="1" x14ac:dyDescent="0.25">
      <c r="A22" s="3" t="s">
        <v>32</v>
      </c>
      <c r="B22" s="9">
        <v>42968</v>
      </c>
      <c r="C22" s="9"/>
      <c r="D22" s="9"/>
    </row>
    <row r="23" spans="1:5" ht="15.75" x14ac:dyDescent="0.25">
      <c r="A23" s="3" t="s">
        <v>33</v>
      </c>
      <c r="B23" s="10">
        <v>0.54166666666666663</v>
      </c>
      <c r="C23" s="10"/>
      <c r="D23" s="10"/>
    </row>
    <row r="24" spans="1:5" ht="15.75" x14ac:dyDescent="0.25">
      <c r="A24" s="3" t="s">
        <v>34</v>
      </c>
      <c r="B24" s="5" t="s">
        <v>64</v>
      </c>
      <c r="C24" s="5"/>
      <c r="D24" s="5"/>
    </row>
    <row r="25" spans="1:5" ht="15.75" x14ac:dyDescent="0.25">
      <c r="A25" s="3" t="s">
        <v>36</v>
      </c>
      <c r="B25" s="5" t="s">
        <v>63</v>
      </c>
      <c r="C25" s="5"/>
      <c r="D25" s="5"/>
    </row>
    <row r="26" spans="1:5" ht="15.75" x14ac:dyDescent="0.25">
      <c r="A26" s="3"/>
      <c r="B26" s="5" t="s">
        <v>64</v>
      </c>
      <c r="C26" s="5"/>
      <c r="D26" s="5"/>
    </row>
    <row r="27" spans="1:5" x14ac:dyDescent="0.25">
      <c r="B27" s="5" t="s">
        <v>65</v>
      </c>
      <c r="C27" s="5"/>
      <c r="D27" s="5"/>
    </row>
    <row r="29" spans="1:5" ht="15.75" x14ac:dyDescent="0.25">
      <c r="A29" s="3" t="s">
        <v>35</v>
      </c>
    </row>
    <row r="30" spans="1:5" x14ac:dyDescent="0.25">
      <c r="A30" t="s">
        <v>15</v>
      </c>
      <c r="B30" s="5" t="s">
        <v>103</v>
      </c>
    </row>
    <row r="31" spans="1:5" x14ac:dyDescent="0.25">
      <c r="A31" t="s">
        <v>31</v>
      </c>
      <c r="B31" t="s">
        <v>101</v>
      </c>
    </row>
    <row r="32" spans="1:5" x14ac:dyDescent="0.25">
      <c r="A32" t="s">
        <v>39</v>
      </c>
      <c r="B32" t="s">
        <v>71</v>
      </c>
    </row>
    <row r="33" spans="1:4" x14ac:dyDescent="0.25">
      <c r="A33" t="s">
        <v>40</v>
      </c>
      <c r="B33" t="s">
        <v>72</v>
      </c>
      <c r="C33" t="s">
        <v>73</v>
      </c>
      <c r="D33" t="s">
        <v>74</v>
      </c>
    </row>
    <row r="34" spans="1:4" x14ac:dyDescent="0.25">
      <c r="D34" t="s">
        <v>75</v>
      </c>
    </row>
    <row r="35" spans="1:4" x14ac:dyDescent="0.25">
      <c r="C35" t="s">
        <v>64</v>
      </c>
      <c r="D35" t="s">
        <v>76</v>
      </c>
    </row>
    <row r="36" spans="1:4" x14ac:dyDescent="0.25">
      <c r="D36" t="s">
        <v>77</v>
      </c>
    </row>
    <row r="37" spans="1:4" x14ac:dyDescent="0.25">
      <c r="C37" t="s">
        <v>65</v>
      </c>
      <c r="D37" t="s">
        <v>78</v>
      </c>
    </row>
    <row r="38" spans="1:4" x14ac:dyDescent="0.25">
      <c r="D38" t="s">
        <v>79</v>
      </c>
    </row>
    <row r="39" spans="1:4" x14ac:dyDescent="0.25">
      <c r="D39" t="s">
        <v>80</v>
      </c>
    </row>
    <row r="41" spans="1:4" s="8" customFormat="1" ht="20.25" thickBot="1" x14ac:dyDescent="0.35">
      <c r="A41" s="8" t="s">
        <v>89</v>
      </c>
    </row>
    <row r="42" spans="1:4" ht="16.5" thickTop="1" x14ac:dyDescent="0.25">
      <c r="A42" s="3" t="s">
        <v>32</v>
      </c>
      <c r="B42" s="9">
        <v>42971</v>
      </c>
      <c r="C42" s="9"/>
      <c r="D42" s="9"/>
    </row>
    <row r="43" spans="1:4" ht="15.75" x14ac:dyDescent="0.25">
      <c r="A43" s="3" t="s">
        <v>33</v>
      </c>
      <c r="B43" s="10">
        <v>0.60416666666666663</v>
      </c>
      <c r="C43" s="10"/>
      <c r="D43" s="10"/>
    </row>
    <row r="44" spans="1:4" ht="15.75" x14ac:dyDescent="0.25">
      <c r="A44" s="3" t="s">
        <v>34</v>
      </c>
      <c r="B44" s="5" t="s">
        <v>65</v>
      </c>
      <c r="C44" s="5"/>
      <c r="D44" s="5"/>
    </row>
    <row r="45" spans="1:4" ht="15.75" x14ac:dyDescent="0.25">
      <c r="A45" s="3" t="s">
        <v>36</v>
      </c>
      <c r="B45" s="5" t="s">
        <v>63</v>
      </c>
      <c r="C45" s="5"/>
      <c r="D45" s="5"/>
    </row>
    <row r="46" spans="1:4" ht="15.75" x14ac:dyDescent="0.25">
      <c r="A46" s="3"/>
      <c r="B46" s="5" t="s">
        <v>64</v>
      </c>
      <c r="C46" s="5"/>
      <c r="D46" s="5"/>
    </row>
    <row r="47" spans="1:4" x14ac:dyDescent="0.25">
      <c r="B47" s="5" t="s">
        <v>65</v>
      </c>
      <c r="C47" s="5"/>
      <c r="D47" s="5"/>
    </row>
    <row r="49" spans="1:4" ht="15.75" x14ac:dyDescent="0.25">
      <c r="A49" s="3" t="s">
        <v>35</v>
      </c>
    </row>
    <row r="50" spans="1:4" x14ac:dyDescent="0.25">
      <c r="A50" t="s">
        <v>15</v>
      </c>
      <c r="B50" s="16" t="s">
        <v>105</v>
      </c>
    </row>
    <row r="51" spans="1:4" x14ac:dyDescent="0.25">
      <c r="A51" t="s">
        <v>31</v>
      </c>
      <c r="B51" t="s">
        <v>104</v>
      </c>
    </row>
    <row r="52" spans="1:4" x14ac:dyDescent="0.25">
      <c r="A52" t="s">
        <v>39</v>
      </c>
      <c r="B52" t="s">
        <v>81</v>
      </c>
      <c r="C52" t="s">
        <v>82</v>
      </c>
    </row>
    <row r="53" spans="1:4" x14ac:dyDescent="0.25">
      <c r="C53" t="s">
        <v>83</v>
      </c>
    </row>
    <row r="54" spans="1:4" x14ac:dyDescent="0.25">
      <c r="A54" t="s">
        <v>40</v>
      </c>
      <c r="B54" t="s">
        <v>93</v>
      </c>
    </row>
    <row r="55" spans="1:4" x14ac:dyDescent="0.25">
      <c r="B55" t="s">
        <v>94</v>
      </c>
    </row>
    <row r="57" spans="1:4" s="8" customFormat="1" ht="20.25" thickBot="1" x14ac:dyDescent="0.35">
      <c r="A57" s="8" t="s">
        <v>95</v>
      </c>
    </row>
    <row r="58" spans="1:4" ht="16.5" thickTop="1" x14ac:dyDescent="0.25">
      <c r="A58" s="3" t="s">
        <v>32</v>
      </c>
      <c r="B58" s="9">
        <v>42975</v>
      </c>
      <c r="C58" s="9"/>
      <c r="D58" s="9"/>
    </row>
    <row r="59" spans="1:4" ht="15.75" x14ac:dyDescent="0.25">
      <c r="A59" s="3" t="s">
        <v>33</v>
      </c>
      <c r="B59" s="10">
        <v>0.47916666666666669</v>
      </c>
      <c r="C59" s="10"/>
      <c r="D59" s="10"/>
    </row>
    <row r="60" spans="1:4" ht="15.75" x14ac:dyDescent="0.25">
      <c r="A60" s="3" t="s">
        <v>34</v>
      </c>
      <c r="B60" s="5" t="s">
        <v>64</v>
      </c>
      <c r="C60" s="5"/>
      <c r="D60" s="5"/>
    </row>
    <row r="61" spans="1:4" ht="15.75" x14ac:dyDescent="0.25">
      <c r="A61" s="3" t="s">
        <v>36</v>
      </c>
      <c r="B61" s="5" t="s">
        <v>63</v>
      </c>
      <c r="C61" s="5"/>
      <c r="D61" s="5"/>
    </row>
    <row r="62" spans="1:4" ht="15.75" x14ac:dyDescent="0.25">
      <c r="A62" s="3"/>
      <c r="B62" s="5" t="s">
        <v>64</v>
      </c>
      <c r="C62" s="5"/>
      <c r="D62" s="5"/>
    </row>
    <row r="63" spans="1:4" x14ac:dyDescent="0.25">
      <c r="B63" s="5" t="s">
        <v>65</v>
      </c>
      <c r="C63" s="5"/>
      <c r="D63" s="5"/>
    </row>
    <row r="64" spans="1:4" x14ac:dyDescent="0.25">
      <c r="A64" s="2" t="s">
        <v>145</v>
      </c>
    </row>
    <row r="65" spans="1:5" ht="15.75" x14ac:dyDescent="0.25">
      <c r="A65" s="3" t="s">
        <v>35</v>
      </c>
    </row>
    <row r="66" spans="1:5" x14ac:dyDescent="0.25">
      <c r="A66" t="s">
        <v>15</v>
      </c>
      <c r="B66" s="16" t="s">
        <v>146</v>
      </c>
    </row>
    <row r="67" spans="1:5" x14ac:dyDescent="0.25">
      <c r="A67" t="s">
        <v>31</v>
      </c>
      <c r="B67" t="s">
        <v>143</v>
      </c>
    </row>
    <row r="68" spans="1:5" x14ac:dyDescent="0.25">
      <c r="B68" t="s">
        <v>144</v>
      </c>
    </row>
    <row r="69" spans="1:5" x14ac:dyDescent="0.25">
      <c r="A69" t="s">
        <v>39</v>
      </c>
      <c r="B69" t="s">
        <v>149</v>
      </c>
    </row>
    <row r="70" spans="1:5" x14ac:dyDescent="0.25">
      <c r="A70" t="s">
        <v>40</v>
      </c>
      <c r="B70" t="s">
        <v>147</v>
      </c>
    </row>
    <row r="71" spans="1:5" x14ac:dyDescent="0.25">
      <c r="B71" t="s">
        <v>148</v>
      </c>
    </row>
    <row r="72" spans="1:5" x14ac:dyDescent="0.25">
      <c r="B72" t="s">
        <v>228</v>
      </c>
    </row>
    <row r="79" spans="1:5" ht="21" x14ac:dyDescent="0.35">
      <c r="A79" s="4"/>
      <c r="E79" s="6"/>
    </row>
    <row r="80" spans="1:5" s="8" customFormat="1" ht="20.25" thickBot="1" x14ac:dyDescent="0.35">
      <c r="A80" s="8" t="s">
        <v>265</v>
      </c>
    </row>
    <row r="81" spans="1:5" ht="16.5" thickTop="1" x14ac:dyDescent="0.25">
      <c r="A81" s="3" t="s">
        <v>32</v>
      </c>
      <c r="B81" s="44">
        <v>42982</v>
      </c>
      <c r="C81" s="44"/>
      <c r="D81" s="44"/>
    </row>
    <row r="82" spans="1:5" ht="15.75" x14ac:dyDescent="0.25">
      <c r="A82" s="3" t="s">
        <v>33</v>
      </c>
      <c r="B82" s="10">
        <v>0.33333333333333331</v>
      </c>
      <c r="C82" s="10"/>
      <c r="D82" s="10"/>
    </row>
    <row r="83" spans="1:5" ht="15.75" x14ac:dyDescent="0.25">
      <c r="A83" s="3" t="s">
        <v>34</v>
      </c>
      <c r="B83" s="5" t="s">
        <v>65</v>
      </c>
      <c r="C83" s="5"/>
      <c r="D83" s="5"/>
    </row>
    <row r="84" spans="1:5" ht="15.75" x14ac:dyDescent="0.25">
      <c r="A84" s="3" t="s">
        <v>36</v>
      </c>
      <c r="B84" s="5" t="s">
        <v>63</v>
      </c>
      <c r="C84" s="5"/>
      <c r="D84" s="5"/>
    </row>
    <row r="85" spans="1:5" ht="15.75" x14ac:dyDescent="0.25">
      <c r="A85" s="3"/>
      <c r="B85" s="5" t="s">
        <v>64</v>
      </c>
      <c r="C85" s="5"/>
      <c r="D85" s="5"/>
    </row>
    <row r="86" spans="1:5" x14ac:dyDescent="0.25">
      <c r="B86" s="5" t="s">
        <v>65</v>
      </c>
      <c r="C86" s="5"/>
      <c r="D86" s="5"/>
    </row>
    <row r="88" spans="1:5" ht="15.75" x14ac:dyDescent="0.25">
      <c r="A88" s="3" t="s">
        <v>35</v>
      </c>
    </row>
    <row r="89" spans="1:5" x14ac:dyDescent="0.25">
      <c r="A89" t="s">
        <v>15</v>
      </c>
      <c r="B89" s="47">
        <v>0.27</v>
      </c>
    </row>
    <row r="90" spans="1:5" x14ac:dyDescent="0.25">
      <c r="A90" t="s">
        <v>31</v>
      </c>
      <c r="B90" s="6" t="s">
        <v>195</v>
      </c>
      <c r="E90" s="11"/>
    </row>
    <row r="91" spans="1:5" x14ac:dyDescent="0.25">
      <c r="B91" s="6" t="s">
        <v>196</v>
      </c>
      <c r="E91" s="11"/>
    </row>
    <row r="92" spans="1:5" x14ac:dyDescent="0.25">
      <c r="B92" s="6" t="s">
        <v>244</v>
      </c>
      <c r="E92" s="11"/>
    </row>
    <row r="93" spans="1:5" x14ac:dyDescent="0.25">
      <c r="B93" s="6" t="s">
        <v>200</v>
      </c>
      <c r="E93" s="11"/>
    </row>
    <row r="94" spans="1:5" x14ac:dyDescent="0.25">
      <c r="B94" s="6" t="s">
        <v>201</v>
      </c>
      <c r="E94" s="11"/>
    </row>
    <row r="95" spans="1:5" x14ac:dyDescent="0.25">
      <c r="B95" s="6" t="s">
        <v>202</v>
      </c>
      <c r="E95" s="11"/>
    </row>
    <row r="96" spans="1:5" x14ac:dyDescent="0.25">
      <c r="B96" s="6" t="s">
        <v>205</v>
      </c>
      <c r="E96" s="11"/>
    </row>
    <row r="97" spans="1:5" x14ac:dyDescent="0.25">
      <c r="B97" s="6" t="s">
        <v>232</v>
      </c>
      <c r="E97" s="11"/>
    </row>
    <row r="98" spans="1:5" x14ac:dyDescent="0.25">
      <c r="A98" t="s">
        <v>39</v>
      </c>
      <c r="B98" s="6" t="s">
        <v>286</v>
      </c>
      <c r="E98" s="11"/>
    </row>
    <row r="99" spans="1:5" x14ac:dyDescent="0.25">
      <c r="A99" t="s">
        <v>40</v>
      </c>
      <c r="B99" s="6" t="s">
        <v>287</v>
      </c>
    </row>
    <row r="102" spans="1:5" s="8" customFormat="1" ht="20.25" thickBot="1" x14ac:dyDescent="0.35">
      <c r="A102" s="8" t="s">
        <v>266</v>
      </c>
    </row>
    <row r="103" spans="1:5" ht="16.5" thickTop="1" x14ac:dyDescent="0.25">
      <c r="A103" s="3" t="s">
        <v>32</v>
      </c>
      <c r="B103" s="44">
        <v>42989</v>
      </c>
      <c r="C103" s="44"/>
      <c r="D103" s="44"/>
    </row>
    <row r="104" spans="1:5" ht="15.75" x14ac:dyDescent="0.25">
      <c r="A104" s="3" t="s">
        <v>33</v>
      </c>
      <c r="B104" s="10">
        <v>0.33333333333333331</v>
      </c>
      <c r="C104" s="10"/>
      <c r="D104" s="10"/>
    </row>
    <row r="105" spans="1:5" ht="15.75" x14ac:dyDescent="0.25">
      <c r="A105" s="3" t="s">
        <v>34</v>
      </c>
      <c r="B105" s="5" t="s">
        <v>63</v>
      </c>
      <c r="C105" s="5"/>
      <c r="D105" s="5"/>
    </row>
    <row r="106" spans="1:5" ht="15.75" x14ac:dyDescent="0.25">
      <c r="A106" s="3" t="s">
        <v>36</v>
      </c>
      <c r="B106" s="5" t="s">
        <v>63</v>
      </c>
      <c r="C106" s="5"/>
      <c r="D106" s="5"/>
    </row>
    <row r="107" spans="1:5" ht="15.75" x14ac:dyDescent="0.25">
      <c r="A107" s="3"/>
      <c r="B107" s="5" t="s">
        <v>64</v>
      </c>
      <c r="C107" s="5"/>
      <c r="D107" s="5"/>
    </row>
    <row r="108" spans="1:5" x14ac:dyDescent="0.25">
      <c r="B108" s="5" t="s">
        <v>65</v>
      </c>
      <c r="C108" s="5"/>
      <c r="D108" s="5"/>
    </row>
    <row r="110" spans="1:5" ht="15.75" x14ac:dyDescent="0.25">
      <c r="A110" s="3" t="s">
        <v>35</v>
      </c>
    </row>
    <row r="111" spans="1:5" x14ac:dyDescent="0.25">
      <c r="A111" t="s">
        <v>15</v>
      </c>
      <c r="B111" s="47">
        <v>0.3</v>
      </c>
    </row>
    <row r="112" spans="1:5" x14ac:dyDescent="0.25">
      <c r="A112" t="s">
        <v>31</v>
      </c>
      <c r="B112" t="s">
        <v>285</v>
      </c>
      <c r="E112" s="11"/>
    </row>
    <row r="113" spans="1:5" x14ac:dyDescent="0.25">
      <c r="A113" t="s">
        <v>39</v>
      </c>
      <c r="B113" t="s">
        <v>288</v>
      </c>
      <c r="E113" s="11"/>
    </row>
    <row r="114" spans="1:5" x14ac:dyDescent="0.25">
      <c r="B114" t="s">
        <v>289</v>
      </c>
      <c r="E114" s="11"/>
    </row>
    <row r="115" spans="1:5" x14ac:dyDescent="0.25">
      <c r="B115" t="s">
        <v>290</v>
      </c>
      <c r="E115" s="11"/>
    </row>
    <row r="116" spans="1:5" x14ac:dyDescent="0.25">
      <c r="A116" t="s">
        <v>40</v>
      </c>
      <c r="B116" t="s">
        <v>291</v>
      </c>
    </row>
    <row r="117" spans="1:5" x14ac:dyDescent="0.25">
      <c r="B117" t="s">
        <v>292</v>
      </c>
      <c r="E117" s="11"/>
    </row>
    <row r="120" spans="1:5" s="8" customFormat="1" ht="20.25" thickBot="1" x14ac:dyDescent="0.35">
      <c r="A120" s="8" t="s">
        <v>267</v>
      </c>
    </row>
    <row r="121" spans="1:5" ht="16.5" thickTop="1" x14ac:dyDescent="0.25">
      <c r="A121" s="3" t="s">
        <v>32</v>
      </c>
      <c r="B121" s="44">
        <v>42996</v>
      </c>
      <c r="C121" s="44"/>
      <c r="D121" s="44"/>
    </row>
    <row r="122" spans="1:5" ht="15.75" x14ac:dyDescent="0.25">
      <c r="A122" s="3" t="s">
        <v>33</v>
      </c>
      <c r="B122" s="10">
        <v>0.33333333333333331</v>
      </c>
      <c r="C122" s="10"/>
      <c r="D122" s="10"/>
    </row>
    <row r="123" spans="1:5" ht="15.75" x14ac:dyDescent="0.25">
      <c r="A123" s="3" t="s">
        <v>34</v>
      </c>
      <c r="B123" s="5" t="s">
        <v>64</v>
      </c>
      <c r="C123" s="5"/>
      <c r="D123" s="5"/>
    </row>
    <row r="124" spans="1:5" ht="15.75" x14ac:dyDescent="0.25">
      <c r="A124" s="3" t="s">
        <v>36</v>
      </c>
      <c r="B124" s="5" t="s">
        <v>63</v>
      </c>
      <c r="C124" s="5"/>
      <c r="D124" s="5"/>
    </row>
    <row r="125" spans="1:5" ht="15.75" x14ac:dyDescent="0.25">
      <c r="A125" s="3"/>
      <c r="B125" s="5" t="s">
        <v>64</v>
      </c>
      <c r="C125" s="5"/>
      <c r="D125" s="5"/>
    </row>
    <row r="126" spans="1:5" x14ac:dyDescent="0.25">
      <c r="B126" s="5" t="s">
        <v>65</v>
      </c>
      <c r="C126" s="5"/>
      <c r="D126" s="5"/>
    </row>
    <row r="128" spans="1:5" ht="15.75" x14ac:dyDescent="0.25">
      <c r="A128" s="3" t="s">
        <v>35</v>
      </c>
    </row>
    <row r="129" spans="1:6" x14ac:dyDescent="0.25">
      <c r="A129" t="s">
        <v>15</v>
      </c>
      <c r="B129" s="47">
        <v>0.4</v>
      </c>
    </row>
    <row r="130" spans="1:6" x14ac:dyDescent="0.25">
      <c r="A130" t="s">
        <v>31</v>
      </c>
      <c r="B130" s="5" t="s">
        <v>272</v>
      </c>
      <c r="C130" t="s">
        <v>269</v>
      </c>
      <c r="D130" t="s">
        <v>270</v>
      </c>
      <c r="F130" s="11"/>
    </row>
    <row r="131" spans="1:6" x14ac:dyDescent="0.25">
      <c r="D131" t="s">
        <v>271</v>
      </c>
      <c r="F131" s="11"/>
    </row>
    <row r="132" spans="1:6" x14ac:dyDescent="0.25">
      <c r="B132" s="5" t="s">
        <v>273</v>
      </c>
      <c r="C132" t="s">
        <v>274</v>
      </c>
      <c r="F132" s="11"/>
    </row>
    <row r="133" spans="1:6" x14ac:dyDescent="0.25">
      <c r="A133" t="s">
        <v>39</v>
      </c>
      <c r="C133" t="s">
        <v>275</v>
      </c>
      <c r="E133" s="11"/>
    </row>
    <row r="134" spans="1:6" x14ac:dyDescent="0.25">
      <c r="C134" t="s">
        <v>276</v>
      </c>
      <c r="E134" s="11"/>
    </row>
    <row r="135" spans="1:6" x14ac:dyDescent="0.25">
      <c r="B135" t="s">
        <v>277</v>
      </c>
      <c r="E135" s="11"/>
    </row>
    <row r="136" spans="1:6" x14ac:dyDescent="0.25">
      <c r="A136" t="s">
        <v>40</v>
      </c>
      <c r="B136" t="s">
        <v>283</v>
      </c>
    </row>
    <row r="137" spans="1:6" x14ac:dyDescent="0.25">
      <c r="B137" t="s">
        <v>284</v>
      </c>
      <c r="E137" s="11"/>
    </row>
    <row r="139" spans="1:6" s="8" customFormat="1" ht="20.25" thickBot="1" x14ac:dyDescent="0.35">
      <c r="A139" s="8" t="s">
        <v>268</v>
      </c>
    </row>
    <row r="140" spans="1:6" ht="16.5" thickTop="1" x14ac:dyDescent="0.25">
      <c r="A140" s="3" t="s">
        <v>32</v>
      </c>
      <c r="B140" s="44">
        <v>43001</v>
      </c>
      <c r="C140" s="44"/>
      <c r="D140" s="44"/>
    </row>
    <row r="141" spans="1:6" ht="15.75" x14ac:dyDescent="0.25">
      <c r="A141" s="3" t="s">
        <v>33</v>
      </c>
      <c r="B141" s="10">
        <v>0.33333333333333331</v>
      </c>
      <c r="C141" s="10"/>
      <c r="D141" s="10"/>
    </row>
    <row r="142" spans="1:6" ht="15.75" x14ac:dyDescent="0.25">
      <c r="A142" s="3" t="s">
        <v>34</v>
      </c>
      <c r="B142" s="5" t="s">
        <v>65</v>
      </c>
      <c r="C142" s="5"/>
      <c r="D142" s="5"/>
    </row>
    <row r="143" spans="1:6" ht="15.75" x14ac:dyDescent="0.25">
      <c r="A143" s="3" t="s">
        <v>36</v>
      </c>
      <c r="B143" s="5" t="s">
        <v>63</v>
      </c>
      <c r="C143" s="5"/>
      <c r="D143" s="5"/>
    </row>
    <row r="144" spans="1:6" ht="15.75" x14ac:dyDescent="0.25">
      <c r="A144" s="3"/>
      <c r="B144" s="5" t="s">
        <v>64</v>
      </c>
      <c r="C144" s="5"/>
      <c r="D144" s="5"/>
    </row>
    <row r="145" spans="1:10" x14ac:dyDescent="0.25">
      <c r="B145" s="5" t="s">
        <v>65</v>
      </c>
      <c r="C145" s="5"/>
      <c r="D145" s="5"/>
    </row>
    <row r="147" spans="1:10" ht="15.75" x14ac:dyDescent="0.25">
      <c r="A147" s="3" t="s">
        <v>35</v>
      </c>
    </row>
    <row r="148" spans="1:10" x14ac:dyDescent="0.25">
      <c r="A148" t="s">
        <v>15</v>
      </c>
      <c r="B148" s="47">
        <v>0.45</v>
      </c>
    </row>
    <row r="149" spans="1:10" x14ac:dyDescent="0.25">
      <c r="A149" t="s">
        <v>31</v>
      </c>
      <c r="B149" t="s">
        <v>282</v>
      </c>
      <c r="E149" s="11"/>
    </row>
    <row r="150" spans="1:10" x14ac:dyDescent="0.25">
      <c r="A150" t="s">
        <v>39</v>
      </c>
      <c r="B150" t="s">
        <v>278</v>
      </c>
      <c r="E150" s="11"/>
    </row>
    <row r="151" spans="1:10" x14ac:dyDescent="0.25">
      <c r="B151" t="s">
        <v>279</v>
      </c>
      <c r="E151" s="11"/>
    </row>
    <row r="152" spans="1:10" x14ac:dyDescent="0.25">
      <c r="B152" t="s">
        <v>280</v>
      </c>
      <c r="E152" s="11"/>
    </row>
    <row r="153" spans="1:10" x14ac:dyDescent="0.25">
      <c r="A153" t="s">
        <v>40</v>
      </c>
      <c r="B153" t="s">
        <v>281</v>
      </c>
    </row>
    <row r="154" spans="1:10" x14ac:dyDescent="0.25">
      <c r="E154" s="11"/>
    </row>
    <row r="156" spans="1:10" ht="20.25" thickBot="1" x14ac:dyDescent="0.35">
      <c r="A156" s="8" t="s">
        <v>456</v>
      </c>
      <c r="B156" s="8"/>
      <c r="C156" s="8"/>
      <c r="D156" s="8"/>
      <c r="E156" s="8"/>
      <c r="F156" s="8"/>
      <c r="G156" s="8"/>
      <c r="H156" s="8"/>
      <c r="I156" s="8"/>
      <c r="J156" s="8"/>
    </row>
    <row r="157" spans="1:10" ht="16.5" thickTop="1" x14ac:dyDescent="0.25">
      <c r="A157" s="3" t="s">
        <v>32</v>
      </c>
      <c r="B157" s="44">
        <v>43017</v>
      </c>
      <c r="C157" s="44"/>
      <c r="D157" s="44"/>
    </row>
    <row r="158" spans="1:10" ht="15.75" x14ac:dyDescent="0.25">
      <c r="A158" s="3" t="s">
        <v>33</v>
      </c>
      <c r="B158" s="10">
        <v>0.33333333333333331</v>
      </c>
      <c r="C158" s="10"/>
      <c r="D158" s="10"/>
    </row>
    <row r="159" spans="1:10" ht="15.75" x14ac:dyDescent="0.25">
      <c r="A159" s="3" t="s">
        <v>34</v>
      </c>
      <c r="B159" s="5" t="s">
        <v>65</v>
      </c>
      <c r="C159" s="5"/>
      <c r="D159" s="5"/>
    </row>
    <row r="160" spans="1:10" ht="15.75" x14ac:dyDescent="0.25">
      <c r="A160" s="3" t="s">
        <v>36</v>
      </c>
      <c r="B160" s="5" t="s">
        <v>63</v>
      </c>
      <c r="C160" s="5"/>
      <c r="D160" s="5"/>
    </row>
    <row r="161" spans="1:10" ht="15.75" x14ac:dyDescent="0.25">
      <c r="A161" s="3"/>
      <c r="B161" s="5" t="s">
        <v>64</v>
      </c>
      <c r="C161" s="5"/>
      <c r="D161" s="5"/>
    </row>
    <row r="162" spans="1:10" x14ac:dyDescent="0.25">
      <c r="B162" s="5" t="s">
        <v>65</v>
      </c>
      <c r="C162" s="5"/>
      <c r="D162" s="5"/>
    </row>
    <row r="164" spans="1:10" ht="15.75" x14ac:dyDescent="0.25">
      <c r="A164" s="3" t="s">
        <v>35</v>
      </c>
    </row>
    <row r="165" spans="1:10" x14ac:dyDescent="0.25">
      <c r="A165" t="s">
        <v>15</v>
      </c>
      <c r="B165" s="47">
        <v>0.5</v>
      </c>
    </row>
    <row r="166" spans="1:10" x14ac:dyDescent="0.25">
      <c r="A166" t="s">
        <v>31</v>
      </c>
      <c r="B166" t="s">
        <v>457</v>
      </c>
      <c r="E166" s="11"/>
    </row>
    <row r="167" spans="1:10" x14ac:dyDescent="0.25">
      <c r="A167" t="s">
        <v>39</v>
      </c>
      <c r="B167" t="s">
        <v>458</v>
      </c>
      <c r="E167" s="11"/>
    </row>
    <row r="168" spans="1:10" x14ac:dyDescent="0.25">
      <c r="B168" t="s">
        <v>459</v>
      </c>
      <c r="E168" s="11"/>
    </row>
    <row r="169" spans="1:10" x14ac:dyDescent="0.25">
      <c r="B169" t="s">
        <v>463</v>
      </c>
      <c r="E169" s="11"/>
    </row>
    <row r="170" spans="1:10" x14ac:dyDescent="0.25">
      <c r="A170" t="s">
        <v>40</v>
      </c>
      <c r="B170" t="s">
        <v>464</v>
      </c>
    </row>
    <row r="171" spans="1:10" x14ac:dyDescent="0.25">
      <c r="E171" s="11"/>
    </row>
    <row r="174" spans="1:10" ht="20.25" thickBot="1" x14ac:dyDescent="0.35">
      <c r="A174" s="8" t="s">
        <v>465</v>
      </c>
      <c r="B174" s="8"/>
      <c r="C174" s="8"/>
      <c r="D174" s="8"/>
      <c r="E174" s="8"/>
      <c r="F174" s="8"/>
      <c r="G174" s="8"/>
      <c r="H174" s="8"/>
      <c r="I174" s="8"/>
      <c r="J174" s="8"/>
    </row>
    <row r="175" spans="1:10" ht="16.5" thickTop="1" x14ac:dyDescent="0.25">
      <c r="A175" s="3" t="s">
        <v>32</v>
      </c>
      <c r="B175" s="44">
        <v>43024</v>
      </c>
      <c r="C175" s="44"/>
      <c r="D175" s="44"/>
    </row>
    <row r="176" spans="1:10" ht="15.75" x14ac:dyDescent="0.25">
      <c r="A176" s="3" t="s">
        <v>33</v>
      </c>
      <c r="B176" s="10">
        <v>0.33333333333333331</v>
      </c>
      <c r="C176" s="10"/>
      <c r="D176" s="10"/>
    </row>
    <row r="177" spans="1:10" ht="15.75" x14ac:dyDescent="0.25">
      <c r="A177" s="3" t="s">
        <v>34</v>
      </c>
      <c r="B177" s="5" t="s">
        <v>63</v>
      </c>
      <c r="C177" s="5"/>
      <c r="D177" s="5"/>
    </row>
    <row r="178" spans="1:10" ht="15.75" x14ac:dyDescent="0.25">
      <c r="A178" s="3" t="s">
        <v>36</v>
      </c>
      <c r="B178" s="5" t="s">
        <v>63</v>
      </c>
      <c r="C178" s="5"/>
      <c r="D178" s="5"/>
    </row>
    <row r="179" spans="1:10" ht="15.75" x14ac:dyDescent="0.25">
      <c r="A179" s="3"/>
      <c r="B179" s="5" t="s">
        <v>64</v>
      </c>
      <c r="C179" s="5"/>
      <c r="D179" s="5"/>
    </row>
    <row r="180" spans="1:10" x14ac:dyDescent="0.25">
      <c r="B180" s="5" t="s">
        <v>65</v>
      </c>
      <c r="C180" s="5"/>
      <c r="D180" s="5"/>
    </row>
    <row r="182" spans="1:10" ht="15.75" x14ac:dyDescent="0.25">
      <c r="A182" s="3" t="s">
        <v>35</v>
      </c>
    </row>
    <row r="183" spans="1:10" x14ac:dyDescent="0.25">
      <c r="A183" t="s">
        <v>15</v>
      </c>
      <c r="B183" s="47">
        <v>0.6</v>
      </c>
    </row>
    <row r="184" spans="1:10" x14ac:dyDescent="0.25">
      <c r="A184" t="s">
        <v>31</v>
      </c>
      <c r="B184" t="s">
        <v>466</v>
      </c>
      <c r="E184" s="11"/>
    </row>
    <row r="185" spans="1:10" x14ac:dyDescent="0.25">
      <c r="A185" t="s">
        <v>39</v>
      </c>
      <c r="B185" t="s">
        <v>467</v>
      </c>
      <c r="E185" s="11"/>
    </row>
    <row r="186" spans="1:10" x14ac:dyDescent="0.25">
      <c r="B186" t="s">
        <v>468</v>
      </c>
      <c r="E186" s="11"/>
    </row>
    <row r="187" spans="1:10" x14ac:dyDescent="0.25">
      <c r="B187" t="s">
        <v>463</v>
      </c>
      <c r="E187" s="11"/>
    </row>
    <row r="188" spans="1:10" x14ac:dyDescent="0.25">
      <c r="A188" t="s">
        <v>40</v>
      </c>
      <c r="B188" t="s">
        <v>469</v>
      </c>
    </row>
    <row r="189" spans="1:10" x14ac:dyDescent="0.25">
      <c r="E189" s="11"/>
    </row>
    <row r="190" spans="1:10" x14ac:dyDescent="0.25">
      <c r="A190" s="90"/>
      <c r="B190" s="90"/>
      <c r="C190" s="90"/>
      <c r="D190" s="90"/>
      <c r="E190" s="11"/>
      <c r="F190" s="90"/>
      <c r="G190" s="90"/>
      <c r="H190" s="90"/>
      <c r="I190" s="90"/>
      <c r="J190" s="90"/>
    </row>
    <row r="191" spans="1:10" ht="20.25" thickBot="1" x14ac:dyDescent="0.35">
      <c r="A191" s="8" t="s">
        <v>519</v>
      </c>
      <c r="B191" s="8"/>
      <c r="C191" s="8"/>
      <c r="D191" s="8"/>
      <c r="E191" s="8"/>
      <c r="F191" s="8"/>
      <c r="G191" s="8"/>
      <c r="H191" s="8"/>
      <c r="I191" s="8"/>
      <c r="J191" s="8"/>
    </row>
    <row r="192" spans="1:10" ht="16.5" thickTop="1" x14ac:dyDescent="0.25">
      <c r="A192" s="3" t="s">
        <v>32</v>
      </c>
      <c r="B192" s="89">
        <v>43027</v>
      </c>
      <c r="C192" s="89"/>
      <c r="D192" s="89"/>
      <c r="E192" s="90"/>
      <c r="F192" s="90"/>
      <c r="G192" s="90"/>
      <c r="H192" s="90"/>
      <c r="I192" s="90"/>
      <c r="J192" s="90"/>
    </row>
    <row r="193" spans="1:10" ht="15.75" x14ac:dyDescent="0.25">
      <c r="A193" s="3" t="s">
        <v>33</v>
      </c>
      <c r="B193" s="10">
        <v>0.66666666666666663</v>
      </c>
      <c r="C193" s="10"/>
      <c r="D193" s="10"/>
      <c r="E193" s="90"/>
      <c r="F193" s="90"/>
      <c r="G193" s="90"/>
      <c r="H193" s="90"/>
      <c r="I193" s="90"/>
      <c r="J193" s="90"/>
    </row>
    <row r="194" spans="1:10" ht="15.75" x14ac:dyDescent="0.25">
      <c r="A194" s="3" t="s">
        <v>34</v>
      </c>
      <c r="B194" s="5" t="s">
        <v>64</v>
      </c>
      <c r="C194" s="5"/>
      <c r="D194" s="5"/>
      <c r="E194" s="90"/>
      <c r="F194" s="90"/>
      <c r="G194" s="90"/>
      <c r="H194" s="90"/>
      <c r="I194" s="90"/>
      <c r="J194" s="90"/>
    </row>
    <row r="195" spans="1:10" ht="15.75" x14ac:dyDescent="0.25">
      <c r="A195" s="3" t="s">
        <v>36</v>
      </c>
      <c r="B195" s="5" t="s">
        <v>63</v>
      </c>
      <c r="C195" s="5"/>
      <c r="D195" s="5"/>
      <c r="E195" s="90"/>
      <c r="F195" s="90"/>
      <c r="G195" s="90"/>
      <c r="H195" s="90"/>
      <c r="I195" s="90"/>
      <c r="J195" s="90"/>
    </row>
    <row r="196" spans="1:10" ht="15.75" x14ac:dyDescent="0.25">
      <c r="A196" s="3"/>
      <c r="B196" s="5" t="s">
        <v>64</v>
      </c>
      <c r="C196" s="5"/>
      <c r="D196" s="5"/>
      <c r="E196" s="90"/>
      <c r="F196" s="90"/>
      <c r="G196" s="90"/>
      <c r="H196" s="90"/>
      <c r="I196" s="90"/>
      <c r="J196" s="90"/>
    </row>
    <row r="197" spans="1:10" x14ac:dyDescent="0.25">
      <c r="A197" s="90"/>
      <c r="B197" s="5" t="s">
        <v>65</v>
      </c>
      <c r="C197" s="5"/>
      <c r="D197" s="5"/>
      <c r="E197" s="90"/>
      <c r="F197" s="90"/>
      <c r="G197" s="90"/>
      <c r="H197" s="90"/>
      <c r="I197" s="90"/>
      <c r="J197" s="90"/>
    </row>
    <row r="198" spans="1:10" x14ac:dyDescent="0.25">
      <c r="A198" s="90"/>
      <c r="B198" s="90"/>
      <c r="C198" s="90"/>
      <c r="D198" s="90"/>
      <c r="E198" s="90"/>
      <c r="F198" s="90"/>
      <c r="G198" s="90"/>
      <c r="H198" s="90"/>
      <c r="I198" s="90"/>
      <c r="J198" s="90"/>
    </row>
    <row r="199" spans="1:10" ht="15.75" x14ac:dyDescent="0.25">
      <c r="A199" s="3" t="s">
        <v>35</v>
      </c>
      <c r="B199" s="90"/>
      <c r="C199" s="90"/>
      <c r="D199" s="90"/>
      <c r="E199" s="90"/>
      <c r="F199" s="90"/>
      <c r="G199" s="90"/>
      <c r="H199" s="90"/>
      <c r="I199" s="90"/>
      <c r="J199" s="90"/>
    </row>
    <row r="200" spans="1:10" x14ac:dyDescent="0.25">
      <c r="A200" s="90" t="s">
        <v>15</v>
      </c>
      <c r="B200" s="47">
        <v>0.6</v>
      </c>
      <c r="C200" s="90"/>
      <c r="D200" s="90"/>
      <c r="E200" s="90"/>
      <c r="F200" s="90"/>
      <c r="G200" s="90"/>
      <c r="H200" s="90"/>
      <c r="I200" s="90"/>
      <c r="J200" s="90"/>
    </row>
    <row r="201" spans="1:10" x14ac:dyDescent="0.25">
      <c r="A201" s="90" t="s">
        <v>31</v>
      </c>
      <c r="B201" s="90" t="s">
        <v>520</v>
      </c>
      <c r="C201" s="90"/>
      <c r="D201" s="90"/>
      <c r="E201" s="11"/>
      <c r="F201" s="90"/>
      <c r="G201" s="90"/>
      <c r="H201" s="90"/>
      <c r="I201" s="90"/>
      <c r="J201" s="90"/>
    </row>
    <row r="202" spans="1:10" x14ac:dyDescent="0.25">
      <c r="A202" s="90" t="s">
        <v>39</v>
      </c>
      <c r="B202" s="90" t="s">
        <v>468</v>
      </c>
      <c r="C202" s="90"/>
      <c r="D202" s="90"/>
      <c r="E202" s="11"/>
      <c r="F202" s="90"/>
      <c r="G202" s="90"/>
      <c r="H202" s="90"/>
      <c r="I202" s="90"/>
      <c r="J202" s="90"/>
    </row>
    <row r="203" spans="1:10" x14ac:dyDescent="0.25">
      <c r="A203" s="90"/>
      <c r="B203" s="90" t="s">
        <v>521</v>
      </c>
      <c r="C203" s="90"/>
      <c r="D203" s="90"/>
      <c r="E203" s="11"/>
      <c r="F203" s="90"/>
      <c r="G203" s="90"/>
      <c r="H203" s="90"/>
      <c r="I203" s="90"/>
      <c r="J203" s="90"/>
    </row>
    <row r="204" spans="1:10" x14ac:dyDescent="0.25">
      <c r="A204" s="90"/>
      <c r="B204" s="90" t="s">
        <v>522</v>
      </c>
      <c r="C204" s="90"/>
      <c r="D204" s="90"/>
      <c r="E204" s="11"/>
      <c r="F204" s="90"/>
      <c r="G204" s="90"/>
      <c r="H204" s="90"/>
      <c r="I204" s="90"/>
      <c r="J204" s="90"/>
    </row>
    <row r="205" spans="1:10" x14ac:dyDescent="0.25">
      <c r="A205" s="90"/>
      <c r="B205" s="90" t="s">
        <v>523</v>
      </c>
      <c r="C205" s="90"/>
      <c r="D205" s="90"/>
      <c r="E205" s="11"/>
      <c r="F205" s="90"/>
      <c r="G205" s="90"/>
      <c r="H205" s="90"/>
      <c r="I205" s="90"/>
      <c r="J205" s="90"/>
    </row>
    <row r="206" spans="1:10" x14ac:dyDescent="0.25">
      <c r="A206" s="90" t="s">
        <v>40</v>
      </c>
      <c r="B206" s="90" t="s">
        <v>524</v>
      </c>
      <c r="C206" s="90"/>
      <c r="D206" s="90"/>
      <c r="E206" s="90"/>
      <c r="F206" s="90"/>
      <c r="G206" s="90"/>
      <c r="H206" s="90"/>
      <c r="I206" s="90"/>
      <c r="J206" s="90"/>
    </row>
    <row r="207" spans="1:10" x14ac:dyDescent="0.25">
      <c r="A207" s="90"/>
      <c r="B207" s="90" t="s">
        <v>525</v>
      </c>
      <c r="C207" s="90"/>
      <c r="D207" s="90"/>
      <c r="E207" s="11"/>
      <c r="F207" s="90"/>
      <c r="G207" s="90"/>
      <c r="H207" s="90"/>
      <c r="I207" s="90"/>
      <c r="J207" s="90"/>
    </row>
    <row r="208" spans="1:10" x14ac:dyDescent="0.25">
      <c r="A208" s="90"/>
      <c r="B208" s="90"/>
      <c r="C208" s="90"/>
      <c r="D208" s="90"/>
      <c r="E208" s="90"/>
      <c r="F208" s="90"/>
      <c r="G208" s="90"/>
      <c r="H208" s="90"/>
      <c r="I208" s="90"/>
      <c r="J208" s="90"/>
    </row>
    <row r="209" spans="1:10" x14ac:dyDescent="0.25">
      <c r="A209" s="90"/>
      <c r="B209" s="90"/>
      <c r="C209" s="90"/>
      <c r="D209" s="90"/>
      <c r="E209" s="11"/>
      <c r="F209" s="90"/>
      <c r="G209" s="90"/>
      <c r="H209" s="90"/>
      <c r="I209" s="90"/>
      <c r="J209" s="90"/>
    </row>
    <row r="210" spans="1:10" ht="20.25" thickBot="1" x14ac:dyDescent="0.35">
      <c r="A210" s="8" t="s">
        <v>526</v>
      </c>
      <c r="B210" s="8"/>
      <c r="C210" s="8"/>
      <c r="D210" s="8"/>
      <c r="E210" s="8"/>
      <c r="F210" s="8"/>
      <c r="G210" s="8"/>
      <c r="H210" s="8"/>
      <c r="I210" s="8"/>
      <c r="J210" s="8"/>
    </row>
    <row r="211" spans="1:10" ht="16.5" thickTop="1" x14ac:dyDescent="0.25">
      <c r="A211" s="3" t="s">
        <v>32</v>
      </c>
      <c r="B211" s="89">
        <v>43034</v>
      </c>
      <c r="C211" s="89"/>
      <c r="D211" s="89"/>
      <c r="E211" s="90"/>
      <c r="F211" s="90"/>
      <c r="G211" s="90"/>
      <c r="H211" s="90"/>
      <c r="I211" s="90"/>
      <c r="J211" s="90"/>
    </row>
    <row r="212" spans="1:10" ht="15.75" x14ac:dyDescent="0.25">
      <c r="A212" s="3" t="s">
        <v>33</v>
      </c>
      <c r="B212" s="10">
        <v>0.41666666666666669</v>
      </c>
      <c r="C212" s="10"/>
      <c r="D212" s="10"/>
      <c r="E212" s="90"/>
      <c r="F212" s="90"/>
      <c r="G212" s="90"/>
      <c r="H212" s="90"/>
      <c r="I212" s="90"/>
      <c r="J212" s="90"/>
    </row>
    <row r="213" spans="1:10" ht="15.75" x14ac:dyDescent="0.25">
      <c r="A213" s="3" t="s">
        <v>34</v>
      </c>
      <c r="B213" s="5" t="s">
        <v>65</v>
      </c>
      <c r="C213" s="5"/>
      <c r="D213" s="5"/>
      <c r="E213" s="90"/>
      <c r="F213" s="90"/>
      <c r="G213" s="90"/>
      <c r="H213" s="90"/>
      <c r="I213" s="90"/>
      <c r="J213" s="90"/>
    </row>
    <row r="214" spans="1:10" ht="15.75" x14ac:dyDescent="0.25">
      <c r="A214" s="3" t="s">
        <v>36</v>
      </c>
      <c r="B214" s="5" t="s">
        <v>63</v>
      </c>
      <c r="C214" s="5"/>
      <c r="D214" s="5"/>
      <c r="E214" s="90"/>
      <c r="F214" s="90"/>
      <c r="G214" s="90"/>
      <c r="H214" s="90"/>
      <c r="I214" s="90"/>
      <c r="J214" s="90"/>
    </row>
    <row r="215" spans="1:10" ht="15.75" x14ac:dyDescent="0.25">
      <c r="A215" s="3"/>
      <c r="B215" s="5" t="s">
        <v>64</v>
      </c>
      <c r="C215" s="5"/>
      <c r="D215" s="5"/>
      <c r="E215" s="90"/>
      <c r="F215" s="90"/>
      <c r="G215" s="90"/>
      <c r="H215" s="90"/>
      <c r="I215" s="90"/>
      <c r="J215" s="90"/>
    </row>
    <row r="216" spans="1:10" x14ac:dyDescent="0.25">
      <c r="A216" s="90"/>
      <c r="B216" s="5" t="s">
        <v>65</v>
      </c>
      <c r="C216" s="5"/>
      <c r="D216" s="5"/>
      <c r="E216" s="90"/>
      <c r="F216" s="90"/>
      <c r="G216" s="90"/>
      <c r="H216" s="90"/>
      <c r="I216" s="90"/>
      <c r="J216" s="90"/>
    </row>
    <row r="217" spans="1:10" x14ac:dyDescent="0.25">
      <c r="A217" s="90"/>
      <c r="B217" s="90"/>
      <c r="C217" s="90"/>
      <c r="D217" s="90"/>
      <c r="E217" s="90"/>
      <c r="F217" s="90"/>
      <c r="G217" s="90"/>
      <c r="H217" s="90"/>
      <c r="I217" s="90"/>
      <c r="J217" s="90"/>
    </row>
    <row r="218" spans="1:10" ht="15.75" x14ac:dyDescent="0.25">
      <c r="A218" s="3" t="s">
        <v>35</v>
      </c>
      <c r="B218" s="90"/>
      <c r="C218" s="90"/>
      <c r="D218" s="90"/>
      <c r="E218" s="90"/>
      <c r="F218" s="90"/>
      <c r="G218" s="90"/>
      <c r="H218" s="90"/>
      <c r="I218" s="90"/>
      <c r="J218" s="90"/>
    </row>
    <row r="219" spans="1:10" x14ac:dyDescent="0.25">
      <c r="A219" s="90" t="s">
        <v>15</v>
      </c>
      <c r="B219" s="47">
        <v>0.65</v>
      </c>
      <c r="C219" s="90"/>
      <c r="D219" s="90"/>
      <c r="E219" s="90"/>
      <c r="F219" s="90"/>
      <c r="G219" s="90"/>
      <c r="H219" s="90"/>
      <c r="I219" s="90"/>
      <c r="J219" s="90"/>
    </row>
    <row r="220" spans="1:10" x14ac:dyDescent="0.25">
      <c r="A220" s="90" t="s">
        <v>31</v>
      </c>
      <c r="B220" s="90" t="s">
        <v>528</v>
      </c>
      <c r="C220" s="90"/>
      <c r="D220" s="90"/>
      <c r="E220" s="11"/>
      <c r="F220" s="90"/>
      <c r="G220" s="90"/>
      <c r="H220" s="90"/>
      <c r="I220" s="90"/>
      <c r="J220" s="90"/>
    </row>
    <row r="221" spans="1:10" s="90" customFormat="1" x14ac:dyDescent="0.25">
      <c r="B221" s="90" t="s">
        <v>527</v>
      </c>
      <c r="E221" s="11"/>
    </row>
    <row r="222" spans="1:10" s="90" customFormat="1" x14ac:dyDescent="0.25">
      <c r="B222" s="90" t="s">
        <v>533</v>
      </c>
      <c r="E222" s="11"/>
    </row>
    <row r="223" spans="1:10" x14ac:dyDescent="0.25">
      <c r="A223" s="90" t="s">
        <v>39</v>
      </c>
      <c r="B223" s="90" t="s">
        <v>529</v>
      </c>
      <c r="C223" s="90"/>
      <c r="D223" s="90"/>
      <c r="E223" s="11"/>
      <c r="F223" s="90"/>
      <c r="G223" s="90"/>
      <c r="H223" s="90"/>
      <c r="I223" s="90"/>
      <c r="J223" s="90"/>
    </row>
    <row r="224" spans="1:10" x14ac:dyDescent="0.25">
      <c r="A224" s="90"/>
      <c r="B224" s="90" t="s">
        <v>530</v>
      </c>
      <c r="C224" s="90"/>
      <c r="D224" s="90"/>
      <c r="E224" s="11"/>
      <c r="F224" s="90"/>
      <c r="G224" s="90"/>
      <c r="H224" s="90"/>
      <c r="I224" s="90"/>
      <c r="J224" s="90"/>
    </row>
    <row r="225" spans="1:12" x14ac:dyDescent="0.25">
      <c r="A225" s="90"/>
      <c r="B225" s="90" t="s">
        <v>531</v>
      </c>
      <c r="C225" s="90"/>
      <c r="D225" s="90"/>
      <c r="E225" s="11"/>
      <c r="F225" s="90"/>
      <c r="G225" s="90"/>
      <c r="H225" s="90"/>
      <c r="I225" s="90"/>
      <c r="J225" s="90"/>
    </row>
    <row r="226" spans="1:12" x14ac:dyDescent="0.25">
      <c r="A226" s="90"/>
      <c r="B226" s="90" t="s">
        <v>532</v>
      </c>
      <c r="C226" s="90"/>
      <c r="D226" s="90"/>
      <c r="E226" s="11"/>
      <c r="F226" s="90"/>
      <c r="G226" s="90"/>
      <c r="H226" s="90"/>
      <c r="I226" s="90"/>
      <c r="J226" s="90"/>
    </row>
    <row r="227" spans="1:12" x14ac:dyDescent="0.25">
      <c r="A227" s="90" t="s">
        <v>40</v>
      </c>
      <c r="B227" s="90" t="s">
        <v>534</v>
      </c>
      <c r="C227" s="90"/>
      <c r="D227" s="90"/>
      <c r="E227" s="90"/>
      <c r="F227" s="90"/>
      <c r="G227" s="90"/>
      <c r="H227" s="90"/>
      <c r="I227" s="90"/>
      <c r="J227" s="90"/>
    </row>
    <row r="228" spans="1:12" x14ac:dyDescent="0.25">
      <c r="A228" s="90"/>
      <c r="B228" s="90" t="s">
        <v>535</v>
      </c>
      <c r="C228" s="90"/>
      <c r="D228" s="90"/>
      <c r="E228" s="11"/>
      <c r="F228" s="90"/>
      <c r="G228" s="90"/>
      <c r="H228" s="90"/>
      <c r="I228" s="90"/>
      <c r="J228" s="90"/>
    </row>
    <row r="229" spans="1:12" x14ac:dyDescent="0.25">
      <c r="A229" s="90"/>
      <c r="B229" s="90"/>
      <c r="C229" s="90"/>
      <c r="D229" s="90"/>
      <c r="E229" s="90"/>
      <c r="F229" s="90"/>
      <c r="G229" s="90"/>
      <c r="H229" s="90"/>
      <c r="I229" s="90"/>
      <c r="J229" s="90"/>
    </row>
    <row r="230" spans="1:12" ht="20.25" thickBot="1" x14ac:dyDescent="0.35">
      <c r="A230" s="8" t="s">
        <v>536</v>
      </c>
      <c r="B230" s="8"/>
      <c r="C230" s="8"/>
      <c r="D230" s="8"/>
      <c r="E230" s="8"/>
      <c r="F230" s="8"/>
      <c r="G230" s="8"/>
      <c r="H230" s="8"/>
      <c r="I230" s="8"/>
      <c r="J230" s="8"/>
      <c r="K230" s="90"/>
      <c r="L230" s="90"/>
    </row>
    <row r="231" spans="1:12" ht="16.5" thickTop="1" x14ac:dyDescent="0.25">
      <c r="A231" s="3" t="s">
        <v>32</v>
      </c>
      <c r="B231" s="89">
        <v>43035</v>
      </c>
      <c r="C231" s="89"/>
      <c r="D231" s="89"/>
      <c r="E231" s="90"/>
      <c r="F231" s="90"/>
      <c r="G231" s="90"/>
      <c r="H231" s="90"/>
      <c r="I231" s="90"/>
      <c r="J231" s="90"/>
      <c r="K231" s="90"/>
      <c r="L231" s="90"/>
    </row>
    <row r="232" spans="1:12" ht="15.75" x14ac:dyDescent="0.25">
      <c r="A232" s="3" t="s">
        <v>33</v>
      </c>
      <c r="B232" s="10">
        <v>0.33333333333333331</v>
      </c>
      <c r="C232" s="10"/>
      <c r="D232" s="10"/>
      <c r="E232" s="90"/>
      <c r="F232" s="90"/>
      <c r="G232" s="90"/>
      <c r="H232" s="90"/>
      <c r="I232" s="90"/>
      <c r="J232" s="90"/>
      <c r="K232" s="90"/>
      <c r="L232" s="90"/>
    </row>
    <row r="233" spans="1:12" ht="15.75" x14ac:dyDescent="0.25">
      <c r="A233" s="3" t="s">
        <v>34</v>
      </c>
      <c r="B233" s="5" t="s">
        <v>63</v>
      </c>
      <c r="C233" s="5"/>
      <c r="D233" s="5"/>
      <c r="E233" s="90"/>
      <c r="F233" s="90"/>
      <c r="G233" s="90"/>
      <c r="H233" s="90"/>
      <c r="I233" s="90"/>
      <c r="J233" s="90"/>
      <c r="K233" s="90"/>
      <c r="L233" s="90"/>
    </row>
    <row r="234" spans="1:12" ht="15.75" x14ac:dyDescent="0.25">
      <c r="A234" s="3" t="s">
        <v>36</v>
      </c>
      <c r="B234" s="5" t="s">
        <v>63</v>
      </c>
      <c r="C234" s="5"/>
      <c r="D234" s="5"/>
      <c r="E234" s="90"/>
      <c r="F234" s="90"/>
      <c r="G234" s="90"/>
      <c r="H234" s="90"/>
      <c r="I234" s="90"/>
      <c r="J234" s="90"/>
      <c r="K234" s="90"/>
      <c r="L234" s="90"/>
    </row>
    <row r="235" spans="1:12" ht="15.75" x14ac:dyDescent="0.25">
      <c r="A235" s="3"/>
      <c r="B235" s="5" t="s">
        <v>64</v>
      </c>
      <c r="C235" s="5"/>
      <c r="D235" s="5"/>
      <c r="E235" s="90"/>
      <c r="F235" s="90"/>
      <c r="G235" s="90"/>
      <c r="H235" s="90"/>
      <c r="I235" s="90"/>
      <c r="J235" s="90"/>
      <c r="K235" s="90"/>
      <c r="L235" s="90"/>
    </row>
    <row r="236" spans="1:12" x14ac:dyDescent="0.25">
      <c r="A236" s="90"/>
      <c r="B236" s="5" t="s">
        <v>65</v>
      </c>
      <c r="C236" s="5"/>
      <c r="D236" s="5"/>
      <c r="E236" s="90"/>
      <c r="F236" s="90"/>
      <c r="G236" s="90"/>
      <c r="H236" s="90"/>
      <c r="I236" s="90"/>
      <c r="J236" s="90"/>
      <c r="K236" s="90"/>
      <c r="L236" s="90"/>
    </row>
    <row r="237" spans="1:12" x14ac:dyDescent="0.25">
      <c r="A237" s="90"/>
      <c r="B237" s="90"/>
      <c r="C237" s="90"/>
      <c r="D237" s="90"/>
      <c r="E237" s="90"/>
      <c r="F237" s="90"/>
      <c r="G237" s="90"/>
      <c r="H237" s="90"/>
      <c r="I237" s="90"/>
      <c r="J237" s="90"/>
      <c r="K237" s="90"/>
      <c r="L237" s="90"/>
    </row>
    <row r="238" spans="1:12" ht="15.75" x14ac:dyDescent="0.25">
      <c r="A238" s="3" t="s">
        <v>35</v>
      </c>
      <c r="B238" s="90"/>
      <c r="C238" s="90"/>
      <c r="D238" s="90"/>
      <c r="E238" s="90"/>
      <c r="F238" s="90"/>
      <c r="G238" s="90"/>
      <c r="H238" s="90"/>
      <c r="I238" s="90"/>
      <c r="J238" s="90"/>
      <c r="K238" s="90"/>
      <c r="L238" s="90"/>
    </row>
    <row r="239" spans="1:12" x14ac:dyDescent="0.25">
      <c r="A239" s="90" t="s">
        <v>15</v>
      </c>
      <c r="B239" s="47">
        <v>0.7</v>
      </c>
      <c r="C239" s="90"/>
      <c r="D239" s="90"/>
      <c r="E239" s="90"/>
      <c r="F239" s="90"/>
      <c r="G239" s="90"/>
      <c r="H239" s="90"/>
      <c r="I239" s="90"/>
      <c r="J239" s="90"/>
      <c r="K239" s="90"/>
      <c r="L239" s="90"/>
    </row>
    <row r="240" spans="1:12" x14ac:dyDescent="0.25">
      <c r="A240" s="90" t="s">
        <v>31</v>
      </c>
      <c r="B240" s="90" t="s">
        <v>537</v>
      </c>
      <c r="C240" s="90"/>
      <c r="D240" s="90"/>
      <c r="E240" s="11"/>
      <c r="F240" s="90"/>
      <c r="G240" s="90"/>
      <c r="H240" s="90"/>
      <c r="I240" s="90"/>
      <c r="J240" s="90"/>
      <c r="K240" s="90"/>
      <c r="L240" s="90"/>
    </row>
    <row r="241" spans="1:12" x14ac:dyDescent="0.25">
      <c r="A241" s="90"/>
      <c r="B241" s="90" t="s">
        <v>538</v>
      </c>
      <c r="C241" s="90"/>
      <c r="D241" s="90"/>
      <c r="E241" s="11"/>
      <c r="F241" s="90"/>
      <c r="G241" s="90"/>
      <c r="H241" s="90"/>
      <c r="I241" s="90"/>
      <c r="J241" s="90"/>
      <c r="K241" s="90"/>
      <c r="L241" s="90"/>
    </row>
    <row r="242" spans="1:12" x14ac:dyDescent="0.25">
      <c r="A242" s="90"/>
      <c r="B242" s="90"/>
      <c r="C242" s="90"/>
      <c r="D242" s="90"/>
      <c r="E242" s="11"/>
      <c r="F242" s="90"/>
      <c r="G242" s="90"/>
      <c r="H242" s="90"/>
      <c r="I242" s="90"/>
      <c r="J242" s="90"/>
      <c r="K242" s="90"/>
      <c r="L242" s="90"/>
    </row>
    <row r="243" spans="1:12" x14ac:dyDescent="0.25">
      <c r="A243" s="90" t="s">
        <v>39</v>
      </c>
      <c r="B243" s="90" t="s">
        <v>539</v>
      </c>
      <c r="C243" s="90"/>
      <c r="D243" s="90"/>
      <c r="E243" s="11"/>
      <c r="F243" s="90"/>
      <c r="G243" s="90"/>
      <c r="H243" s="90"/>
      <c r="I243" s="90"/>
      <c r="J243" s="90"/>
      <c r="K243" s="90"/>
      <c r="L243" s="90"/>
    </row>
    <row r="244" spans="1:12" x14ac:dyDescent="0.25">
      <c r="A244" s="90"/>
      <c r="B244" s="90" t="s">
        <v>540</v>
      </c>
      <c r="C244" s="90"/>
      <c r="D244" s="90"/>
      <c r="E244" s="11"/>
      <c r="F244" s="90"/>
      <c r="G244" s="90"/>
      <c r="H244" s="90"/>
      <c r="I244" s="90"/>
      <c r="J244" s="90"/>
      <c r="K244" s="90"/>
      <c r="L244" s="90"/>
    </row>
    <row r="245" spans="1:12" x14ac:dyDescent="0.25">
      <c r="A245" s="90"/>
      <c r="B245" s="90" t="s">
        <v>541</v>
      </c>
      <c r="C245" s="90"/>
      <c r="D245" s="90"/>
      <c r="E245" s="11"/>
      <c r="F245" s="90"/>
      <c r="G245" s="90"/>
      <c r="H245" s="90"/>
      <c r="I245" s="90"/>
      <c r="J245" s="90"/>
      <c r="K245" s="90"/>
      <c r="L245" s="90"/>
    </row>
    <row r="246" spans="1:12" x14ac:dyDescent="0.25">
      <c r="A246" s="90"/>
      <c r="B246" s="90"/>
      <c r="C246" s="90"/>
      <c r="D246" s="90"/>
      <c r="E246" s="11"/>
      <c r="F246" s="90"/>
      <c r="G246" s="90"/>
      <c r="H246" s="90"/>
      <c r="I246" s="90"/>
      <c r="J246" s="90"/>
      <c r="K246" s="90"/>
      <c r="L246" s="90"/>
    </row>
    <row r="247" spans="1:12" x14ac:dyDescent="0.25">
      <c r="A247" s="90" t="s">
        <v>40</v>
      </c>
      <c r="B247" s="90" t="s">
        <v>542</v>
      </c>
      <c r="C247" s="90"/>
      <c r="D247" s="90"/>
      <c r="E247" s="90"/>
      <c r="F247" s="90"/>
      <c r="G247" s="90"/>
      <c r="H247" s="90"/>
      <c r="I247" s="90"/>
      <c r="J247" s="90"/>
      <c r="K247" s="90"/>
      <c r="L247" s="90"/>
    </row>
    <row r="248" spans="1:12" x14ac:dyDescent="0.25">
      <c r="A248" s="90"/>
      <c r="B248" s="90" t="s">
        <v>543</v>
      </c>
      <c r="C248" s="90"/>
      <c r="D248" s="90"/>
      <c r="E248" s="11"/>
      <c r="F248" s="90"/>
      <c r="G248" s="90"/>
      <c r="H248" s="90"/>
      <c r="I248" s="90"/>
      <c r="J248" s="90"/>
      <c r="K248" s="90"/>
      <c r="L248" s="90"/>
    </row>
    <row r="249" spans="1:12" x14ac:dyDescent="0.25">
      <c r="A249" s="90"/>
      <c r="B249" s="90"/>
      <c r="C249" s="90"/>
      <c r="D249" s="90"/>
      <c r="E249" s="90"/>
      <c r="F249" s="90"/>
      <c r="G249" s="90"/>
      <c r="H249" s="90"/>
      <c r="I249" s="90"/>
      <c r="J249" s="90"/>
      <c r="K249" s="90"/>
      <c r="L249" s="90"/>
    </row>
    <row r="250" spans="1:12" ht="20.25" thickBot="1" x14ac:dyDescent="0.35">
      <c r="A250" s="8" t="s">
        <v>580</v>
      </c>
      <c r="B250" s="8"/>
      <c r="C250" s="8"/>
      <c r="D250" s="8"/>
      <c r="E250" s="8"/>
      <c r="F250" s="8"/>
      <c r="G250" s="8"/>
      <c r="H250" s="8"/>
      <c r="I250" s="8"/>
      <c r="J250" s="8"/>
    </row>
    <row r="251" spans="1:12" ht="16.5" thickTop="1" x14ac:dyDescent="0.25">
      <c r="A251" s="3" t="s">
        <v>32</v>
      </c>
      <c r="B251" s="89">
        <v>43048</v>
      </c>
      <c r="C251" s="89"/>
      <c r="D251" s="89"/>
      <c r="E251" s="90"/>
      <c r="F251" s="90"/>
      <c r="G251" s="90"/>
      <c r="H251" s="90"/>
      <c r="I251" s="90"/>
      <c r="J251" s="90"/>
    </row>
    <row r="252" spans="1:12" ht="15.75" x14ac:dyDescent="0.25">
      <c r="A252" s="3" t="s">
        <v>33</v>
      </c>
      <c r="B252" s="10">
        <v>0.52083333333333337</v>
      </c>
      <c r="C252" s="10"/>
      <c r="D252" s="10"/>
      <c r="E252" s="90"/>
      <c r="F252" s="90"/>
      <c r="G252" s="90"/>
      <c r="H252" s="90"/>
      <c r="I252" s="90"/>
      <c r="J252" s="90"/>
    </row>
    <row r="253" spans="1:12" ht="15.75" x14ac:dyDescent="0.25">
      <c r="A253" s="3" t="s">
        <v>34</v>
      </c>
      <c r="B253" s="5" t="s">
        <v>64</v>
      </c>
      <c r="C253" s="5"/>
      <c r="D253" s="5"/>
      <c r="E253" s="90"/>
      <c r="F253" s="90"/>
      <c r="G253" s="90"/>
      <c r="H253" s="90"/>
      <c r="I253" s="90"/>
      <c r="J253" s="90"/>
    </row>
    <row r="254" spans="1:12" ht="15.75" x14ac:dyDescent="0.25">
      <c r="A254" s="3" t="s">
        <v>36</v>
      </c>
      <c r="B254" s="5" t="s">
        <v>63</v>
      </c>
      <c r="C254" s="5"/>
      <c r="D254" s="5"/>
      <c r="E254" s="90"/>
      <c r="F254" s="90"/>
      <c r="G254" s="90"/>
      <c r="H254" s="90"/>
      <c r="I254" s="90"/>
      <c r="J254" s="90"/>
    </row>
    <row r="255" spans="1:12" ht="15.75" x14ac:dyDescent="0.25">
      <c r="A255" s="3"/>
      <c r="B255" s="5" t="s">
        <v>64</v>
      </c>
      <c r="C255" s="5"/>
      <c r="D255" s="5"/>
      <c r="E255" s="90"/>
      <c r="F255" s="90"/>
      <c r="G255" s="90"/>
      <c r="H255" s="90"/>
      <c r="I255" s="90"/>
      <c r="J255" s="90"/>
    </row>
    <row r="256" spans="1:12" x14ac:dyDescent="0.25">
      <c r="A256" s="90"/>
      <c r="B256" s="5" t="s">
        <v>65</v>
      </c>
      <c r="C256" s="5"/>
      <c r="D256" s="5"/>
      <c r="E256" s="90"/>
      <c r="F256" s="90"/>
      <c r="G256" s="90"/>
      <c r="H256" s="90"/>
      <c r="I256" s="90"/>
      <c r="J256" s="90"/>
    </row>
    <row r="257" spans="1:10" x14ac:dyDescent="0.25">
      <c r="A257" s="90"/>
      <c r="B257" s="90"/>
      <c r="C257" s="90"/>
      <c r="D257" s="90"/>
      <c r="E257" s="90"/>
      <c r="F257" s="90"/>
      <c r="G257" s="90"/>
      <c r="H257" s="90"/>
      <c r="I257" s="90"/>
      <c r="J257" s="90"/>
    </row>
    <row r="258" spans="1:10" ht="15.75" x14ac:dyDescent="0.25">
      <c r="A258" s="3" t="s">
        <v>35</v>
      </c>
      <c r="B258" s="90"/>
      <c r="C258" s="90"/>
      <c r="D258" s="90"/>
      <c r="E258" s="90"/>
      <c r="F258" s="90"/>
      <c r="G258" s="90"/>
      <c r="H258" s="90"/>
      <c r="I258" s="90"/>
      <c r="J258" s="90"/>
    </row>
    <row r="259" spans="1:10" x14ac:dyDescent="0.25">
      <c r="A259" s="90" t="s">
        <v>15</v>
      </c>
      <c r="B259" s="47">
        <v>0.9</v>
      </c>
      <c r="C259" s="90"/>
      <c r="D259" s="90"/>
      <c r="E259" s="90"/>
      <c r="F259" s="90"/>
      <c r="G259" s="90"/>
      <c r="H259" s="90"/>
      <c r="I259" s="90"/>
      <c r="J259" s="90"/>
    </row>
    <row r="260" spans="1:10" x14ac:dyDescent="0.25">
      <c r="A260" s="90" t="s">
        <v>31</v>
      </c>
      <c r="B260" s="90" t="s">
        <v>581</v>
      </c>
      <c r="C260" s="90"/>
      <c r="D260" s="90"/>
      <c r="E260" s="11"/>
      <c r="F260" s="90"/>
      <c r="G260" s="90"/>
      <c r="H260" s="90"/>
      <c r="I260" s="90"/>
      <c r="J260" s="90"/>
    </row>
    <row r="261" spans="1:10" x14ac:dyDescent="0.25">
      <c r="A261" s="90"/>
      <c r="B261" s="90" t="s">
        <v>582</v>
      </c>
      <c r="C261" s="90"/>
      <c r="D261" s="90"/>
      <c r="E261" s="11"/>
      <c r="F261" s="90"/>
      <c r="G261" s="90"/>
      <c r="H261" s="90"/>
      <c r="I261" s="90"/>
      <c r="J261" s="90"/>
    </row>
    <row r="262" spans="1:10" x14ac:dyDescent="0.25">
      <c r="A262" s="90"/>
      <c r="B262" s="90"/>
      <c r="C262" s="90"/>
      <c r="D262" s="90"/>
      <c r="E262" s="11"/>
      <c r="F262" s="90"/>
      <c r="G262" s="90"/>
      <c r="H262" s="90"/>
      <c r="I262" s="90"/>
      <c r="J262" s="90"/>
    </row>
    <row r="263" spans="1:10" x14ac:dyDescent="0.25">
      <c r="A263" s="90" t="s">
        <v>39</v>
      </c>
      <c r="B263" s="90" t="s">
        <v>583</v>
      </c>
      <c r="C263" s="90"/>
      <c r="D263" s="90"/>
      <c r="E263" s="11"/>
      <c r="F263" s="90"/>
      <c r="G263" s="90"/>
      <c r="H263" s="90"/>
      <c r="I263" s="90"/>
      <c r="J263" s="90"/>
    </row>
    <row r="264" spans="1:10" x14ac:dyDescent="0.25">
      <c r="A264" s="90"/>
      <c r="B264" s="90" t="s">
        <v>584</v>
      </c>
      <c r="C264" s="90"/>
      <c r="D264" s="90"/>
      <c r="E264" s="11"/>
      <c r="F264" s="90"/>
      <c r="G264" s="90"/>
      <c r="H264" s="90"/>
      <c r="I264" s="90"/>
      <c r="J264" s="90"/>
    </row>
    <row r="265" spans="1:10" x14ac:dyDescent="0.25">
      <c r="A265" s="90"/>
      <c r="B265" s="90" t="s">
        <v>585</v>
      </c>
      <c r="C265" s="90"/>
      <c r="D265" s="90"/>
      <c r="E265" s="11"/>
      <c r="F265" s="90"/>
      <c r="G265" s="90"/>
      <c r="H265" s="90"/>
      <c r="I265" s="90"/>
      <c r="J265" s="90"/>
    </row>
    <row r="266" spans="1:10" s="90" customFormat="1" x14ac:dyDescent="0.25">
      <c r="B266" s="90" t="s">
        <v>586</v>
      </c>
      <c r="E266" s="11"/>
    </row>
    <row r="267" spans="1:10" x14ac:dyDescent="0.25">
      <c r="A267" s="90"/>
      <c r="B267" s="90"/>
      <c r="C267" s="90"/>
      <c r="D267" s="90"/>
      <c r="E267" s="11"/>
      <c r="F267" s="90"/>
      <c r="G267" s="90"/>
      <c r="H267" s="90"/>
      <c r="I267" s="90"/>
      <c r="J267" s="90"/>
    </row>
    <row r="268" spans="1:10" x14ac:dyDescent="0.25">
      <c r="A268" s="90" t="s">
        <v>40</v>
      </c>
      <c r="B268" s="90" t="s">
        <v>587</v>
      </c>
      <c r="C268" s="90"/>
      <c r="D268" s="90"/>
      <c r="E268" s="90"/>
      <c r="F268" s="90"/>
      <c r="G268" s="90"/>
      <c r="H268" s="90"/>
      <c r="I268" s="90"/>
      <c r="J268" s="90"/>
    </row>
    <row r="269" spans="1:10" x14ac:dyDescent="0.25">
      <c r="A269" s="90"/>
      <c r="B269" s="90" t="s">
        <v>588</v>
      </c>
      <c r="C269" s="90"/>
      <c r="D269" s="90"/>
      <c r="E269" s="11"/>
      <c r="F269" s="90"/>
      <c r="G269" s="90"/>
      <c r="H269" s="90"/>
      <c r="I269" s="90"/>
      <c r="J269" s="90"/>
    </row>
    <row r="270" spans="1:10" x14ac:dyDescent="0.25">
      <c r="A270" s="90"/>
      <c r="B270" s="90" t="s">
        <v>589</v>
      </c>
      <c r="C270" s="90"/>
      <c r="D270" s="90"/>
      <c r="E270" s="90"/>
      <c r="F270" s="90"/>
      <c r="G270" s="90"/>
      <c r="H270" s="90"/>
      <c r="I270" s="90"/>
      <c r="J270" s="90"/>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39"/>
  <sheetViews>
    <sheetView topLeftCell="H1" workbookViewId="0">
      <selection activeCell="K42" sqref="K42"/>
    </sheetView>
  </sheetViews>
  <sheetFormatPr defaultRowHeight="15" x14ac:dyDescent="0.25"/>
  <cols>
    <col min="2" max="2" width="14.42578125" customWidth="1"/>
    <col min="3" max="3" width="72.5703125" customWidth="1"/>
    <col min="4" max="4" width="15.140625" customWidth="1"/>
    <col min="5" max="5" width="14.140625" customWidth="1"/>
    <col min="6" max="6" width="9" bestFit="1" customWidth="1"/>
    <col min="7" max="7" width="103.85546875" customWidth="1"/>
    <col min="8" max="8" width="59" customWidth="1"/>
    <col min="9" max="9" width="24.7109375" bestFit="1" customWidth="1"/>
    <col min="11" max="11" width="88" customWidth="1"/>
  </cols>
  <sheetData>
    <row r="1" spans="1:11" ht="21" x14ac:dyDescent="0.35">
      <c r="A1" s="4" t="s">
        <v>31</v>
      </c>
      <c r="D1" s="6" t="s">
        <v>234</v>
      </c>
      <c r="E1" s="6"/>
    </row>
    <row r="3" spans="1:11" x14ac:dyDescent="0.25">
      <c r="C3" s="42" t="s">
        <v>44</v>
      </c>
      <c r="D3" s="42" t="s">
        <v>229</v>
      </c>
      <c r="E3" s="42" t="s">
        <v>241</v>
      </c>
      <c r="F3" s="42" t="s">
        <v>173</v>
      </c>
      <c r="G3" s="42" t="s">
        <v>48</v>
      </c>
      <c r="H3" s="42" t="s">
        <v>47</v>
      </c>
      <c r="I3" s="42" t="s">
        <v>46</v>
      </c>
      <c r="J3" s="42" t="s">
        <v>246</v>
      </c>
    </row>
    <row r="4" spans="1:11" ht="15.75" x14ac:dyDescent="0.25">
      <c r="A4" s="3" t="s">
        <v>50</v>
      </c>
      <c r="B4" s="3" t="s">
        <v>32</v>
      </c>
      <c r="C4" s="3" t="s">
        <v>49</v>
      </c>
      <c r="D4" s="3" t="s">
        <v>233</v>
      </c>
      <c r="E4" s="3" t="s">
        <v>240</v>
      </c>
      <c r="F4" s="3" t="s">
        <v>41</v>
      </c>
      <c r="G4" s="3" t="s">
        <v>43</v>
      </c>
      <c r="H4" s="3" t="s">
        <v>42</v>
      </c>
      <c r="I4" s="3" t="s">
        <v>45</v>
      </c>
      <c r="J4" s="2" t="s">
        <v>245</v>
      </c>
      <c r="K4" s="3" t="s">
        <v>253</v>
      </c>
    </row>
    <row r="5" spans="1:11" x14ac:dyDescent="0.25">
      <c r="A5" s="7">
        <v>1</v>
      </c>
      <c r="B5" s="15">
        <v>42971</v>
      </c>
      <c r="C5" s="6" t="s">
        <v>99</v>
      </c>
      <c r="D5" s="6" t="s">
        <v>231</v>
      </c>
      <c r="E5" s="6" t="s">
        <v>242</v>
      </c>
      <c r="F5" s="37">
        <v>3</v>
      </c>
      <c r="G5" s="6" t="s">
        <v>98</v>
      </c>
      <c r="H5" s="16" t="s">
        <v>97</v>
      </c>
      <c r="I5" s="16" t="s">
        <v>96</v>
      </c>
      <c r="J5" s="55"/>
    </row>
    <row r="6" spans="1:11" x14ac:dyDescent="0.25">
      <c r="A6" s="7">
        <v>2</v>
      </c>
      <c r="B6" s="15">
        <v>42978</v>
      </c>
      <c r="C6" s="6" t="s">
        <v>174</v>
      </c>
      <c r="D6" s="6" t="s">
        <v>230</v>
      </c>
      <c r="E6" s="6" t="s">
        <v>242</v>
      </c>
      <c r="F6" s="7">
        <v>3</v>
      </c>
      <c r="G6" s="6" t="s">
        <v>157</v>
      </c>
      <c r="H6" s="6" t="s">
        <v>158</v>
      </c>
      <c r="I6" s="16" t="s">
        <v>96</v>
      </c>
      <c r="J6" s="12"/>
    </row>
    <row r="7" spans="1:11" x14ac:dyDescent="0.25">
      <c r="A7" s="7">
        <v>3</v>
      </c>
      <c r="B7" s="15">
        <v>42978</v>
      </c>
      <c r="C7" s="6" t="s">
        <v>175</v>
      </c>
      <c r="D7" s="6" t="s">
        <v>231</v>
      </c>
      <c r="E7" s="6" t="s">
        <v>243</v>
      </c>
      <c r="F7" s="7">
        <v>3</v>
      </c>
      <c r="G7" s="6" t="s">
        <v>159</v>
      </c>
      <c r="H7" s="6" t="s">
        <v>160</v>
      </c>
      <c r="I7" s="16" t="s">
        <v>65</v>
      </c>
      <c r="J7" s="12"/>
    </row>
    <row r="8" spans="1:11" x14ac:dyDescent="0.25">
      <c r="A8" s="36">
        <v>4</v>
      </c>
      <c r="B8" s="15">
        <v>42978</v>
      </c>
      <c r="C8" s="6" t="s">
        <v>177</v>
      </c>
      <c r="D8" s="6" t="s">
        <v>230</v>
      </c>
      <c r="E8" s="6" t="s">
        <v>243</v>
      </c>
      <c r="F8" s="7">
        <v>2</v>
      </c>
      <c r="G8" s="6" t="s">
        <v>161</v>
      </c>
      <c r="H8" s="6" t="s">
        <v>176</v>
      </c>
      <c r="I8" s="16" t="s">
        <v>96</v>
      </c>
      <c r="J8" s="13"/>
      <c r="K8" t="s">
        <v>254</v>
      </c>
    </row>
    <row r="9" spans="1:11" x14ac:dyDescent="0.25">
      <c r="A9" s="7">
        <v>5</v>
      </c>
      <c r="B9" s="15">
        <v>42978</v>
      </c>
      <c r="C9" s="6" t="s">
        <v>178</v>
      </c>
      <c r="D9" s="6" t="s">
        <v>230</v>
      </c>
      <c r="E9" s="6" t="s">
        <v>243</v>
      </c>
      <c r="F9" s="7">
        <v>5</v>
      </c>
      <c r="G9" s="6" t="s">
        <v>162</v>
      </c>
      <c r="H9" s="6" t="s">
        <v>179</v>
      </c>
      <c r="I9" s="16" t="s">
        <v>96</v>
      </c>
      <c r="J9" s="12"/>
    </row>
    <row r="10" spans="1:11" x14ac:dyDescent="0.25">
      <c r="A10" s="7">
        <v>6</v>
      </c>
      <c r="B10" s="15">
        <v>42978</v>
      </c>
      <c r="C10" s="6" t="s">
        <v>180</v>
      </c>
      <c r="D10" s="6" t="s">
        <v>230</v>
      </c>
      <c r="E10" s="6" t="s">
        <v>243</v>
      </c>
      <c r="F10" s="7">
        <v>2</v>
      </c>
      <c r="G10" s="6" t="s">
        <v>163</v>
      </c>
      <c r="H10" s="6" t="s">
        <v>191</v>
      </c>
      <c r="I10" s="16" t="s">
        <v>96</v>
      </c>
      <c r="J10" s="12"/>
      <c r="K10" t="s">
        <v>255</v>
      </c>
    </row>
    <row r="11" spans="1:11" x14ac:dyDescent="0.25">
      <c r="A11" s="7">
        <v>7</v>
      </c>
      <c r="B11" s="15">
        <v>42978</v>
      </c>
      <c r="C11" s="6" t="s">
        <v>181</v>
      </c>
      <c r="D11" s="6" t="s">
        <v>230</v>
      </c>
      <c r="E11" s="6" t="s">
        <v>242</v>
      </c>
      <c r="F11" s="7">
        <v>4</v>
      </c>
      <c r="G11" s="6" t="s">
        <v>190</v>
      </c>
      <c r="H11" s="6" t="s">
        <v>256</v>
      </c>
      <c r="I11" s="16" t="s">
        <v>96</v>
      </c>
      <c r="J11" s="12"/>
      <c r="K11" t="s">
        <v>594</v>
      </c>
    </row>
    <row r="12" spans="1:11" x14ac:dyDescent="0.25">
      <c r="A12" s="7">
        <v>8</v>
      </c>
      <c r="B12" s="15">
        <v>42978</v>
      </c>
      <c r="C12" s="6" t="s">
        <v>182</v>
      </c>
      <c r="D12" s="6" t="s">
        <v>231</v>
      </c>
      <c r="E12" s="6" t="s">
        <v>242</v>
      </c>
      <c r="F12" s="7">
        <v>3</v>
      </c>
      <c r="G12" s="6" t="s">
        <v>164</v>
      </c>
      <c r="H12" s="6" t="s">
        <v>192</v>
      </c>
      <c r="I12" s="16" t="s">
        <v>63</v>
      </c>
      <c r="J12" s="12"/>
    </row>
    <row r="13" spans="1:11" x14ac:dyDescent="0.25">
      <c r="A13" s="7">
        <v>9</v>
      </c>
      <c r="B13" s="15">
        <v>42978</v>
      </c>
      <c r="C13" s="6" t="s">
        <v>183</v>
      </c>
      <c r="D13" s="6" t="s">
        <v>231</v>
      </c>
      <c r="E13" s="6" t="s">
        <v>242</v>
      </c>
      <c r="F13" s="7">
        <v>5</v>
      </c>
      <c r="G13" s="6" t="s">
        <v>165</v>
      </c>
      <c r="H13" s="6" t="s">
        <v>166</v>
      </c>
      <c r="I13" s="16" t="s">
        <v>96</v>
      </c>
      <c r="J13" s="12"/>
    </row>
    <row r="14" spans="1:11" x14ac:dyDescent="0.25">
      <c r="A14" s="7">
        <v>10</v>
      </c>
      <c r="B14" s="15">
        <v>42978</v>
      </c>
      <c r="C14" s="6" t="s">
        <v>184</v>
      </c>
      <c r="D14" s="6" t="s">
        <v>231</v>
      </c>
      <c r="E14" s="6" t="s">
        <v>243</v>
      </c>
      <c r="F14" s="7">
        <v>5</v>
      </c>
      <c r="G14" s="6" t="s">
        <v>165</v>
      </c>
      <c r="H14" s="6" t="s">
        <v>193</v>
      </c>
      <c r="I14" s="16" t="s">
        <v>96</v>
      </c>
      <c r="J14" s="12"/>
    </row>
    <row r="15" spans="1:11" x14ac:dyDescent="0.25">
      <c r="A15" s="7">
        <v>11</v>
      </c>
      <c r="B15" s="15">
        <v>42978</v>
      </c>
      <c r="C15" s="6" t="s">
        <v>185</v>
      </c>
      <c r="D15" s="6" t="s">
        <v>231</v>
      </c>
      <c r="E15" s="6" t="s">
        <v>243</v>
      </c>
      <c r="F15" s="7">
        <v>3</v>
      </c>
      <c r="G15" s="6" t="s">
        <v>167</v>
      </c>
      <c r="H15" s="6" t="s">
        <v>194</v>
      </c>
      <c r="I15" s="16" t="s">
        <v>63</v>
      </c>
      <c r="J15" s="12"/>
    </row>
    <row r="16" spans="1:11" x14ac:dyDescent="0.25">
      <c r="A16" s="7">
        <v>12</v>
      </c>
      <c r="B16" s="15">
        <v>42978</v>
      </c>
      <c r="C16" s="6" t="s">
        <v>186</v>
      </c>
      <c r="D16" s="6" t="s">
        <v>231</v>
      </c>
      <c r="E16" s="6" t="s">
        <v>243</v>
      </c>
      <c r="F16" s="7">
        <v>3</v>
      </c>
      <c r="G16" s="6" t="s">
        <v>167</v>
      </c>
      <c r="H16" s="6" t="s">
        <v>168</v>
      </c>
      <c r="I16" s="16" t="s">
        <v>63</v>
      </c>
      <c r="J16" s="12"/>
    </row>
    <row r="17" spans="1:11" x14ac:dyDescent="0.25">
      <c r="A17" s="7">
        <v>13</v>
      </c>
      <c r="B17" s="15">
        <v>42978</v>
      </c>
      <c r="C17" s="6" t="s">
        <v>187</v>
      </c>
      <c r="D17" s="6" t="s">
        <v>230</v>
      </c>
      <c r="E17" s="6" t="s">
        <v>243</v>
      </c>
      <c r="F17" s="7">
        <v>5</v>
      </c>
      <c r="G17" s="6" t="s">
        <v>169</v>
      </c>
      <c r="H17" t="s">
        <v>168</v>
      </c>
      <c r="I17" s="16" t="s">
        <v>96</v>
      </c>
      <c r="J17" s="12"/>
    </row>
    <row r="18" spans="1:11" x14ac:dyDescent="0.25">
      <c r="A18" s="7">
        <v>14</v>
      </c>
      <c r="B18" s="15">
        <v>42978</v>
      </c>
      <c r="C18" s="6" t="s">
        <v>188</v>
      </c>
      <c r="D18" s="6" t="s">
        <v>230</v>
      </c>
      <c r="E18" s="6" t="s">
        <v>243</v>
      </c>
      <c r="F18" s="7">
        <v>5</v>
      </c>
      <c r="G18" s="6" t="s">
        <v>170</v>
      </c>
      <c r="H18" s="6" t="s">
        <v>171</v>
      </c>
      <c r="I18" s="16" t="s">
        <v>64</v>
      </c>
      <c r="J18" s="12"/>
      <c r="K18" t="s">
        <v>595</v>
      </c>
    </row>
    <row r="19" spans="1:11" x14ac:dyDescent="0.25">
      <c r="A19" s="7">
        <v>15</v>
      </c>
      <c r="B19" s="15">
        <v>42978</v>
      </c>
      <c r="C19" s="6" t="s">
        <v>189</v>
      </c>
      <c r="D19" s="6" t="s">
        <v>230</v>
      </c>
      <c r="E19" s="6" t="s">
        <v>243</v>
      </c>
      <c r="F19" s="7">
        <v>3</v>
      </c>
      <c r="G19" s="6" t="s">
        <v>172</v>
      </c>
      <c r="H19" s="6" t="s">
        <v>168</v>
      </c>
      <c r="I19" s="16" t="s">
        <v>63</v>
      </c>
      <c r="J19" s="12"/>
      <c r="K19" t="s">
        <v>596</v>
      </c>
    </row>
    <row r="20" spans="1:11" x14ac:dyDescent="0.25">
      <c r="A20" s="7">
        <v>16</v>
      </c>
      <c r="B20" s="15">
        <v>42982</v>
      </c>
      <c r="C20" s="6" t="s">
        <v>195</v>
      </c>
      <c r="D20" s="6" t="s">
        <v>231</v>
      </c>
      <c r="E20" s="6" t="s">
        <v>243</v>
      </c>
      <c r="F20" s="7">
        <v>3</v>
      </c>
      <c r="G20" s="6" t="s">
        <v>197</v>
      </c>
      <c r="H20" s="6" t="s">
        <v>168</v>
      </c>
      <c r="I20" s="16" t="s">
        <v>64</v>
      </c>
      <c r="J20" s="12"/>
      <c r="K20" t="s">
        <v>257</v>
      </c>
    </row>
    <row r="21" spans="1:11" x14ac:dyDescent="0.25">
      <c r="A21" s="37">
        <v>17</v>
      </c>
      <c r="B21" s="15">
        <v>42982</v>
      </c>
      <c r="C21" s="6" t="s">
        <v>196</v>
      </c>
      <c r="D21" s="6" t="s">
        <v>230</v>
      </c>
      <c r="E21" s="6" t="s">
        <v>242</v>
      </c>
      <c r="F21" s="37">
        <v>3</v>
      </c>
      <c r="G21" s="6" t="s">
        <v>198</v>
      </c>
      <c r="H21" s="16" t="s">
        <v>199</v>
      </c>
      <c r="I21" s="16" t="s">
        <v>64</v>
      </c>
      <c r="J21" s="13"/>
      <c r="K21" t="s">
        <v>258</v>
      </c>
    </row>
    <row r="22" spans="1:11" x14ac:dyDescent="0.25">
      <c r="A22" s="37">
        <v>18</v>
      </c>
      <c r="B22" s="15">
        <v>42982</v>
      </c>
      <c r="C22" s="6" t="s">
        <v>244</v>
      </c>
      <c r="D22" s="6" t="s">
        <v>231</v>
      </c>
      <c r="E22" s="6" t="s">
        <v>243</v>
      </c>
      <c r="F22" s="37">
        <v>3</v>
      </c>
      <c r="G22" s="6" t="s">
        <v>167</v>
      </c>
      <c r="H22" s="16" t="s">
        <v>199</v>
      </c>
      <c r="I22" s="16" t="s">
        <v>96</v>
      </c>
      <c r="J22" s="12"/>
      <c r="K22" t="s">
        <v>260</v>
      </c>
    </row>
    <row r="23" spans="1:11" x14ac:dyDescent="0.25">
      <c r="A23" s="37">
        <v>19</v>
      </c>
      <c r="B23" s="15">
        <v>42982</v>
      </c>
      <c r="C23" s="6" t="s">
        <v>200</v>
      </c>
      <c r="D23" s="6" t="s">
        <v>231</v>
      </c>
      <c r="E23" s="6" t="s">
        <v>243</v>
      </c>
      <c r="F23" s="37">
        <v>2</v>
      </c>
      <c r="G23" s="6" t="s">
        <v>167</v>
      </c>
      <c r="H23" s="16" t="s">
        <v>199</v>
      </c>
      <c r="I23" s="16" t="s">
        <v>65</v>
      </c>
      <c r="J23" s="12"/>
      <c r="K23" t="s">
        <v>259</v>
      </c>
    </row>
    <row r="24" spans="1:11" x14ac:dyDescent="0.25">
      <c r="A24" s="37">
        <v>20</v>
      </c>
      <c r="B24" s="15">
        <v>42982</v>
      </c>
      <c r="C24" s="6" t="s">
        <v>201</v>
      </c>
      <c r="D24" s="6" t="s">
        <v>231</v>
      </c>
      <c r="E24" s="6" t="s">
        <v>243</v>
      </c>
      <c r="F24" s="37">
        <v>3</v>
      </c>
      <c r="G24" s="6" t="s">
        <v>167</v>
      </c>
      <c r="H24" s="16" t="s">
        <v>199</v>
      </c>
      <c r="I24" s="16" t="s">
        <v>65</v>
      </c>
      <c r="J24" s="12"/>
    </row>
    <row r="25" spans="1:11" x14ac:dyDescent="0.25">
      <c r="A25" s="37">
        <v>21</v>
      </c>
      <c r="B25" s="15">
        <v>42982</v>
      </c>
      <c r="C25" s="6" t="s">
        <v>202</v>
      </c>
      <c r="D25" s="6" t="s">
        <v>230</v>
      </c>
      <c r="E25" s="6" t="s">
        <v>243</v>
      </c>
      <c r="F25" s="37">
        <v>2</v>
      </c>
      <c r="G25" s="6" t="s">
        <v>203</v>
      </c>
      <c r="H25" s="16" t="s">
        <v>204</v>
      </c>
      <c r="I25" s="16" t="s">
        <v>96</v>
      </c>
      <c r="J25" s="12"/>
      <c r="K25" t="s">
        <v>261</v>
      </c>
    </row>
    <row r="26" spans="1:11" x14ac:dyDescent="0.25">
      <c r="A26" s="37">
        <v>22</v>
      </c>
      <c r="B26" s="15">
        <v>42982</v>
      </c>
      <c r="C26" s="6" t="s">
        <v>205</v>
      </c>
      <c r="D26" s="6" t="s">
        <v>230</v>
      </c>
      <c r="E26" s="6" t="s">
        <v>243</v>
      </c>
      <c r="F26" s="37">
        <v>3</v>
      </c>
      <c r="G26" s="6" t="s">
        <v>167</v>
      </c>
      <c r="H26" s="16" t="s">
        <v>199</v>
      </c>
      <c r="I26" s="16" t="s">
        <v>206</v>
      </c>
      <c r="J26" s="12"/>
    </row>
    <row r="27" spans="1:11" x14ac:dyDescent="0.25">
      <c r="A27" s="37">
        <v>23</v>
      </c>
      <c r="B27" s="15">
        <v>42982</v>
      </c>
      <c r="C27" s="6" t="s">
        <v>232</v>
      </c>
      <c r="D27" s="6" t="s">
        <v>230</v>
      </c>
      <c r="E27" s="6" t="s">
        <v>243</v>
      </c>
      <c r="F27" s="37">
        <v>3</v>
      </c>
      <c r="G27" s="6" t="s">
        <v>167</v>
      </c>
      <c r="H27" s="16" t="s">
        <v>199</v>
      </c>
      <c r="I27" s="16" t="s">
        <v>207</v>
      </c>
      <c r="J27" s="12"/>
    </row>
    <row r="28" spans="1:11" x14ac:dyDescent="0.25">
      <c r="A28" s="37">
        <v>24</v>
      </c>
      <c r="B28" s="15">
        <v>42983</v>
      </c>
      <c r="C28" s="6" t="s">
        <v>225</v>
      </c>
      <c r="D28" s="6" t="s">
        <v>230</v>
      </c>
      <c r="E28" s="6" t="s">
        <v>242</v>
      </c>
      <c r="F28" s="37">
        <v>3</v>
      </c>
      <c r="G28" s="6" t="s">
        <v>226</v>
      </c>
      <c r="H28" s="16" t="s">
        <v>227</v>
      </c>
      <c r="I28" s="16" t="s">
        <v>96</v>
      </c>
      <c r="J28" s="12"/>
    </row>
    <row r="29" spans="1:11" x14ac:dyDescent="0.25">
      <c r="A29" s="37">
        <v>25</v>
      </c>
      <c r="B29" s="15">
        <v>42983</v>
      </c>
      <c r="C29" s="6" t="s">
        <v>222</v>
      </c>
      <c r="D29" s="6" t="s">
        <v>231</v>
      </c>
      <c r="E29" s="6" t="s">
        <v>243</v>
      </c>
      <c r="F29" s="37">
        <v>2</v>
      </c>
      <c r="G29" s="6" t="s">
        <v>223</v>
      </c>
      <c r="H29" s="16" t="s">
        <v>224</v>
      </c>
      <c r="I29" s="16" t="s">
        <v>96</v>
      </c>
      <c r="J29" s="12"/>
    </row>
    <row r="30" spans="1:11" x14ac:dyDescent="0.25">
      <c r="A30" s="37">
        <v>26</v>
      </c>
      <c r="B30" s="15">
        <v>42984</v>
      </c>
      <c r="C30" s="6" t="s">
        <v>220</v>
      </c>
      <c r="D30" s="6" t="s">
        <v>231</v>
      </c>
      <c r="E30" s="6" t="s">
        <v>243</v>
      </c>
      <c r="F30" s="43">
        <v>2</v>
      </c>
      <c r="G30" s="6" t="s">
        <v>167</v>
      </c>
      <c r="H30" t="s">
        <v>221</v>
      </c>
      <c r="I30" t="s">
        <v>65</v>
      </c>
      <c r="J30" s="12"/>
      <c r="K30" t="s">
        <v>597</v>
      </c>
    </row>
    <row r="31" spans="1:11" x14ac:dyDescent="0.25">
      <c r="A31" s="37">
        <v>27</v>
      </c>
      <c r="B31" s="44">
        <v>43001</v>
      </c>
      <c r="C31" s="6" t="s">
        <v>247</v>
      </c>
      <c r="D31" s="6" t="s">
        <v>230</v>
      </c>
      <c r="E31" s="6" t="s">
        <v>243</v>
      </c>
      <c r="F31" s="43">
        <v>2</v>
      </c>
      <c r="G31" s="6" t="s">
        <v>248</v>
      </c>
      <c r="H31" s="6" t="s">
        <v>249</v>
      </c>
      <c r="I31" s="6" t="s">
        <v>96</v>
      </c>
      <c r="J31" s="12"/>
      <c r="K31" s="6" t="s">
        <v>598</v>
      </c>
    </row>
    <row r="32" spans="1:11" x14ac:dyDescent="0.25">
      <c r="A32" s="37">
        <v>28</v>
      </c>
      <c r="B32" s="44">
        <v>43001</v>
      </c>
      <c r="C32" s="6" t="s">
        <v>250</v>
      </c>
      <c r="D32" s="6" t="s">
        <v>230</v>
      </c>
      <c r="E32" s="6" t="s">
        <v>242</v>
      </c>
      <c r="F32" s="43">
        <v>4</v>
      </c>
      <c r="G32" s="6" t="s">
        <v>251</v>
      </c>
      <c r="H32" s="6" t="s">
        <v>252</v>
      </c>
      <c r="I32" s="6" t="s">
        <v>96</v>
      </c>
      <c r="J32" s="12"/>
      <c r="K32" s="6" t="s">
        <v>599</v>
      </c>
    </row>
    <row r="33" spans="1:11" x14ac:dyDescent="0.25">
      <c r="A33" s="37">
        <v>29</v>
      </c>
      <c r="B33" s="44">
        <v>43001</v>
      </c>
      <c r="C33" s="6" t="s">
        <v>262</v>
      </c>
      <c r="D33" s="6" t="s">
        <v>230</v>
      </c>
      <c r="E33" s="6" t="s">
        <v>243</v>
      </c>
      <c r="F33" s="43">
        <v>3</v>
      </c>
      <c r="G33" s="6" t="s">
        <v>263</v>
      </c>
      <c r="H33" s="6" t="s">
        <v>264</v>
      </c>
      <c r="I33" s="6" t="s">
        <v>65</v>
      </c>
      <c r="J33" s="12"/>
      <c r="K33" s="6" t="s">
        <v>600</v>
      </c>
    </row>
    <row r="34" spans="1:11" x14ac:dyDescent="0.25">
      <c r="A34" s="37">
        <v>30</v>
      </c>
      <c r="B34" s="44">
        <v>43012</v>
      </c>
      <c r="C34" s="6" t="s">
        <v>460</v>
      </c>
      <c r="D34" s="6" t="s">
        <v>230</v>
      </c>
      <c r="E34" s="6" t="s">
        <v>242</v>
      </c>
      <c r="F34" s="43">
        <v>2</v>
      </c>
      <c r="G34" s="6" t="s">
        <v>157</v>
      </c>
      <c r="H34" s="6" t="s">
        <v>461</v>
      </c>
      <c r="I34" s="6" t="s">
        <v>96</v>
      </c>
      <c r="J34" s="12"/>
      <c r="K34" s="6" t="s">
        <v>462</v>
      </c>
    </row>
    <row r="35" spans="1:11" x14ac:dyDescent="0.25">
      <c r="A35" s="37">
        <v>31</v>
      </c>
      <c r="B35" s="44">
        <v>43014</v>
      </c>
      <c r="C35" s="6" t="s">
        <v>470</v>
      </c>
      <c r="D35" s="6" t="s">
        <v>231</v>
      </c>
      <c r="E35" s="6" t="s">
        <v>243</v>
      </c>
      <c r="F35" s="43">
        <v>3</v>
      </c>
      <c r="G35" s="6" t="s">
        <v>471</v>
      </c>
      <c r="H35" s="6" t="s">
        <v>472</v>
      </c>
      <c r="I35" s="6" t="s">
        <v>63</v>
      </c>
      <c r="J35" s="12"/>
      <c r="K35" s="6" t="s">
        <v>473</v>
      </c>
    </row>
    <row r="36" spans="1:11" x14ac:dyDescent="0.25">
      <c r="A36" s="37">
        <v>32</v>
      </c>
      <c r="B36" s="44">
        <v>43024</v>
      </c>
      <c r="C36" s="6" t="s">
        <v>474</v>
      </c>
      <c r="D36" s="6" t="s">
        <v>230</v>
      </c>
      <c r="E36" s="6" t="s">
        <v>242</v>
      </c>
      <c r="F36" s="43">
        <v>2</v>
      </c>
      <c r="G36" s="6" t="s">
        <v>475</v>
      </c>
      <c r="H36" s="6" t="s">
        <v>476</v>
      </c>
      <c r="I36" s="6" t="s">
        <v>96</v>
      </c>
      <c r="J36" s="12"/>
      <c r="K36" s="6" t="s">
        <v>477</v>
      </c>
    </row>
    <row r="37" spans="1:11" x14ac:dyDescent="0.25">
      <c r="A37" s="37">
        <v>33</v>
      </c>
      <c r="B37" s="89">
        <v>43034</v>
      </c>
      <c r="C37" s="6" t="s">
        <v>546</v>
      </c>
      <c r="D37" s="6" t="s">
        <v>231</v>
      </c>
      <c r="E37" s="6" t="s">
        <v>243</v>
      </c>
      <c r="F37" s="43">
        <v>3</v>
      </c>
      <c r="G37" s="6" t="s">
        <v>167</v>
      </c>
      <c r="H37" s="6" t="s">
        <v>503</v>
      </c>
      <c r="I37" s="6" t="s">
        <v>63</v>
      </c>
      <c r="J37" s="12"/>
      <c r="K37" s="6" t="s">
        <v>504</v>
      </c>
    </row>
    <row r="38" spans="1:11" x14ac:dyDescent="0.25">
      <c r="A38" s="37">
        <v>34</v>
      </c>
      <c r="B38" s="89">
        <v>43034</v>
      </c>
      <c r="C38" s="6" t="s">
        <v>545</v>
      </c>
      <c r="D38" s="6" t="s">
        <v>231</v>
      </c>
      <c r="E38" s="6" t="s">
        <v>243</v>
      </c>
      <c r="F38" s="43">
        <v>2</v>
      </c>
      <c r="G38" s="6" t="s">
        <v>167</v>
      </c>
      <c r="H38" s="6" t="s">
        <v>505</v>
      </c>
      <c r="I38" s="6" t="s">
        <v>63</v>
      </c>
      <c r="J38" s="12"/>
      <c r="K38" s="6" t="s">
        <v>506</v>
      </c>
    </row>
    <row r="39" spans="1:11" x14ac:dyDescent="0.25">
      <c r="A39" s="37">
        <v>35</v>
      </c>
      <c r="B39" s="89">
        <v>43034</v>
      </c>
      <c r="C39" s="6" t="s">
        <v>544</v>
      </c>
      <c r="D39" s="6" t="s">
        <v>231</v>
      </c>
      <c r="E39" s="6" t="s">
        <v>243</v>
      </c>
      <c r="F39" s="43">
        <v>3</v>
      </c>
      <c r="G39" s="6" t="s">
        <v>167</v>
      </c>
      <c r="H39" s="6" t="s">
        <v>507</v>
      </c>
      <c r="I39" s="6" t="s">
        <v>65</v>
      </c>
      <c r="J39" s="12"/>
      <c r="K39" s="6" t="s">
        <v>601</v>
      </c>
    </row>
  </sheetData>
  <pageMargins left="0.7" right="0.7" top="0.75" bottom="0.75" header="0.3" footer="0.3"/>
  <pageSetup paperSize="8"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66"/>
  <sheetViews>
    <sheetView topLeftCell="A34" zoomScale="110" zoomScaleNormal="110" workbookViewId="0">
      <selection activeCell="C68" sqref="C68"/>
    </sheetView>
  </sheetViews>
  <sheetFormatPr defaultRowHeight="15" x14ac:dyDescent="0.25"/>
  <cols>
    <col min="1" max="1" width="16.28515625" bestFit="1" customWidth="1"/>
    <col min="2" max="2" width="16.5703125" bestFit="1" customWidth="1"/>
    <col min="3" max="3" width="11.85546875" bestFit="1" customWidth="1"/>
    <col min="4" max="4" width="21.7109375" bestFit="1" customWidth="1"/>
    <col min="5" max="5" width="10.140625" bestFit="1" customWidth="1"/>
    <col min="7" max="7" width="42.42578125" bestFit="1" customWidth="1"/>
    <col min="8" max="8" width="21.5703125" customWidth="1"/>
  </cols>
  <sheetData>
    <row r="1" spans="1:8" x14ac:dyDescent="0.25">
      <c r="A1" t="s">
        <v>107</v>
      </c>
      <c r="G1" t="s">
        <v>108</v>
      </c>
    </row>
    <row r="2" spans="1:8" x14ac:dyDescent="0.25">
      <c r="B2" s="17"/>
      <c r="C2" s="18" t="s">
        <v>109</v>
      </c>
      <c r="D2" s="18" t="s">
        <v>75</v>
      </c>
      <c r="E2" s="18" t="s">
        <v>110</v>
      </c>
      <c r="G2" s="2" t="s">
        <v>111</v>
      </c>
      <c r="H2" s="19" t="s">
        <v>112</v>
      </c>
    </row>
    <row r="3" spans="1:8" x14ac:dyDescent="0.25">
      <c r="A3">
        <v>0.5</v>
      </c>
      <c r="B3" s="18" t="s">
        <v>113</v>
      </c>
      <c r="C3" s="17">
        <v>3</v>
      </c>
      <c r="D3" s="17">
        <v>10</v>
      </c>
      <c r="E3" s="17">
        <v>7</v>
      </c>
      <c r="G3" t="s">
        <v>114</v>
      </c>
      <c r="H3" t="s">
        <v>115</v>
      </c>
    </row>
    <row r="4" spans="1:8" x14ac:dyDescent="0.25">
      <c r="A4">
        <v>0.3</v>
      </c>
      <c r="B4" s="18" t="s">
        <v>116</v>
      </c>
      <c r="C4" s="17">
        <v>6</v>
      </c>
      <c r="D4" s="17">
        <v>9</v>
      </c>
      <c r="E4" s="17">
        <v>7</v>
      </c>
      <c r="G4" t="s">
        <v>117</v>
      </c>
      <c r="H4" t="s">
        <v>118</v>
      </c>
    </row>
    <row r="5" spans="1:8" ht="15.75" thickBot="1" x14ac:dyDescent="0.3">
      <c r="A5">
        <v>0.2</v>
      </c>
      <c r="B5" s="18" t="s">
        <v>112</v>
      </c>
      <c r="C5" s="20">
        <v>5</v>
      </c>
      <c r="D5" s="20">
        <v>8</v>
      </c>
      <c r="E5" s="20">
        <v>6</v>
      </c>
      <c r="G5" t="s">
        <v>119</v>
      </c>
      <c r="H5" t="s">
        <v>120</v>
      </c>
    </row>
    <row r="6" spans="1:8" ht="15.75" thickBot="1" x14ac:dyDescent="0.3">
      <c r="C6" s="41">
        <f>C3*A3+C4*A4+C5*A5</f>
        <v>4.3</v>
      </c>
      <c r="D6" s="39">
        <f>D3*A3+D4*A4+D5*A5</f>
        <v>9.2999999999999989</v>
      </c>
      <c r="E6" s="40">
        <f>E3*A3+E4*A4+E5*A5</f>
        <v>6.8</v>
      </c>
      <c r="G6" t="s">
        <v>121</v>
      </c>
      <c r="H6" t="s">
        <v>122</v>
      </c>
    </row>
    <row r="7" spans="1:8" x14ac:dyDescent="0.25">
      <c r="A7" s="2" t="s">
        <v>210</v>
      </c>
      <c r="B7" s="19" t="s">
        <v>75</v>
      </c>
      <c r="C7" s="38"/>
      <c r="D7" s="38"/>
      <c r="E7" s="38"/>
    </row>
    <row r="8" spans="1:8" x14ac:dyDescent="0.25">
      <c r="C8" s="38"/>
      <c r="D8" s="38"/>
      <c r="E8" s="38"/>
    </row>
    <row r="10" spans="1:8" x14ac:dyDescent="0.25">
      <c r="A10" t="s">
        <v>123</v>
      </c>
    </row>
    <row r="11" spans="1:8" x14ac:dyDescent="0.25">
      <c r="B11" s="17"/>
      <c r="C11" s="18" t="s">
        <v>124</v>
      </c>
      <c r="D11" s="18" t="s">
        <v>125</v>
      </c>
      <c r="E11" s="18" t="s">
        <v>126</v>
      </c>
    </row>
    <row r="12" spans="1:8" x14ac:dyDescent="0.25">
      <c r="A12">
        <v>0.4</v>
      </c>
      <c r="B12" s="18" t="s">
        <v>113</v>
      </c>
      <c r="C12" s="17">
        <v>8</v>
      </c>
      <c r="D12" s="17">
        <v>7</v>
      </c>
      <c r="E12" s="17">
        <v>4</v>
      </c>
    </row>
    <row r="13" spans="1:8" x14ac:dyDescent="0.25">
      <c r="A13">
        <v>0.5</v>
      </c>
      <c r="B13" s="18" t="s">
        <v>116</v>
      </c>
      <c r="C13" s="17">
        <v>3</v>
      </c>
      <c r="D13" s="17">
        <v>7</v>
      </c>
      <c r="E13" s="17">
        <v>8</v>
      </c>
    </row>
    <row r="14" spans="1:8" ht="15.75" thickBot="1" x14ac:dyDescent="0.3">
      <c r="A14">
        <v>0.1</v>
      </c>
      <c r="B14" s="18" t="s">
        <v>112</v>
      </c>
      <c r="C14" s="20">
        <v>7</v>
      </c>
      <c r="D14" s="20">
        <v>7</v>
      </c>
      <c r="E14" s="20">
        <v>7</v>
      </c>
    </row>
    <row r="15" spans="1:8" ht="15.75" thickBot="1" x14ac:dyDescent="0.3">
      <c r="C15" s="21">
        <f>C12*A12+C13*A13+C14*A14</f>
        <v>5.4</v>
      </c>
      <c r="D15" s="39">
        <f>D12*A12+D13*A13+D14*A14</f>
        <v>7.0000000000000009</v>
      </c>
      <c r="E15" s="22">
        <f>E12*A12+E13*A13+E14*A14</f>
        <v>6.3</v>
      </c>
    </row>
    <row r="16" spans="1:8" x14ac:dyDescent="0.25">
      <c r="A16" s="2" t="s">
        <v>210</v>
      </c>
      <c r="B16" s="19" t="s">
        <v>216</v>
      </c>
      <c r="C16" s="38"/>
      <c r="D16" s="38"/>
      <c r="E16" s="38"/>
    </row>
    <row r="17" spans="1:5" x14ac:dyDescent="0.25">
      <c r="C17" s="38"/>
      <c r="D17" s="38"/>
      <c r="E17" s="38"/>
    </row>
    <row r="19" spans="1:5" x14ac:dyDescent="0.25">
      <c r="A19" t="s">
        <v>208</v>
      </c>
    </row>
    <row r="20" spans="1:5" x14ac:dyDescent="0.25">
      <c r="B20" s="17"/>
      <c r="C20" s="18" t="s">
        <v>212</v>
      </c>
      <c r="D20" s="18" t="s">
        <v>209</v>
      </c>
      <c r="E20" s="18" t="s">
        <v>211</v>
      </c>
    </row>
    <row r="21" spans="1:5" x14ac:dyDescent="0.25">
      <c r="A21">
        <v>0.17</v>
      </c>
      <c r="B21" s="18" t="s">
        <v>113</v>
      </c>
      <c r="C21" s="17">
        <v>8</v>
      </c>
      <c r="D21" s="17">
        <v>4</v>
      </c>
      <c r="E21" s="17">
        <v>9</v>
      </c>
    </row>
    <row r="22" spans="1:5" x14ac:dyDescent="0.25">
      <c r="A22">
        <v>0.38</v>
      </c>
      <c r="B22" s="18" t="s">
        <v>116</v>
      </c>
      <c r="C22" s="17">
        <v>6</v>
      </c>
      <c r="D22" s="17">
        <v>9</v>
      </c>
      <c r="E22" s="17">
        <v>2</v>
      </c>
    </row>
    <row r="23" spans="1:5" x14ac:dyDescent="0.25">
      <c r="A23">
        <v>0.35</v>
      </c>
      <c r="B23" s="18" t="s">
        <v>213</v>
      </c>
      <c r="C23" s="20">
        <v>8</v>
      </c>
      <c r="D23" s="20">
        <v>1</v>
      </c>
      <c r="E23" s="20">
        <v>6</v>
      </c>
    </row>
    <row r="24" spans="1:5" ht="15.75" thickBot="1" x14ac:dyDescent="0.3">
      <c r="A24">
        <v>0.1</v>
      </c>
      <c r="B24" s="18" t="s">
        <v>214</v>
      </c>
      <c r="C24" s="20">
        <v>3</v>
      </c>
      <c r="D24" s="20">
        <v>9</v>
      </c>
      <c r="E24" s="20">
        <v>6</v>
      </c>
    </row>
    <row r="25" spans="1:5" ht="15.75" thickBot="1" x14ac:dyDescent="0.3">
      <c r="A25">
        <f>SUM(A21:A24)</f>
        <v>1</v>
      </c>
      <c r="C25" s="39">
        <f>C21*A21+C22*A22+C24*A24+A23*C23</f>
        <v>6.74</v>
      </c>
      <c r="D25" s="21">
        <f>D21*A21+D22*A22+D24*A24+D23*A23</f>
        <v>5.35</v>
      </c>
      <c r="E25" s="22">
        <f>E21*A21+E22*A22+E24*A24+E23*A23</f>
        <v>4.99</v>
      </c>
    </row>
    <row r="26" spans="1:5" x14ac:dyDescent="0.25">
      <c r="A26" s="2" t="s">
        <v>210</v>
      </c>
      <c r="B26" s="19" t="s">
        <v>215</v>
      </c>
    </row>
    <row r="28" spans="1:5" x14ac:dyDescent="0.25">
      <c r="A28" t="s">
        <v>450</v>
      </c>
    </row>
    <row r="29" spans="1:5" x14ac:dyDescent="0.25">
      <c r="B29" s="17"/>
      <c r="C29" s="17" t="s">
        <v>451</v>
      </c>
      <c r="D29" s="17" t="s">
        <v>452</v>
      </c>
      <c r="E29" s="17" t="s">
        <v>453</v>
      </c>
    </row>
    <row r="30" spans="1:5" x14ac:dyDescent="0.25">
      <c r="A30">
        <v>0.35</v>
      </c>
      <c r="B30" s="17" t="s">
        <v>113</v>
      </c>
      <c r="C30" s="17">
        <v>6</v>
      </c>
      <c r="D30" s="17">
        <v>7</v>
      </c>
      <c r="E30" s="17">
        <v>6</v>
      </c>
    </row>
    <row r="31" spans="1:5" x14ac:dyDescent="0.25">
      <c r="A31">
        <v>0.25</v>
      </c>
      <c r="B31" s="17" t="s">
        <v>454</v>
      </c>
      <c r="C31" s="17">
        <v>2</v>
      </c>
      <c r="D31" s="17">
        <v>5</v>
      </c>
      <c r="E31" s="17">
        <v>8</v>
      </c>
    </row>
    <row r="32" spans="1:5" x14ac:dyDescent="0.25">
      <c r="A32">
        <v>0.4</v>
      </c>
      <c r="B32" s="17" t="s">
        <v>455</v>
      </c>
      <c r="C32" s="20">
        <v>7</v>
      </c>
      <c r="D32" s="20">
        <v>3</v>
      </c>
      <c r="E32" s="20">
        <v>9</v>
      </c>
    </row>
    <row r="33" spans="1:5" x14ac:dyDescent="0.25">
      <c r="C33" s="17">
        <f>C30*A30+C31*A31+C32*A32</f>
        <v>5.4</v>
      </c>
      <c r="D33" s="17">
        <f>D30*A30+D31*A31+D32*A32</f>
        <v>4.9000000000000004</v>
      </c>
      <c r="E33" s="85">
        <f>E30*A30+E31*A31+E32*A32</f>
        <v>7.6999999999999993</v>
      </c>
    </row>
    <row r="36" spans="1:5" x14ac:dyDescent="0.25">
      <c r="A36" t="s">
        <v>508</v>
      </c>
    </row>
    <row r="38" spans="1:5" x14ac:dyDescent="0.25">
      <c r="A38" s="90"/>
      <c r="B38" s="17"/>
      <c r="C38" s="17" t="s">
        <v>509</v>
      </c>
      <c r="D38" s="17" t="s">
        <v>510</v>
      </c>
      <c r="E38" s="17" t="s">
        <v>511</v>
      </c>
    </row>
    <row r="39" spans="1:5" x14ac:dyDescent="0.25">
      <c r="A39" s="90">
        <v>0.3</v>
      </c>
      <c r="B39" s="17" t="s">
        <v>113</v>
      </c>
      <c r="C39" s="17">
        <v>9</v>
      </c>
      <c r="D39" s="17">
        <v>5</v>
      </c>
      <c r="E39" s="17">
        <v>8</v>
      </c>
    </row>
    <row r="40" spans="1:5" x14ac:dyDescent="0.25">
      <c r="A40" s="90">
        <v>0.5</v>
      </c>
      <c r="B40" s="17" t="s">
        <v>512</v>
      </c>
      <c r="C40" s="17">
        <v>8</v>
      </c>
      <c r="D40" s="17">
        <v>5</v>
      </c>
      <c r="E40" s="17">
        <v>10</v>
      </c>
    </row>
    <row r="41" spans="1:5" x14ac:dyDescent="0.25">
      <c r="A41" s="90">
        <v>0.4</v>
      </c>
      <c r="B41" s="17" t="s">
        <v>513</v>
      </c>
      <c r="C41" s="20">
        <v>8</v>
      </c>
      <c r="D41" s="20">
        <v>3</v>
      </c>
      <c r="E41" s="20">
        <v>9</v>
      </c>
    </row>
    <row r="42" spans="1:5" x14ac:dyDescent="0.25">
      <c r="A42" s="90"/>
      <c r="B42" s="90"/>
      <c r="C42" s="17">
        <f>C39*A39+C40*A40+C41*A41</f>
        <v>9.8999999999999986</v>
      </c>
      <c r="D42" s="17">
        <f>D39*A39+D40*A40+D41*A41</f>
        <v>5.2</v>
      </c>
      <c r="E42" s="85">
        <f>E39*A39+E40*A40+E41*A41</f>
        <v>11</v>
      </c>
    </row>
    <row r="44" spans="1:5" x14ac:dyDescent="0.25">
      <c r="A44" t="s">
        <v>514</v>
      </c>
    </row>
    <row r="46" spans="1:5" x14ac:dyDescent="0.25">
      <c r="A46" t="s">
        <v>515</v>
      </c>
    </row>
    <row r="48" spans="1:5" x14ac:dyDescent="0.25">
      <c r="A48" s="90"/>
      <c r="B48" s="17"/>
      <c r="C48" s="17" t="s">
        <v>509</v>
      </c>
      <c r="D48" s="17" t="s">
        <v>517</v>
      </c>
      <c r="E48" s="17" t="s">
        <v>511</v>
      </c>
    </row>
    <row r="49" spans="1:6" x14ac:dyDescent="0.25">
      <c r="A49" s="90">
        <v>0.15</v>
      </c>
      <c r="B49" s="17" t="s">
        <v>113</v>
      </c>
      <c r="C49" s="17">
        <v>9</v>
      </c>
      <c r="D49" s="17">
        <v>4</v>
      </c>
      <c r="E49" s="17">
        <v>8</v>
      </c>
    </row>
    <row r="50" spans="1:6" x14ac:dyDescent="0.25">
      <c r="A50" s="90">
        <v>0.4</v>
      </c>
      <c r="B50" s="17" t="s">
        <v>512</v>
      </c>
      <c r="C50" s="17">
        <v>8</v>
      </c>
      <c r="D50" s="17">
        <v>10</v>
      </c>
      <c r="E50" s="17">
        <v>10</v>
      </c>
    </row>
    <row r="51" spans="1:6" s="90" customFormat="1" x14ac:dyDescent="0.25">
      <c r="A51" s="90">
        <v>0.2</v>
      </c>
      <c r="B51" s="17" t="s">
        <v>516</v>
      </c>
      <c r="C51" s="20">
        <v>8</v>
      </c>
      <c r="D51" s="20">
        <v>10</v>
      </c>
      <c r="E51" s="20">
        <v>2</v>
      </c>
    </row>
    <row r="52" spans="1:6" x14ac:dyDescent="0.25">
      <c r="A52" s="90">
        <v>0.25</v>
      </c>
      <c r="B52" s="17" t="s">
        <v>513</v>
      </c>
      <c r="C52" s="20">
        <v>8</v>
      </c>
      <c r="D52" s="20">
        <v>9</v>
      </c>
      <c r="E52" s="20">
        <v>9</v>
      </c>
    </row>
    <row r="53" spans="1:6" x14ac:dyDescent="0.25">
      <c r="A53" s="90"/>
      <c r="B53" s="90"/>
      <c r="C53" s="17">
        <f>C49*A49+C50*A50+C52*A52+A51*C51</f>
        <v>8.15</v>
      </c>
      <c r="D53" s="85">
        <f>D49*A49+D50*A50+D52*A52+A51*D51</f>
        <v>8.85</v>
      </c>
      <c r="E53" s="91">
        <f>E49*A49+E50*A50+E52*A52+A51*E51</f>
        <v>7.8500000000000005</v>
      </c>
    </row>
    <row r="55" spans="1:6" x14ac:dyDescent="0.25">
      <c r="A55" t="s">
        <v>518</v>
      </c>
    </row>
    <row r="57" spans="1:6" x14ac:dyDescent="0.25">
      <c r="A57" s="90" t="s">
        <v>619</v>
      </c>
      <c r="B57" s="90"/>
      <c r="C57" s="90"/>
      <c r="D57" s="90"/>
      <c r="E57" s="90"/>
      <c r="F57" s="90"/>
    </row>
    <row r="58" spans="1:6" x14ac:dyDescent="0.25">
      <c r="A58" s="90"/>
      <c r="B58" s="90"/>
      <c r="C58" s="90"/>
      <c r="D58" s="90"/>
      <c r="E58" s="90"/>
      <c r="F58" s="90"/>
    </row>
    <row r="59" spans="1:6" x14ac:dyDescent="0.25">
      <c r="A59" s="90"/>
      <c r="B59" s="17"/>
      <c r="C59" s="17" t="s">
        <v>620</v>
      </c>
      <c r="D59" s="17" t="s">
        <v>621</v>
      </c>
      <c r="E59" s="17" t="s">
        <v>622</v>
      </c>
      <c r="F59" s="90"/>
    </row>
    <row r="60" spans="1:6" x14ac:dyDescent="0.25">
      <c r="A60" s="90">
        <v>0.15</v>
      </c>
      <c r="B60" s="17" t="s">
        <v>113</v>
      </c>
      <c r="C60" s="17">
        <v>3.2</v>
      </c>
      <c r="D60" s="17">
        <v>6.4</v>
      </c>
      <c r="E60" s="17">
        <v>3.5</v>
      </c>
      <c r="F60" s="90"/>
    </row>
    <row r="61" spans="1:6" x14ac:dyDescent="0.25">
      <c r="A61" s="90">
        <v>0.4</v>
      </c>
      <c r="B61" s="17" t="s">
        <v>623</v>
      </c>
      <c r="C61" s="17">
        <v>8</v>
      </c>
      <c r="D61" s="17">
        <v>5</v>
      </c>
      <c r="E61" s="17">
        <v>5</v>
      </c>
      <c r="F61" s="90"/>
    </row>
    <row r="62" spans="1:6" x14ac:dyDescent="0.25">
      <c r="A62" s="90">
        <v>0.25</v>
      </c>
      <c r="B62" s="17" t="s">
        <v>516</v>
      </c>
      <c r="C62" s="20">
        <v>9</v>
      </c>
      <c r="D62" s="20">
        <v>2</v>
      </c>
      <c r="E62" s="20">
        <v>5</v>
      </c>
      <c r="F62" s="90"/>
    </row>
    <row r="63" spans="1:6" x14ac:dyDescent="0.25">
      <c r="A63" s="90">
        <v>0.2</v>
      </c>
      <c r="B63" s="17" t="s">
        <v>624</v>
      </c>
      <c r="C63" s="20">
        <v>6</v>
      </c>
      <c r="D63" s="20">
        <v>7</v>
      </c>
      <c r="E63" s="20">
        <v>8</v>
      </c>
      <c r="F63" s="90"/>
    </row>
    <row r="64" spans="1:6" x14ac:dyDescent="0.25">
      <c r="A64" s="90"/>
      <c r="B64" s="90"/>
      <c r="C64" s="85">
        <f>C60*A60+C61*A61+C63*A63+A62*C62</f>
        <v>7.1300000000000008</v>
      </c>
      <c r="D64" s="91">
        <f>D60*A60+D61*A61+D63*A63+A62*D62</f>
        <v>4.8600000000000003</v>
      </c>
      <c r="E64" s="91">
        <f>E60*A60+E61*A61+E63*A63+A62*E62</f>
        <v>5.375</v>
      </c>
      <c r="F64" s="90"/>
    </row>
    <row r="65" spans="1:6" x14ac:dyDescent="0.25">
      <c r="A65" s="90"/>
      <c r="B65" s="90"/>
      <c r="C65" s="90"/>
      <c r="D65" s="90"/>
      <c r="E65" s="90"/>
      <c r="F65" s="90"/>
    </row>
    <row r="66" spans="1:6" x14ac:dyDescent="0.25">
      <c r="A66" t="s">
        <v>625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37"/>
  <sheetViews>
    <sheetView workbookViewId="0"/>
  </sheetViews>
  <sheetFormatPr defaultRowHeight="15" x14ac:dyDescent="0.25"/>
  <cols>
    <col min="1" max="1" width="45.7109375" bestFit="1" customWidth="1"/>
    <col min="2" max="2" width="12" bestFit="1" customWidth="1"/>
    <col min="3" max="3" width="8.42578125" bestFit="1" customWidth="1"/>
    <col min="4" max="4" width="9.5703125" bestFit="1" customWidth="1"/>
  </cols>
  <sheetData>
    <row r="1" spans="1:4" ht="16.5" thickTop="1" thickBot="1" x14ac:dyDescent="0.3">
      <c r="A1" s="45" t="s">
        <v>344</v>
      </c>
      <c r="B1" s="62" t="s">
        <v>345</v>
      </c>
      <c r="C1" s="62" t="s">
        <v>346</v>
      </c>
      <c r="D1" s="62" t="s">
        <v>347</v>
      </c>
    </row>
    <row r="2" spans="1:4" ht="15.75" thickTop="1" x14ac:dyDescent="0.25">
      <c r="A2" s="30" t="s">
        <v>348</v>
      </c>
      <c r="B2" s="30">
        <f>D2/C2</f>
        <v>2.2222222222222223</v>
      </c>
      <c r="C2" s="30">
        <v>18</v>
      </c>
      <c r="D2" s="30">
        <v>40</v>
      </c>
    </row>
    <row r="3" spans="1:4" x14ac:dyDescent="0.25">
      <c r="A3" s="30" t="s">
        <v>349</v>
      </c>
      <c r="B3" s="30">
        <v>7</v>
      </c>
      <c r="C3" s="30">
        <v>12</v>
      </c>
      <c r="D3" s="30">
        <f>B3*C3</f>
        <v>84</v>
      </c>
    </row>
    <row r="4" spans="1:4" x14ac:dyDescent="0.25">
      <c r="A4" s="30" t="s">
        <v>350</v>
      </c>
      <c r="B4" s="30">
        <v>7</v>
      </c>
      <c r="C4" s="30">
        <v>12</v>
      </c>
      <c r="D4" s="30">
        <f>B4*C4</f>
        <v>84</v>
      </c>
    </row>
    <row r="5" spans="1:4" x14ac:dyDescent="0.25">
      <c r="A5" s="30" t="s">
        <v>351</v>
      </c>
      <c r="B5" s="30">
        <v>7</v>
      </c>
      <c r="C5" s="30">
        <v>12</v>
      </c>
      <c r="D5" s="30">
        <f>B5*C5</f>
        <v>84</v>
      </c>
    </row>
    <row r="6" spans="1:4" x14ac:dyDescent="0.25">
      <c r="A6" s="30" t="s">
        <v>352</v>
      </c>
      <c r="B6" s="30">
        <v>7</v>
      </c>
      <c r="C6" s="30">
        <v>24</v>
      </c>
      <c r="D6" s="30">
        <f>B6*C6</f>
        <v>168</v>
      </c>
    </row>
    <row r="7" spans="1:4" ht="15.75" thickBot="1" x14ac:dyDescent="0.3">
      <c r="A7" s="30" t="s">
        <v>353</v>
      </c>
      <c r="B7" s="30">
        <v>14</v>
      </c>
      <c r="C7" s="30">
        <v>12</v>
      </c>
      <c r="D7" s="30">
        <f>B7*C7</f>
        <v>168</v>
      </c>
    </row>
    <row r="8" spans="1:4" ht="16.5" thickTop="1" thickBot="1" x14ac:dyDescent="0.3">
      <c r="A8" s="122" t="s">
        <v>354</v>
      </c>
      <c r="B8" s="120"/>
      <c r="C8" s="120"/>
      <c r="D8" s="121"/>
    </row>
    <row r="9" spans="1:4" ht="15.75" thickTop="1" x14ac:dyDescent="0.25">
      <c r="A9" s="30" t="s">
        <v>355</v>
      </c>
      <c r="B9" s="63">
        <f>B3/B2</f>
        <v>3.15</v>
      </c>
      <c r="C9" s="49" t="s">
        <v>356</v>
      </c>
      <c r="D9" s="64"/>
    </row>
    <row r="10" spans="1:4" x14ac:dyDescent="0.25">
      <c r="A10" s="30" t="s">
        <v>357</v>
      </c>
      <c r="B10" s="65">
        <f>B2*6</f>
        <v>13.333333333333334</v>
      </c>
      <c r="C10" s="38" t="s">
        <v>358</v>
      </c>
      <c r="D10" s="66"/>
    </row>
    <row r="11" spans="1:4" ht="15.75" thickBot="1" x14ac:dyDescent="0.3">
      <c r="A11" s="30" t="s">
        <v>359</v>
      </c>
      <c r="B11" s="65">
        <f>B2*8</f>
        <v>17.777777777777779</v>
      </c>
      <c r="C11" s="38" t="s">
        <v>358</v>
      </c>
      <c r="D11" s="66"/>
    </row>
    <row r="12" spans="1:4" ht="16.5" thickTop="1" thickBot="1" x14ac:dyDescent="0.3">
      <c r="A12" s="154" t="s">
        <v>360</v>
      </c>
      <c r="B12" s="155"/>
      <c r="C12" s="155"/>
      <c r="D12" s="155"/>
    </row>
    <row r="13" spans="1:4" ht="15.75" thickTop="1" x14ac:dyDescent="0.25">
      <c r="A13" s="30" t="s">
        <v>361</v>
      </c>
      <c r="B13" s="63">
        <f>B4/$B$3</f>
        <v>1</v>
      </c>
      <c r="C13" s="49" t="s">
        <v>362</v>
      </c>
      <c r="D13" s="64"/>
    </row>
    <row r="14" spans="1:4" x14ac:dyDescent="0.25">
      <c r="A14" s="30" t="s">
        <v>363</v>
      </c>
      <c r="B14" s="65">
        <f t="shared" ref="B14:B16" si="0">B5/$B$3</f>
        <v>1</v>
      </c>
      <c r="C14" s="38" t="s">
        <v>362</v>
      </c>
      <c r="D14" s="66"/>
    </row>
    <row r="15" spans="1:4" x14ac:dyDescent="0.25">
      <c r="A15" s="30" t="s">
        <v>364</v>
      </c>
      <c r="B15" s="65">
        <f t="shared" si="0"/>
        <v>1</v>
      </c>
      <c r="C15" s="38" t="s">
        <v>362</v>
      </c>
      <c r="D15" s="66"/>
    </row>
    <row r="16" spans="1:4" ht="15.75" thickBot="1" x14ac:dyDescent="0.3">
      <c r="A16" s="30" t="s">
        <v>365</v>
      </c>
      <c r="B16" s="67">
        <f t="shared" si="0"/>
        <v>2</v>
      </c>
      <c r="C16" s="68" t="s">
        <v>362</v>
      </c>
      <c r="D16" s="69"/>
    </row>
    <row r="17" spans="1:4" ht="16.5" thickTop="1" thickBot="1" x14ac:dyDescent="0.3">
      <c r="A17" s="122" t="s">
        <v>366</v>
      </c>
      <c r="B17" s="120"/>
      <c r="C17" s="120"/>
      <c r="D17" s="121"/>
    </row>
    <row r="18" spans="1:4" ht="16.5" thickTop="1" thickBot="1" x14ac:dyDescent="0.3">
      <c r="A18" s="30"/>
      <c r="B18" s="62" t="s">
        <v>367</v>
      </c>
      <c r="C18" s="62" t="s">
        <v>346</v>
      </c>
      <c r="D18" s="62" t="s">
        <v>347</v>
      </c>
    </row>
    <row r="19" spans="1:4" ht="16.5" thickTop="1" thickBot="1" x14ac:dyDescent="0.3">
      <c r="A19" s="30" t="s">
        <v>368</v>
      </c>
      <c r="B19" s="30">
        <f>D19/C19</f>
        <v>0.83333333333333337</v>
      </c>
      <c r="C19" s="30">
        <v>12</v>
      </c>
      <c r="D19" s="30">
        <v>10</v>
      </c>
    </row>
    <row r="20" spans="1:4" ht="16.5" thickTop="1" thickBot="1" x14ac:dyDescent="0.3">
      <c r="A20" s="154" t="s">
        <v>369</v>
      </c>
      <c r="B20" s="155"/>
      <c r="C20" s="155"/>
      <c r="D20" s="155"/>
    </row>
    <row r="21" spans="1:4" ht="16.5" thickTop="1" thickBot="1" x14ac:dyDescent="0.3">
      <c r="A21" s="30"/>
      <c r="B21" s="62" t="s">
        <v>367</v>
      </c>
      <c r="C21" s="62" t="s">
        <v>346</v>
      </c>
      <c r="D21" s="62" t="s">
        <v>347</v>
      </c>
    </row>
    <row r="22" spans="1:4" ht="16.5" thickTop="1" thickBot="1" x14ac:dyDescent="0.3">
      <c r="A22" s="30" t="s">
        <v>370</v>
      </c>
      <c r="B22" s="30">
        <v>1.5</v>
      </c>
      <c r="C22" s="30">
        <v>12</v>
      </c>
      <c r="D22" s="30">
        <v>10</v>
      </c>
    </row>
    <row r="23" spans="1:4" ht="16.5" thickTop="1" thickBot="1" x14ac:dyDescent="0.3">
      <c r="A23" s="122" t="s">
        <v>371</v>
      </c>
      <c r="B23" s="116"/>
      <c r="C23" s="116"/>
      <c r="D23" s="123"/>
    </row>
    <row r="24" spans="1:4" ht="16.5" thickTop="1" thickBot="1" x14ac:dyDescent="0.3">
      <c r="A24" s="30"/>
      <c r="B24" s="62" t="s">
        <v>367</v>
      </c>
      <c r="C24" s="62" t="s">
        <v>346</v>
      </c>
      <c r="D24" s="62" t="s">
        <v>347</v>
      </c>
    </row>
    <row r="25" spans="1:4" ht="16.5" thickTop="1" thickBot="1" x14ac:dyDescent="0.3">
      <c r="A25" s="30" t="s">
        <v>372</v>
      </c>
      <c r="B25" s="30">
        <v>0.5</v>
      </c>
      <c r="C25" s="30">
        <v>5</v>
      </c>
      <c r="D25" s="30">
        <f>C25*B25</f>
        <v>2.5</v>
      </c>
    </row>
    <row r="26" spans="1:4" ht="16.5" thickTop="1" thickBot="1" x14ac:dyDescent="0.3">
      <c r="A26" s="122" t="s">
        <v>373</v>
      </c>
      <c r="B26" s="116"/>
      <c r="C26" s="116"/>
      <c r="D26" s="123"/>
    </row>
    <row r="27" spans="1:4" ht="16.5" thickTop="1" thickBot="1" x14ac:dyDescent="0.3">
      <c r="A27" s="30"/>
      <c r="B27" s="62" t="s">
        <v>367</v>
      </c>
      <c r="C27" s="62" t="s">
        <v>346</v>
      </c>
      <c r="D27" s="62" t="s">
        <v>347</v>
      </c>
    </row>
    <row r="28" spans="1:4" ht="16.5" thickTop="1" thickBot="1" x14ac:dyDescent="0.3">
      <c r="A28" s="30" t="s">
        <v>374</v>
      </c>
      <c r="B28" s="30">
        <v>0.5</v>
      </c>
      <c r="C28" s="30">
        <v>7</v>
      </c>
      <c r="D28" s="30">
        <f>C28*B28</f>
        <v>3.5</v>
      </c>
    </row>
    <row r="29" spans="1:4" ht="16.5" thickTop="1" thickBot="1" x14ac:dyDescent="0.3">
      <c r="A29" s="122" t="s">
        <v>375</v>
      </c>
      <c r="B29" s="116"/>
      <c r="C29" s="116"/>
      <c r="D29" s="123"/>
    </row>
    <row r="30" spans="1:4" ht="16.5" thickTop="1" thickBot="1" x14ac:dyDescent="0.3">
      <c r="A30" s="30"/>
      <c r="B30" s="62" t="s">
        <v>367</v>
      </c>
      <c r="C30" s="62" t="s">
        <v>346</v>
      </c>
      <c r="D30" s="62" t="s">
        <v>347</v>
      </c>
    </row>
    <row r="31" spans="1:4" ht="16.5" thickTop="1" thickBot="1" x14ac:dyDescent="0.3">
      <c r="A31" s="30" t="s">
        <v>376</v>
      </c>
      <c r="B31" s="30">
        <v>0.5</v>
      </c>
      <c r="C31" s="30">
        <v>7</v>
      </c>
      <c r="D31" s="30">
        <f>C31*B31</f>
        <v>3.5</v>
      </c>
    </row>
    <row r="32" spans="1:4" ht="16.5" thickTop="1" thickBot="1" x14ac:dyDescent="0.3">
      <c r="A32" s="122" t="s">
        <v>377</v>
      </c>
      <c r="B32" s="116"/>
      <c r="C32" s="116"/>
      <c r="D32" s="123"/>
    </row>
    <row r="33" spans="1:4" ht="16.5" thickTop="1" thickBot="1" x14ac:dyDescent="0.3">
      <c r="A33" s="30"/>
      <c r="B33" s="62" t="s">
        <v>367</v>
      </c>
      <c r="C33" s="62" t="s">
        <v>346</v>
      </c>
      <c r="D33" s="62" t="s">
        <v>347</v>
      </c>
    </row>
    <row r="34" spans="1:4" ht="16.5" thickTop="1" thickBot="1" x14ac:dyDescent="0.3">
      <c r="A34" s="30" t="s">
        <v>372</v>
      </c>
      <c r="B34" s="30">
        <v>1.5</v>
      </c>
      <c r="C34" s="30">
        <v>5</v>
      </c>
      <c r="D34" s="30">
        <f>C34*B34</f>
        <v>7.5</v>
      </c>
    </row>
    <row r="35" spans="1:4" ht="16.5" thickTop="1" thickBot="1" x14ac:dyDescent="0.3">
      <c r="A35" s="70" t="s">
        <v>378</v>
      </c>
      <c r="B35" s="71">
        <f>D34+D31+D25+D28+D22+D19</f>
        <v>37</v>
      </c>
      <c r="C35" s="72" t="s">
        <v>379</v>
      </c>
      <c r="D35" s="73"/>
    </row>
    <row r="36" spans="1:4" ht="15.75" thickTop="1" x14ac:dyDescent="0.25"/>
    <row r="37" spans="1:4" x14ac:dyDescent="0.25">
      <c r="A37" t="s">
        <v>380</v>
      </c>
    </row>
  </sheetData>
  <mergeCells count="8">
    <mergeCell ref="A29:D29"/>
    <mergeCell ref="A32:D32"/>
    <mergeCell ref="A8:D8"/>
    <mergeCell ref="A12:D12"/>
    <mergeCell ref="A17:D17"/>
    <mergeCell ref="A20:D20"/>
    <mergeCell ref="A23:D23"/>
    <mergeCell ref="A26:D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7"/>
  <sheetViews>
    <sheetView workbookViewId="0">
      <selection activeCell="B2" sqref="B2"/>
    </sheetView>
  </sheetViews>
  <sheetFormatPr defaultRowHeight="15" x14ac:dyDescent="0.25"/>
  <cols>
    <col min="3" max="3" width="46.28515625" bestFit="1" customWidth="1"/>
    <col min="4" max="4" width="7.85546875" bestFit="1" customWidth="1"/>
  </cols>
  <sheetData>
    <row r="1" spans="1:9" s="8" customFormat="1" ht="20.25" thickBot="1" x14ac:dyDescent="0.35">
      <c r="A1" s="8" t="s">
        <v>303</v>
      </c>
    </row>
    <row r="2" spans="1:9" ht="15.75" thickTop="1" x14ac:dyDescent="0.25">
      <c r="A2" t="s">
        <v>304</v>
      </c>
      <c r="B2" t="s">
        <v>338</v>
      </c>
      <c r="C2" t="s">
        <v>305</v>
      </c>
      <c r="D2" t="s">
        <v>306</v>
      </c>
      <c r="E2" t="s">
        <v>307</v>
      </c>
      <c r="F2" t="s">
        <v>308</v>
      </c>
      <c r="G2" t="s">
        <v>309</v>
      </c>
      <c r="H2" t="s">
        <v>310</v>
      </c>
      <c r="I2" t="s">
        <v>20</v>
      </c>
    </row>
    <row r="3" spans="1:9" x14ac:dyDescent="0.25">
      <c r="A3">
        <v>1</v>
      </c>
      <c r="C3" t="s">
        <v>79</v>
      </c>
      <c r="D3">
        <v>12</v>
      </c>
      <c r="E3">
        <v>7.5</v>
      </c>
    </row>
    <row r="4" spans="1:9" x14ac:dyDescent="0.25">
      <c r="A4">
        <v>5</v>
      </c>
      <c r="C4" t="s">
        <v>311</v>
      </c>
      <c r="I4" t="s">
        <v>312</v>
      </c>
    </row>
    <row r="5" spans="1:9" x14ac:dyDescent="0.25">
      <c r="A5">
        <v>2</v>
      </c>
      <c r="C5" t="s">
        <v>313</v>
      </c>
      <c r="F5" t="s">
        <v>314</v>
      </c>
    </row>
    <row r="6" spans="1:9" x14ac:dyDescent="0.25">
      <c r="A6">
        <v>3</v>
      </c>
      <c r="C6" t="s">
        <v>313</v>
      </c>
      <c r="F6" t="s">
        <v>315</v>
      </c>
    </row>
    <row r="7" spans="1:9" x14ac:dyDescent="0.25">
      <c r="A7">
        <v>1</v>
      </c>
      <c r="C7" t="s">
        <v>316</v>
      </c>
      <c r="D7">
        <v>33</v>
      </c>
      <c r="I7" t="s">
        <v>317</v>
      </c>
    </row>
    <row r="8" spans="1:9" x14ac:dyDescent="0.25">
      <c r="A8">
        <v>2</v>
      </c>
      <c r="C8" t="s">
        <v>318</v>
      </c>
    </row>
    <row r="9" spans="1:9" x14ac:dyDescent="0.25">
      <c r="A9">
        <v>3</v>
      </c>
      <c r="C9" t="s">
        <v>319</v>
      </c>
      <c r="I9" t="s">
        <v>320</v>
      </c>
    </row>
    <row r="10" spans="1:9" x14ac:dyDescent="0.25">
      <c r="A10">
        <v>2</v>
      </c>
      <c r="C10" t="s">
        <v>321</v>
      </c>
      <c r="G10">
        <v>0.1</v>
      </c>
    </row>
    <row r="11" spans="1:9" x14ac:dyDescent="0.25">
      <c r="A11">
        <v>2</v>
      </c>
      <c r="C11" t="s">
        <v>321</v>
      </c>
      <c r="G11">
        <v>100</v>
      </c>
    </row>
    <row r="12" spans="1:9" x14ac:dyDescent="0.25">
      <c r="A12">
        <v>2</v>
      </c>
      <c r="C12" t="s">
        <v>322</v>
      </c>
      <c r="D12">
        <v>5</v>
      </c>
      <c r="E12">
        <v>1</v>
      </c>
    </row>
    <row r="13" spans="1:9" x14ac:dyDescent="0.25">
      <c r="A13">
        <v>1</v>
      </c>
      <c r="C13" t="s">
        <v>323</v>
      </c>
    </row>
    <row r="14" spans="1:9" x14ac:dyDescent="0.25">
      <c r="A14">
        <v>2</v>
      </c>
      <c r="C14" t="s">
        <v>324</v>
      </c>
    </row>
    <row r="15" spans="1:9" x14ac:dyDescent="0.25">
      <c r="A15">
        <v>2</v>
      </c>
      <c r="C15" t="s">
        <v>325</v>
      </c>
    </row>
    <row r="16" spans="1:9" x14ac:dyDescent="0.25">
      <c r="A16">
        <v>1</v>
      </c>
      <c r="C16" t="s">
        <v>326</v>
      </c>
    </row>
    <row r="17" spans="1:3" x14ac:dyDescent="0.25">
      <c r="C17" t="s">
        <v>327</v>
      </c>
    </row>
    <row r="18" spans="1:3" x14ac:dyDescent="0.25">
      <c r="C18" t="s">
        <v>328</v>
      </c>
    </row>
    <row r="19" spans="1:3" x14ac:dyDescent="0.25">
      <c r="A19">
        <v>2</v>
      </c>
      <c r="C19" t="s">
        <v>329</v>
      </c>
    </row>
    <row r="20" spans="1:3" x14ac:dyDescent="0.25">
      <c r="A20">
        <v>2</v>
      </c>
      <c r="C20" t="s">
        <v>330</v>
      </c>
    </row>
    <row r="21" spans="1:3" x14ac:dyDescent="0.25">
      <c r="A21">
        <v>1</v>
      </c>
      <c r="C21" t="s">
        <v>331</v>
      </c>
    </row>
    <row r="22" spans="1:3" x14ac:dyDescent="0.25">
      <c r="C22" t="s">
        <v>332</v>
      </c>
    </row>
    <row r="23" spans="1:3" x14ac:dyDescent="0.25">
      <c r="C23" t="s">
        <v>333</v>
      </c>
    </row>
    <row r="24" spans="1:3" x14ac:dyDescent="0.25">
      <c r="C24" t="s">
        <v>334</v>
      </c>
    </row>
    <row r="25" spans="1:3" x14ac:dyDescent="0.25">
      <c r="A25">
        <v>3</v>
      </c>
      <c r="C25" t="s">
        <v>335</v>
      </c>
    </row>
    <row r="26" spans="1:3" x14ac:dyDescent="0.25">
      <c r="A26">
        <v>1</v>
      </c>
      <c r="C26" t="s">
        <v>336</v>
      </c>
    </row>
    <row r="27" spans="1:3" x14ac:dyDescent="0.25">
      <c r="A27">
        <v>1</v>
      </c>
      <c r="C27"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vt:lpstr>
      <vt:lpstr>TE Carter</vt:lpstr>
      <vt:lpstr>SJ Du Plessis</vt:lpstr>
      <vt:lpstr>CF Greyling</vt:lpstr>
      <vt:lpstr>Minutes of Meetings</vt:lpstr>
      <vt:lpstr>Risks and Mitigations</vt:lpstr>
      <vt:lpstr>Trade off study</vt:lpstr>
      <vt:lpstr>Power Budget</vt:lpstr>
      <vt:lpstr>BOM</vt:lpstr>
      <vt:lpstr>Financial Budget</vt:lpstr>
      <vt:lpstr>I-V &amp; P-V characterization</vt:lpstr>
      <vt:lpstr>Measurements of I-V &amp; P-V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Felicia Greyling</cp:lastModifiedBy>
  <cp:lastPrinted>2017-11-10T10:39:42Z</cp:lastPrinted>
  <dcterms:created xsi:type="dcterms:W3CDTF">2017-08-18T13:12:43Z</dcterms:created>
  <dcterms:modified xsi:type="dcterms:W3CDTF">2017-11-15T10:05:24Z</dcterms:modified>
</cp:coreProperties>
</file>