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C:\Users\Nel\Documents\Excel Project\Furniture Sales Dashboard Xlxs\"/>
    </mc:Choice>
  </mc:AlternateContent>
  <xr:revisionPtr revIDLastSave="0" documentId="13_ncr:1_{48040DE5-4B6B-417C-AECC-CB89AE504E4C}" xr6:coauthVersionLast="47" xr6:coauthVersionMax="47" xr10:uidLastSave="{00000000-0000-0000-0000-000000000000}"/>
  <bookViews>
    <workbookView xWindow="-120" yWindow="-120" windowWidth="29040" windowHeight="15720" firstSheet="1" activeTab="3" xr2:uid="{E594EC7D-9902-44C5-A748-A9B8A6AF751B}"/>
  </bookViews>
  <sheets>
    <sheet name="Furniture_Sales" sheetId="2" r:id="rId1"/>
    <sheet name="EDA" sheetId="1" r:id="rId2"/>
    <sheet name="DASHBOARD" sheetId="3" state="hidden" r:id="rId3"/>
    <sheet name="Dashboard Dark" sheetId="4" r:id="rId4"/>
  </sheets>
  <definedNames>
    <definedName name="_xlchart.v5.0" hidden="1">EDA!$D$32</definedName>
    <definedName name="_xlchart.v5.1" hidden="1">EDA!$D$33:$D$80</definedName>
    <definedName name="_xlchart.v5.2" hidden="1">EDA!$E$32</definedName>
    <definedName name="_xlchart.v5.3" hidden="1">EDA!$E$33:$E$80</definedName>
    <definedName name="_xlchart.v5.4" hidden="1">EDA!$D$32</definedName>
    <definedName name="_xlchart.v5.5" hidden="1">EDA!$D$33:$D$80</definedName>
    <definedName name="_xlchart.v5.6" hidden="1">EDA!$E$32</definedName>
    <definedName name="_xlchart.v5.7" hidden="1">EDA!$E$33:$E$80</definedName>
    <definedName name="ExternalData_1" localSheetId="0" hidden="1">Furniture_Sales!$A$1:$T$2122</definedName>
    <definedName name="Orderduration">EDA!$G$24</definedName>
    <definedName name="Profit">EDA!$I$6</definedName>
    <definedName name="profitnew">EDA!$O$6</definedName>
    <definedName name="profitnew\">EDA!$O$6</definedName>
    <definedName name="ProfitYoY">EDA!$M$6</definedName>
    <definedName name="qtynew">EDA!$O$5</definedName>
    <definedName name="Quantity">EDA!$I$5</definedName>
    <definedName name="QuantityYOY">EDA!$M$5</definedName>
    <definedName name="Sales">EDA!$I$4</definedName>
    <definedName name="salescategory">EDA!$G$47</definedName>
    <definedName name="salesnew">EDA!$O$4</definedName>
    <definedName name="salestrend">EDA!$B$14</definedName>
    <definedName name="Salesyoy">EDA!$M$4</definedName>
    <definedName name="shippingmode">EDA!$G$37</definedName>
    <definedName name="Slicer_Region">#N/A</definedName>
    <definedName name="Slicer_Segment">#N/A</definedName>
    <definedName name="Topsellingcities">EDA!$G$14</definedName>
  </definedNames>
  <calcPr calcId="191029"/>
  <pivotCaches>
    <pivotCache cacheId="1344"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1" l="1"/>
  <c r="O5" i="1"/>
  <c r="O6" i="1"/>
  <c r="O4" i="1"/>
  <c r="L4" i="1"/>
  <c r="D33" i="1" a="1"/>
  <c r="D33" i="1" s="1"/>
  <c r="I49" i="1" a="1"/>
  <c r="I49" i="1" s="1"/>
  <c r="G47" i="1"/>
  <c r="G37" i="1"/>
  <c r="G24" i="1"/>
  <c r="G14" i="1"/>
  <c r="I16" i="1" a="1"/>
  <c r="I16" i="1" s="1"/>
  <c r="B14" i="1"/>
  <c r="I6" i="1"/>
  <c r="K6" i="1"/>
  <c r="K5" i="1"/>
  <c r="K4" i="1"/>
  <c r="J6" i="1"/>
  <c r="J5" i="1"/>
  <c r="J4" i="1"/>
  <c r="I5" i="1"/>
  <c r="I4" i="1"/>
  <c r="K15" i="1" l="1"/>
  <c r="K18" i="1" s="1"/>
  <c r="K48" i="1"/>
  <c r="K52" i="1" s="1"/>
  <c r="L5" i="1"/>
  <c r="M5" i="1" s="1"/>
  <c r="L6" i="1"/>
  <c r="M6" i="1" s="1"/>
  <c r="K20" i="1" l="1"/>
  <c r="K17" i="1"/>
  <c r="K16" i="1"/>
  <c r="K19" i="1"/>
  <c r="K49" i="1"/>
  <c r="K50" i="1"/>
  <c r="K5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9D17CD-418B-4BED-8613-399895EEEF54}"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<sst xmlns="http://schemas.openxmlformats.org/spreadsheetml/2006/main" count="31963" uniqueCount="4434">
  <si>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</si>
  <si>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</si>
  <si>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</si>
  <si>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</si>
  <si>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</si>
  <si>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</si>
  <si>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</si>
  <si>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</si>
  <si>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</si>
  <si>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</si>
  <si>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</si>
  <si>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</si>
  <si>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</si>
  <si>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</si>
  <si>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</si>
  <si>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</si>
  <si>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</si>
  <si>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</si>
  <si>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</si>
  <si>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</si>
  <si>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</si>
  <si>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</si>
  <si>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</si>
  <si>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</si>
  <si>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</si>
  <si>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</si>
  <si>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</si>
  <si>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</si>
  <si>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</si>
  <si>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</si>
  <si>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</si>
  <si>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</si>
  <si>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</si>
  <si>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</si>
  <si>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</si>
  <si>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</si>
  <si>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</si>
  <si>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</si>
  <si>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</si>
  <si>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</si>
  <si>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</si>
  <si>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</si>
  <si>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</si>
  <si>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</si>
  <si>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</si>
  <si>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</si>
  <si>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</si>
  <si>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 days</t>
  </si>
  <si>
    <t>Oct</t>
  </si>
  <si>
    <t>CA-2014-115812</t>
  </si>
  <si>
    <t>BH-11710</t>
  </si>
  <si>
    <t>Brosina Hoffman</t>
  </si>
  <si>
    <t>Los Angeles</t>
  </si>
  <si>
    <t>California</t>
  </si>
  <si>
    <t>West</t>
  </si>
  <si>
    <t>FUR-FU-10001487</t>
  </si>
  <si>
    <t>Furnishings</t>
  </si>
  <si>
    <t>Eldon Expressions Wood and Plastic Desk Accessories, Cherry Wood</t>
  </si>
  <si>
    <t>5 - days</t>
  </si>
  <si>
    <t>Jun</t>
  </si>
  <si>
    <t>FUR-TA-10001539</t>
  </si>
  <si>
    <t>Chromcraft Rectangular Conference Tables</t>
  </si>
  <si>
    <t>US-2017-156909</t>
  </si>
  <si>
    <t>SF-20065</t>
  </si>
  <si>
    <t>Sandra Flanagan</t>
  </si>
  <si>
    <t>Philadelphia</t>
  </si>
  <si>
    <t>Pennsylvania</t>
  </si>
  <si>
    <t>East</t>
  </si>
  <si>
    <t>FUR-CH-10002774</t>
  </si>
  <si>
    <t>Global Deluxe Stacking Chair, Gray</t>
  </si>
  <si>
    <t>2 - days</t>
  </si>
  <si>
    <t>Jul</t>
  </si>
  <si>
    <t>CA-2015-106320</t>
  </si>
  <si>
    <t>EB-13870</t>
  </si>
  <si>
    <t>Emily Burns</t>
  </si>
  <si>
    <t>Orem</t>
  </si>
  <si>
    <t>Utah</t>
  </si>
  <si>
    <t>Sep</t>
  </si>
  <si>
    <t>US-2015-150630</t>
  </si>
  <si>
    <t>TB-21520</t>
  </si>
  <si>
    <t>Tracy Blumstein</t>
  </si>
  <si>
    <t>FUR-BO-10004834</t>
  </si>
  <si>
    <t>Riverside Palais Royal Lawyers Bookcase, Royale Cherry Finish</t>
  </si>
  <si>
    <t>4 -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</si>
  <si>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</si>
  <si>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</si>
  <si>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</si>
  <si>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</si>
  <si>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</si>
  <si>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</si>
  <si>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</si>
  <si>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</si>
  <si>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</si>
  <si>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</si>
  <si>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</si>
  <si>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</si>
  <si>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</si>
  <si>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</si>
  <si>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</si>
  <si>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</si>
  <si>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</si>
  <si>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</si>
  <si>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</si>
  <si>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</si>
  <si>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</si>
  <si>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</si>
  <si>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</si>
  <si>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</si>
  <si>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</si>
  <si>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</si>
  <si>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</si>
  <si>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</si>
  <si>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</si>
  <si>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</si>
  <si>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</si>
  <si>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</si>
  <si>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</si>
  <si>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</si>
  <si>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</si>
  <si>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</si>
  <si>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</si>
  <si>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</si>
  <si>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</si>
  <si>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 day</t>
  </si>
  <si>
    <t>CA-2015-135545</t>
  </si>
  <si>
    <t>KM-16720</t>
  </si>
  <si>
    <t>Kunst Miller</t>
  </si>
  <si>
    <t>FUR-FU-10000397</t>
  </si>
  <si>
    <t>Luxo Economy Swing Arm Lamp</t>
  </si>
  <si>
    <t>6 -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</si>
  <si>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</si>
  <si>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</si>
  <si>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</si>
  <si>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</si>
  <si>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</si>
  <si>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</si>
  <si>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</si>
  <si>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</si>
  <si>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</si>
  <si>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</si>
  <si>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</si>
  <si>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</si>
  <si>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</si>
  <si>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</si>
  <si>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</si>
  <si>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</si>
  <si>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</si>
  <si>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</si>
  <si>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</si>
  <si>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</si>
  <si>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</si>
  <si>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</si>
  <si>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</si>
  <si>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</si>
  <si>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</si>
  <si>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</si>
  <si>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</si>
  <si>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</si>
  <si>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</si>
  <si>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</si>
  <si>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</si>
  <si>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</si>
  <si>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</si>
  <si>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</si>
  <si>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</si>
  <si>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</si>
  <si>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</si>
  <si>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</si>
  <si>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</si>
  <si>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</si>
  <si>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</si>
  <si>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</si>
  <si>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</si>
  <si>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</si>
  <si>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</si>
  <si>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</si>
  <si>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</si>
  <si>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</si>
  <si>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</si>
  <si>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</si>
  <si>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</si>
  <si>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</si>
  <si>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</si>
  <si>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</si>
  <si>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</si>
  <si>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</si>
  <si>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</si>
  <si>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</si>
  <si>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</si>
  <si>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</si>
  <si>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</si>
  <si>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</si>
  <si>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</si>
  <si>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</si>
  <si>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</si>
  <si>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</si>
  <si>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</si>
  <si>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</si>
  <si>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</si>
  <si>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</si>
  <si>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</si>
  <si>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</si>
  <si>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</si>
  <si>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</si>
  <si>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</si>
  <si>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</si>
  <si>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</si>
  <si>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</si>
  <si>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</si>
  <si>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</si>
  <si>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</si>
  <si>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</si>
  <si>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</si>
  <si>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</si>
  <si>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</si>
  <si>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</si>
  <si>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</si>
  <si>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</si>
  <si>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</si>
  <si>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</si>
  <si>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</si>
  <si>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</si>
  <si>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</si>
  <si>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</si>
  <si>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</si>
  <si>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</si>
  <si>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</si>
  <si>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</si>
  <si>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</si>
  <si>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</si>
  <si>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</si>
  <si>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</si>
  <si>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</si>
  <si>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</si>
  <si>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</si>
  <si>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</si>
  <si>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</si>
  <si>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</si>
  <si>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</si>
  <si>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</si>
  <si>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</si>
  <si>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</si>
  <si>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</si>
  <si>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</si>
  <si>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</si>
  <si>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</si>
  <si>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</si>
  <si>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</si>
  <si>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</si>
  <si>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</si>
  <si>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</si>
  <si>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</si>
  <si>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</si>
  <si>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</si>
  <si>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</si>
  <si>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</si>
  <si>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</si>
  <si>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</si>
  <si>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</si>
  <si>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</si>
  <si>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</si>
  <si>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</si>
  <si>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</si>
  <si>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</si>
  <si>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</si>
  <si>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</si>
  <si>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</si>
  <si>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</si>
  <si>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</si>
  <si>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</si>
  <si>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</si>
  <si>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</si>
  <si>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</si>
  <si>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</si>
  <si>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</si>
  <si>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</si>
  <si>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</si>
  <si>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</si>
  <si>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</si>
  <si>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</si>
  <si>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</si>
  <si>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</si>
  <si>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</si>
  <si>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</si>
  <si>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</si>
  <si>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</si>
  <si>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</si>
  <si>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</si>
  <si>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</si>
  <si>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</si>
  <si>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</si>
  <si>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</si>
  <si>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</si>
  <si>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</si>
  <si>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</si>
  <si>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</si>
  <si>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</si>
  <si>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</si>
  <si>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</si>
  <si>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</si>
  <si>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</si>
  <si>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</si>
  <si>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</si>
  <si>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</si>
  <si>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</si>
  <si>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</si>
  <si>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</si>
  <si>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</si>
  <si>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</si>
  <si>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</si>
  <si>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</si>
  <si>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</si>
  <si>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</si>
  <si>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</si>
  <si>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</si>
  <si>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</si>
  <si>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</si>
  <si>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</si>
  <si>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</si>
  <si>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</si>
  <si>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</si>
  <si>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</si>
  <si>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</si>
  <si>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</si>
  <si>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</si>
  <si>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</si>
  <si>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</si>
  <si>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</si>
  <si>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</si>
  <si>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</si>
  <si>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</si>
  <si>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</si>
  <si>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</si>
  <si>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</si>
  <si>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</si>
  <si>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</si>
  <si>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</si>
  <si>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</si>
  <si>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</si>
  <si>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</si>
  <si>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</si>
  <si>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</si>
  <si>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</si>
  <si>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</si>
  <si>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</si>
  <si>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</si>
  <si>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</si>
  <si>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</si>
  <si>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</si>
  <si>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</si>
  <si>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</si>
  <si>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</si>
  <si>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</si>
  <si>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</si>
  <si>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</si>
  <si>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</si>
  <si>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</si>
  <si>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</si>
  <si>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</si>
  <si>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</si>
  <si>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</si>
  <si>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</si>
  <si>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</si>
  <si>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</si>
  <si>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</si>
  <si>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</si>
  <si>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</si>
  <si>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</si>
  <si>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</si>
  <si>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</si>
  <si>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</si>
  <si>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</si>
  <si>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</si>
  <si>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</si>
  <si>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</si>
  <si>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</si>
  <si>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</si>
  <si>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</si>
  <si>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</si>
  <si>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</si>
  <si>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</si>
  <si>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</si>
  <si>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</si>
  <si>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</si>
  <si>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</si>
  <si>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</si>
  <si>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</si>
  <si>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</si>
  <si>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</si>
  <si>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</si>
  <si>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</si>
  <si>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</si>
  <si>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</si>
  <si>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</si>
  <si>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</si>
  <si>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</si>
  <si>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</si>
  <si>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</si>
  <si>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</si>
  <si>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</si>
  <si>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</si>
  <si>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</si>
  <si>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</si>
  <si>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</si>
  <si>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</si>
  <si>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</si>
  <si>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</si>
  <si>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</si>
  <si>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</si>
  <si>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</si>
  <si>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</si>
  <si>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</si>
  <si>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</si>
  <si>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</si>
  <si>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</si>
  <si>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</si>
  <si>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</si>
  <si>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</si>
  <si>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</si>
  <si>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</si>
  <si>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</si>
  <si>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</si>
  <si>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</si>
  <si>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</si>
  <si>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</si>
  <si>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</si>
  <si>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</si>
  <si>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</si>
  <si>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</si>
  <si>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</si>
  <si>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</si>
  <si>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</si>
  <si>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</si>
  <si>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</si>
  <si>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</si>
  <si>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</si>
  <si>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</si>
  <si>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</si>
  <si>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</si>
  <si>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</si>
  <si>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</si>
  <si>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</si>
  <si>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</si>
  <si>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</si>
  <si>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</si>
  <si>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</si>
  <si>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</si>
  <si>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</si>
  <si>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</si>
  <si>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</si>
  <si>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</si>
  <si>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</si>
  <si>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</si>
  <si>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</si>
  <si>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</si>
  <si>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</si>
  <si>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</si>
  <si>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</si>
  <si>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</si>
  <si>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</si>
  <si>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</si>
  <si>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</si>
  <si>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</si>
  <si>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</si>
  <si>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</si>
  <si>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</si>
  <si>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</si>
  <si>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</si>
  <si>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</si>
  <si>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</si>
  <si>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</si>
  <si>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</si>
  <si>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</si>
  <si>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</si>
  <si>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</si>
  <si>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</si>
  <si>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</si>
  <si>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</si>
  <si>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</si>
  <si>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</si>
  <si>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</si>
  <si>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</si>
  <si>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</si>
  <si>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</si>
  <si>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</si>
  <si>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</si>
  <si>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</si>
  <si>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</si>
  <si>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</si>
  <si>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</si>
  <si>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</si>
  <si>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</si>
  <si>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</si>
  <si>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</si>
  <si>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</si>
  <si>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</si>
  <si>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</si>
  <si>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</si>
  <si>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</si>
  <si>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</si>
  <si>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</si>
  <si>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</si>
  <si>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</si>
  <si>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</si>
  <si>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</si>
  <si>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</si>
  <si>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</si>
  <si>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</si>
  <si>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</si>
  <si>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</si>
  <si>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</si>
  <si>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</si>
  <si>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</si>
  <si>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</si>
  <si>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</si>
  <si>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</si>
  <si>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</si>
  <si>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</si>
  <si>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</si>
  <si>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</si>
  <si>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</si>
  <si>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</si>
  <si>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</si>
  <si>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</si>
  <si>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</si>
  <si>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</si>
  <si>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</si>
  <si>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</si>
  <si>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</si>
  <si>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</si>
  <si>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</si>
  <si>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</si>
  <si>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</si>
  <si>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</si>
  <si>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</si>
  <si>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</si>
  <si>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</si>
  <si>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</si>
  <si>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</si>
  <si>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</si>
  <si>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</si>
  <si>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</si>
  <si>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</si>
  <si>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</si>
  <si>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</si>
  <si>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</si>
  <si>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</si>
  <si>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</si>
  <si>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</si>
  <si>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</si>
  <si>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</si>
  <si>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</si>
  <si>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</si>
  <si>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</si>
  <si>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</si>
  <si>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</si>
  <si>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</si>
  <si>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</si>
  <si>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</si>
  <si>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</si>
  <si>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</si>
  <si>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</si>
  <si>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</si>
  <si>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</si>
  <si>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</si>
  <si>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</si>
  <si>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</si>
  <si>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</si>
  <si>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</si>
  <si>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</si>
  <si>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</si>
  <si>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</si>
  <si>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</si>
  <si>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</si>
  <si>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</si>
  <si>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</si>
  <si>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</si>
  <si>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</si>
  <si>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</si>
  <si>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</si>
  <si>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</si>
  <si>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</si>
  <si>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</si>
  <si>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</si>
  <si>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</si>
  <si>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</si>
  <si>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</si>
  <si>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</si>
  <si>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</si>
  <si>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</si>
  <si>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</si>
  <si>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</si>
  <si>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</si>
  <si>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</si>
  <si>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</si>
  <si>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</si>
  <si>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</si>
  <si>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</si>
  <si>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</si>
  <si>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</si>
  <si>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</si>
  <si>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</si>
  <si>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</si>
  <si>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</si>
  <si>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</si>
  <si>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</si>
  <si>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</si>
  <si>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</si>
  <si>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</si>
  <si>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</si>
  <si>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</si>
  <si>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</si>
  <si>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</si>
  <si>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</si>
  <si>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</si>
  <si>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</si>
  <si>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</si>
  <si>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</si>
  <si>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</si>
  <si>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</si>
  <si>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</si>
  <si>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</si>
  <si>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</si>
  <si>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</si>
  <si>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</si>
  <si>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</si>
  <si>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</si>
  <si>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</si>
  <si>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</si>
  <si>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</si>
  <si>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</si>
  <si>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</si>
  <si>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</si>
  <si>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</si>
  <si>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</si>
  <si>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</si>
  <si>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</si>
  <si>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</si>
  <si>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</si>
  <si>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</si>
  <si>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</si>
  <si>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</si>
  <si>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</si>
  <si>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</si>
  <si>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</si>
  <si>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</si>
  <si>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</si>
  <si>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</si>
  <si>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</si>
  <si>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</si>
  <si>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</si>
  <si>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</si>
  <si>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</si>
  <si>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</si>
  <si>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</si>
  <si>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</si>
  <si>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</si>
  <si>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</si>
  <si>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</si>
  <si>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</si>
  <si>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</si>
  <si>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</si>
  <si>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</si>
  <si>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</si>
  <si>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</si>
  <si>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</si>
  <si>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</si>
  <si>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</si>
  <si>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</si>
  <si>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</si>
  <si>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</si>
  <si>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</si>
  <si>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</si>
  <si>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</si>
  <si>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</si>
  <si>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</si>
  <si>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</si>
  <si>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</si>
  <si>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</si>
  <si>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</si>
  <si>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</si>
  <si>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</si>
  <si>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</si>
  <si>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</si>
  <si>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</si>
  <si>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</si>
  <si>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</si>
  <si>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</si>
  <si>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</si>
  <si>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</si>
  <si>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</si>
  <si>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</si>
  <si>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</si>
  <si>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</si>
  <si>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</si>
  <si>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</si>
  <si>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</si>
  <si>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</si>
  <si>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</si>
  <si>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</si>
  <si>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</si>
  <si>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</si>
  <si>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</si>
  <si>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</si>
  <si>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</si>
  <si>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</si>
  <si>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</si>
  <si>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</si>
  <si>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</si>
  <si>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</si>
  <si>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</si>
  <si>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</si>
  <si>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</si>
  <si>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</si>
  <si>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</si>
  <si>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</si>
  <si>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</si>
  <si>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</si>
  <si>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</si>
  <si>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</si>
  <si>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</si>
  <si>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</si>
  <si>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</si>
  <si>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</si>
  <si>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</si>
  <si>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</si>
  <si>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</si>
  <si>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</si>
  <si>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</si>
  <si>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</si>
  <si>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</si>
  <si>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</si>
  <si>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</si>
  <si>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</si>
  <si>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</si>
  <si>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</si>
  <si>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</si>
  <si>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</si>
  <si>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</si>
  <si>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</si>
  <si>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</si>
  <si>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</si>
  <si>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</si>
  <si>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</si>
  <si>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</si>
  <si>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</si>
  <si>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</si>
  <si>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</si>
  <si>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</si>
  <si>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</si>
  <si>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</si>
  <si>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</si>
  <si>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</si>
  <si>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</si>
  <si>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</si>
  <si>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</si>
  <si>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</si>
  <si>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</si>
  <si>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</si>
  <si>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</si>
  <si>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</si>
  <si>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</si>
  <si>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</si>
  <si>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</si>
  <si>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</si>
  <si>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</si>
  <si>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</si>
  <si>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</si>
  <si>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</si>
  <si>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</si>
  <si>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</si>
  <si>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</si>
  <si>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</si>
  <si>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</si>
  <si>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</si>
  <si>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</si>
  <si>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</si>
  <si>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</si>
  <si>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</si>
  <si>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</si>
  <si>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</si>
  <si>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</si>
  <si>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</si>
  <si>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</si>
  <si>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</si>
  <si>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</si>
  <si>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</si>
  <si>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</si>
  <si>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</si>
  <si>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</si>
  <si>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</si>
  <si>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</si>
  <si>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</si>
  <si>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</si>
  <si>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</si>
  <si>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</si>
  <si>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</si>
  <si>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</si>
  <si>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</si>
  <si>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</si>
  <si>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</si>
  <si>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</si>
  <si>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</si>
  <si>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</si>
  <si>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</si>
  <si>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</si>
  <si>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</si>
  <si>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</si>
  <si>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</si>
  <si>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</si>
  <si>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</si>
  <si>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</si>
  <si>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</si>
  <si>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</si>
  <si>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</si>
  <si>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</si>
  <si>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</si>
  <si>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</si>
  <si>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</si>
  <si>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</si>
  <si>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</si>
  <si>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</si>
  <si>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</si>
  <si>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</si>
  <si>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</si>
  <si>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</si>
  <si>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</si>
  <si>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</si>
  <si>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</si>
  <si>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</si>
  <si>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</si>
  <si>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</si>
  <si>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</si>
  <si>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</si>
  <si>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</si>
  <si>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</si>
  <si>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</si>
  <si>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</si>
  <si>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</si>
  <si>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</si>
  <si>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</si>
  <si>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</si>
  <si>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</si>
  <si>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</si>
  <si>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</si>
  <si>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</si>
  <si>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</si>
  <si>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</si>
  <si>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</si>
  <si>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</si>
  <si>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</si>
  <si>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</si>
  <si>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</si>
  <si>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</si>
  <si>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</si>
  <si>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</si>
  <si>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</si>
  <si>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</si>
  <si>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</si>
  <si>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</si>
  <si>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</si>
  <si>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</si>
  <si>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</si>
  <si>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</si>
  <si>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</si>
  <si>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</si>
  <si>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</si>
  <si>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</si>
  <si>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</si>
  <si>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</si>
  <si>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</si>
  <si>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</si>
  <si>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</si>
  <si>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</si>
  <si>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</si>
  <si>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</si>
  <si>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</si>
  <si>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</si>
  <si>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</si>
  <si>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</si>
  <si>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</si>
  <si>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</si>
  <si>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</si>
  <si>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</si>
  <si>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</si>
  <si>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</si>
  <si>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</si>
  <si>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</si>
  <si>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</si>
  <si>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</si>
  <si>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</si>
  <si>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</si>
  <si>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</si>
  <si>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</si>
  <si>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</si>
  <si>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</si>
  <si>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</si>
  <si>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</si>
  <si>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</si>
  <si>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</si>
  <si>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</si>
  <si>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</si>
  <si>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</si>
  <si>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</si>
  <si>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</si>
  <si>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</si>
  <si>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</si>
  <si>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</si>
  <si>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</si>
  <si>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</si>
  <si>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</si>
  <si>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</si>
  <si>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</si>
  <si>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</si>
  <si>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</si>
  <si>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</si>
  <si>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</si>
  <si>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</si>
  <si>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</si>
  <si>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</si>
  <si>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</si>
  <si>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</si>
  <si>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</si>
  <si>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</si>
  <si>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</si>
  <si>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</si>
  <si>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</si>
  <si>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</si>
  <si>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</si>
  <si>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</si>
  <si>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</si>
  <si>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</si>
  <si>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</si>
  <si>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</si>
  <si>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</si>
  <si>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</si>
  <si>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</si>
  <si>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</si>
  <si>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</si>
  <si>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</si>
  <si>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</si>
  <si>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</si>
  <si>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</si>
  <si>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</si>
  <si>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</si>
  <si>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</si>
  <si>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</si>
  <si>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</si>
  <si>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</si>
  <si>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</si>
  <si>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</si>
  <si>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</si>
  <si>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</si>
  <si>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</si>
  <si>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</si>
  <si>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</si>
  <si>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</si>
  <si>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</si>
  <si>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</si>
  <si>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</si>
  <si>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</si>
  <si>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</si>
  <si>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</si>
  <si>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</si>
  <si>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</si>
  <si>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</si>
  <si>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</si>
  <si>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</si>
  <si>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</si>
  <si>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</si>
  <si>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</si>
  <si>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</si>
  <si>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</si>
  <si>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</si>
  <si>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</si>
  <si>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</si>
  <si>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</si>
  <si>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</si>
  <si>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</si>
  <si>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</si>
  <si>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</si>
  <si>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</si>
  <si>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</si>
  <si>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</si>
  <si>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</si>
  <si>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</si>
  <si>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</si>
  <si>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</si>
  <si>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</si>
  <si>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</si>
  <si>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</si>
  <si>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</si>
  <si>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</si>
  <si>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</si>
  <si>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</si>
  <si>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</si>
  <si>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</si>
  <si>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</si>
  <si>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</si>
  <si>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</si>
  <si>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</si>
  <si>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</si>
  <si>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</si>
  <si>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</si>
  <si>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</si>
  <si>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</si>
  <si>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</si>
  <si>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</si>
  <si>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</si>
  <si>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</si>
  <si>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</si>
  <si>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</si>
  <si>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</si>
  <si>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</si>
  <si>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</si>
  <si>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</si>
  <si>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</si>
  <si>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</si>
  <si>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</si>
  <si>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</si>
  <si>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</si>
  <si>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</si>
  <si>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</si>
  <si>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</si>
  <si>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</si>
  <si>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</si>
  <si>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</si>
  <si>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</si>
  <si>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</si>
  <si>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</si>
  <si>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</si>
  <si>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</si>
  <si>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</si>
  <si>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</si>
  <si>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</si>
  <si>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</si>
  <si>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</si>
  <si>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</si>
  <si>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</si>
  <si>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</si>
  <si>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</si>
  <si>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</si>
  <si>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</si>
  <si>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</si>
  <si>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</si>
  <si>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</si>
  <si>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</si>
  <si>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</si>
  <si>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</si>
  <si>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</si>
  <si>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</si>
  <si>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</si>
  <si>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</si>
  <si>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</si>
  <si>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</si>
  <si>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</si>
  <si>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</si>
  <si>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</si>
  <si>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</si>
  <si>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</si>
  <si>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</si>
  <si>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</si>
  <si>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</si>
  <si>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</si>
  <si>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</si>
  <si>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</si>
  <si>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</si>
  <si>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</si>
  <si>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</si>
  <si>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</si>
  <si>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</si>
  <si>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</si>
  <si>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</si>
  <si>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</si>
  <si>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</si>
  <si>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</si>
  <si>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</si>
  <si>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</si>
  <si>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</si>
  <si>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</si>
  <si>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</si>
  <si>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</si>
  <si>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</si>
  <si>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</si>
  <si>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</si>
  <si>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</si>
  <si>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</si>
  <si>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</si>
  <si>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</si>
  <si>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</si>
  <si>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</si>
  <si>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</si>
  <si>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</si>
  <si>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</si>
  <si>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</si>
  <si>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</si>
  <si>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</si>
  <si>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</si>
  <si>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</si>
  <si>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</si>
  <si>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</si>
  <si>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</si>
  <si>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</si>
  <si>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</si>
  <si>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</si>
  <si>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</si>
  <si>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</si>
  <si>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</si>
  <si>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</si>
  <si>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</si>
  <si>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</si>
  <si>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</si>
  <si>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</si>
  <si>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</si>
  <si>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</si>
  <si>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</si>
  <si>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</si>
  <si>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</si>
  <si>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</si>
  <si>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</si>
  <si>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</si>
  <si>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</si>
  <si>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</si>
  <si>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</si>
  <si>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</si>
  <si>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</si>
  <si>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</si>
  <si>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</si>
  <si>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</si>
  <si>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</si>
  <si>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</si>
  <si>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</si>
  <si>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</si>
  <si>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</si>
  <si>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</si>
  <si>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</si>
  <si>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</si>
  <si>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</si>
  <si>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</si>
  <si>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</si>
  <si>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</si>
  <si>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</si>
  <si>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</si>
  <si>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</si>
  <si>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</si>
  <si>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</si>
  <si>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</si>
  <si>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</si>
  <si>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</si>
  <si>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</si>
  <si>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</si>
  <si>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</si>
  <si>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</si>
  <si>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</si>
  <si>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</si>
  <si>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</si>
  <si>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</si>
  <si>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</si>
  <si>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</si>
  <si>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</si>
  <si>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</si>
  <si>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</si>
  <si>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</si>
  <si>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</si>
  <si>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</si>
  <si>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</si>
  <si>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</si>
  <si>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</si>
  <si>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</si>
  <si>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</si>
  <si>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</si>
  <si>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</si>
  <si>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</si>
  <si>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</si>
  <si>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</si>
  <si>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</si>
  <si>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</si>
  <si>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</si>
  <si>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</si>
  <si>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</si>
  <si>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</si>
  <si>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</si>
  <si>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</si>
  <si>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</si>
  <si>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</si>
  <si>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</si>
  <si>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</si>
  <si>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</si>
  <si>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</si>
  <si>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</si>
  <si>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</si>
  <si>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</si>
  <si>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</si>
  <si>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</si>
  <si>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</si>
  <si>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</si>
  <si>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</si>
  <si>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</si>
  <si>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</si>
  <si>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</si>
  <si>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</si>
  <si>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</si>
  <si>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</si>
  <si>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</si>
  <si>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</si>
  <si>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</si>
  <si>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</si>
  <si>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</si>
  <si>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</si>
  <si>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</si>
  <si>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</si>
  <si>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</si>
  <si>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</si>
  <si>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</si>
  <si>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</si>
  <si>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</si>
  <si>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</si>
  <si>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</si>
  <si>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</si>
  <si>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</si>
  <si>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</si>
  <si>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</si>
  <si>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</si>
  <si>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</si>
  <si>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</si>
  <si>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</si>
  <si>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</si>
  <si>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</si>
  <si>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</si>
  <si>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</si>
  <si>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</si>
  <si>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</si>
  <si>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</si>
  <si>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</si>
  <si>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</si>
  <si>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</si>
  <si>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</si>
  <si>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</si>
  <si>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</si>
  <si>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</si>
  <si>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</si>
  <si>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</si>
  <si>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</si>
  <si>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</si>
  <si>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</si>
  <si>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</si>
  <si>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</si>
  <si>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</si>
  <si>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</si>
  <si>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</si>
  <si>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</si>
  <si>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</si>
  <si>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</si>
  <si>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</si>
  <si>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</si>
  <si>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</si>
  <si>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</si>
  <si>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</si>
  <si>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</si>
  <si>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</si>
  <si>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</si>
  <si>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</si>
  <si>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</si>
  <si>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</si>
  <si>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</si>
  <si>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</si>
  <si>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</si>
  <si>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</si>
  <si>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</si>
  <si>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</si>
  <si>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</si>
  <si>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</si>
  <si>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</si>
  <si>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</si>
  <si>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</si>
  <si>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</si>
  <si>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</si>
  <si>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</si>
  <si>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</si>
  <si>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</si>
  <si>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</si>
  <si>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</si>
  <si>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</si>
  <si>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</si>
  <si>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</si>
  <si>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</si>
  <si>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</si>
  <si>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</si>
  <si>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</si>
  <si>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</si>
  <si>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</si>
  <si>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</si>
  <si>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</si>
  <si>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</si>
  <si>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</si>
  <si>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</si>
  <si>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</si>
  <si>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</si>
  <si>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</si>
  <si>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</si>
  <si>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</si>
  <si>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</si>
  <si>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</si>
  <si>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</si>
  <si>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</si>
  <si>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</si>
  <si>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</si>
  <si>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</si>
  <si>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</si>
  <si>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</si>
  <si>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</si>
  <si>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</si>
  <si>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</si>
  <si>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</si>
  <si>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</si>
  <si>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</si>
  <si>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</si>
  <si>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</si>
  <si>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</si>
  <si>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</si>
  <si>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</si>
  <si>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</si>
  <si>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</si>
  <si>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</si>
  <si>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</si>
  <si>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</si>
  <si>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</si>
  <si>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</si>
  <si>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</si>
  <si>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</si>
  <si>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</si>
  <si>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</si>
  <si>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</si>
  <si>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</si>
  <si>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</si>
  <si>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</si>
  <si>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</si>
  <si>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</si>
  <si>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</si>
  <si>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</si>
  <si>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</si>
  <si>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</si>
  <si>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</si>
  <si>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</si>
  <si>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</si>
  <si>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</si>
  <si>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</si>
  <si>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</si>
  <si>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</si>
  <si>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</si>
  <si>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</si>
  <si>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</si>
  <si>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</si>
  <si>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</si>
  <si>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</si>
  <si>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</si>
  <si>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</si>
  <si>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</si>
  <si>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</si>
  <si>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</si>
  <si>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</si>
  <si>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</si>
  <si>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</si>
  <si>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</si>
  <si>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</si>
  <si>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</si>
  <si>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</si>
  <si>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</si>
  <si>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</si>
  <si>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</si>
  <si>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</si>
  <si>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</si>
  <si>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</si>
  <si>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</si>
  <si>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</si>
  <si>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</si>
  <si>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</si>
  <si>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</si>
  <si>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</si>
  <si>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</si>
  <si>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</si>
  <si>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</si>
  <si>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</si>
  <si>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</si>
  <si>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</si>
  <si>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</si>
  <si>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</si>
  <si>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</si>
  <si>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</si>
  <si>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</si>
  <si>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</si>
  <si>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</si>
  <si>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</si>
  <si>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</si>
  <si>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</si>
  <si>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</si>
  <si>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</si>
  <si>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</si>
  <si>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</si>
  <si>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</si>
  <si>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</si>
  <si>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</si>
  <si>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</si>
  <si>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</si>
  <si>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</si>
  <si>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</si>
  <si>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</si>
  <si>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</si>
  <si>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</si>
  <si>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</si>
  <si>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</si>
  <si>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</si>
  <si>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</si>
  <si>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</si>
  <si>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</si>
  <si>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</si>
  <si>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</si>
  <si>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</si>
  <si>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</si>
  <si>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</si>
  <si>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</si>
  <si>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</si>
  <si>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</si>
  <si>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</si>
  <si>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</si>
  <si>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</si>
  <si>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</si>
  <si>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</si>
  <si>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</si>
  <si>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</si>
  <si>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</si>
  <si>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</si>
  <si>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</si>
  <si>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</si>
  <si>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</si>
  <si>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</si>
  <si>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</si>
  <si>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</si>
  <si>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</si>
  <si>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</si>
  <si>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</si>
  <si>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</si>
  <si>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</si>
  <si>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</si>
  <si>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</si>
  <si>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</si>
  <si>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</si>
  <si>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</si>
  <si>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</si>
  <si>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</si>
  <si>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</si>
  <si>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</si>
  <si>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</si>
  <si>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</si>
  <si>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</si>
  <si>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</si>
  <si>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</si>
  <si>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</si>
  <si>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</si>
  <si>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</si>
  <si>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</si>
  <si>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</si>
  <si>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</si>
  <si>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</si>
  <si>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</si>
  <si>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</si>
  <si>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</si>
  <si>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</si>
  <si>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</si>
  <si>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</si>
  <si>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</si>
  <si>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</si>
  <si>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</si>
  <si>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</si>
  <si>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</si>
  <si>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</si>
  <si>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</si>
  <si>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</si>
  <si>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</si>
  <si>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</si>
  <si>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</si>
  <si>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</si>
  <si>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</si>
  <si>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</si>
  <si>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</si>
  <si>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</si>
  <si>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</si>
  <si>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</si>
  <si>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</si>
  <si>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</si>
  <si>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</si>
  <si>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</si>
  <si>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</si>
  <si>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</si>
  <si>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</si>
  <si>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</si>
  <si>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</si>
  <si>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</si>
  <si>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</si>
  <si>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</si>
  <si>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</si>
  <si>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</si>
  <si>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</si>
  <si>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</si>
  <si>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</si>
  <si>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</si>
  <si>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</si>
  <si>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</si>
  <si>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</si>
  <si>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</si>
  <si>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</si>
  <si>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</si>
  <si>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</si>
  <si>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</si>
  <si>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</si>
  <si>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</si>
  <si>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</si>
  <si>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</si>
  <si>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</si>
  <si>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</si>
  <si>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</si>
  <si>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</si>
  <si>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</si>
  <si>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</si>
  <si>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</si>
  <si>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</si>
  <si>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</si>
  <si>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</si>
  <si>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</si>
  <si>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</si>
  <si>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</si>
  <si>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</si>
  <si>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</si>
  <si>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</si>
  <si>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</si>
  <si>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</si>
  <si>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</si>
  <si>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</si>
  <si>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</si>
  <si>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</si>
  <si>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</si>
  <si>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</si>
  <si>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</si>
  <si>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</si>
  <si>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</si>
  <si>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</si>
  <si>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</si>
  <si>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</si>
  <si>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</si>
  <si>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</si>
  <si>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</si>
  <si>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</si>
  <si>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</si>
  <si>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</si>
  <si>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</si>
  <si>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</si>
  <si>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</si>
  <si>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</si>
  <si>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</si>
  <si>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</si>
  <si>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</si>
  <si>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</si>
  <si>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</si>
  <si>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</si>
  <si>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</si>
  <si>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</si>
  <si>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</si>
  <si>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</si>
  <si>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</si>
  <si>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</si>
  <si>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</si>
  <si>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</si>
  <si>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</si>
  <si>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</si>
  <si>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</si>
  <si>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</si>
  <si>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</si>
  <si>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</si>
  <si>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</si>
  <si>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</si>
  <si>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</si>
  <si>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</si>
  <si>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</si>
  <si>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</si>
  <si>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</si>
  <si>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</si>
  <si>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</si>
  <si>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</si>
  <si>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</si>
  <si>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</si>
  <si>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</si>
  <si>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</si>
  <si>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</si>
  <si>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</si>
  <si>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</si>
  <si>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</si>
  <si>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</si>
  <si>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</si>
  <si>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</si>
  <si>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</si>
  <si>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</si>
  <si>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</si>
  <si>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</si>
  <si>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</si>
  <si>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</si>
  <si>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</si>
  <si>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</si>
  <si>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</si>
  <si>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</si>
  <si>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</si>
  <si>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</si>
  <si>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</si>
  <si>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</si>
  <si>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</si>
  <si>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</si>
  <si>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</si>
  <si>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</si>
  <si>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</si>
  <si>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</si>
  <si>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</si>
  <si>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</si>
  <si>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</si>
  <si>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</si>
  <si>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</si>
  <si>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</si>
  <si>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</si>
  <si>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</si>
  <si>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</si>
  <si>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</si>
  <si>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</si>
  <si>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</si>
  <si>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</si>
  <si>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</si>
  <si>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</si>
  <si>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</si>
  <si>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</si>
  <si>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</si>
  <si>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</si>
  <si>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</si>
  <si>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</si>
  <si>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</si>
  <si>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</si>
  <si>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</si>
  <si>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</si>
  <si>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</si>
  <si>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</si>
  <si>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</si>
  <si>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</si>
  <si>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</si>
  <si>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</si>
  <si>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</si>
  <si>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</si>
  <si>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</si>
  <si>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</si>
  <si>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</si>
  <si>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</si>
  <si>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</si>
  <si>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</si>
  <si>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</si>
  <si>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</si>
  <si>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</si>
  <si>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</si>
  <si>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</si>
  <si>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</si>
  <si>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</si>
  <si>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</si>
  <si>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</si>
  <si>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</si>
  <si>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</si>
  <si>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</si>
  <si>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</si>
  <si>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</si>
  <si>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</si>
  <si>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</si>
  <si>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</si>
  <si>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</si>
  <si>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</si>
  <si>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</si>
  <si>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</si>
  <si>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</si>
  <si>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</si>
  <si>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</si>
  <si>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</si>
  <si>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</si>
  <si>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</si>
  <si>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</si>
  <si>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</si>
  <si>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</si>
  <si>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</si>
  <si>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</si>
  <si>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</si>
  <si>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</si>
  <si>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</si>
  <si>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</si>
  <si>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</si>
  <si>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</si>
  <si>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</si>
  <si>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</si>
  <si>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</si>
  <si>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</si>
  <si>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</si>
  <si>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</si>
  <si>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</si>
  <si>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</si>
  <si>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</si>
  <si>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</si>
  <si>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</si>
  <si>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</si>
  <si>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</si>
  <si>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</si>
  <si>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</si>
  <si>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</si>
  <si>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</si>
  <si>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</si>
  <si>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</si>
  <si>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</si>
  <si>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</si>
  <si>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</si>
  <si>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</si>
  <si>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</si>
  <si>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</si>
  <si>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</si>
  <si>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</si>
  <si>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</si>
  <si>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</si>
  <si>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</si>
  <si>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</si>
  <si>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</si>
  <si>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</si>
  <si>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</si>
  <si>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</si>
  <si>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</si>
  <si>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</si>
  <si>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</si>
  <si>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</si>
  <si>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</si>
  <si>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</si>
  <si>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</si>
  <si>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</si>
  <si>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</si>
  <si>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</si>
  <si>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</si>
  <si>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</si>
  <si>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</si>
  <si>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</si>
  <si>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</si>
  <si>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</si>
  <si>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</si>
  <si>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</si>
  <si>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</si>
  <si>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</si>
  <si>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</si>
  <si>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</si>
  <si>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</si>
  <si>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</si>
  <si>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</si>
  <si>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</si>
  <si>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</si>
  <si>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</si>
  <si>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</si>
  <si>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</si>
  <si>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</si>
  <si>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</si>
  <si>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</si>
  <si>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</si>
  <si>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</si>
  <si>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</si>
  <si>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</si>
  <si>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</si>
  <si>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</si>
  <si>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</si>
  <si>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</si>
  <si>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</si>
  <si>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</si>
  <si>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</si>
  <si>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</si>
  <si>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</si>
  <si>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</si>
  <si>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</si>
  <si>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</si>
  <si>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</si>
  <si>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</si>
  <si>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</si>
  <si>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</si>
  <si>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</si>
  <si>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</si>
  <si>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</si>
  <si>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</si>
  <si>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</si>
  <si>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</si>
  <si>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</si>
  <si>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</si>
  <si>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</si>
  <si>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</si>
  <si>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</si>
  <si>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</si>
  <si>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</si>
  <si>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</si>
  <si>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</si>
  <si>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</si>
  <si>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</si>
  <si>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</si>
  <si>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</si>
  <si>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</si>
  <si>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</si>
  <si>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</si>
  <si>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</si>
  <si>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</si>
  <si>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</si>
  <si>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</si>
  <si>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</si>
  <si>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</si>
  <si>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</si>
  <si>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</si>
  <si>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</si>
  <si>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</si>
  <si>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</si>
  <si>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</si>
  <si>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</si>
  <si>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</si>
  <si>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</si>
  <si>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</si>
  <si>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</si>
  <si>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</si>
  <si>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</si>
  <si>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</si>
  <si>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</si>
  <si>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</si>
  <si>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</si>
  <si>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</si>
  <si>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</si>
  <si>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</si>
  <si>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</si>
  <si>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</si>
  <si>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</si>
  <si>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</si>
  <si>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</si>
  <si>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</si>
  <si>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</si>
  <si>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</si>
  <si>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</si>
  <si>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</si>
  <si>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</si>
  <si>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</si>
  <si>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</si>
  <si>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</si>
  <si>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</si>
  <si>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</si>
  <si>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</si>
  <si>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</si>
  <si>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</si>
  <si>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</si>
  <si>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</si>
  <si>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</si>
  <si>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</si>
  <si>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</si>
  <si>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</si>
  <si>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</si>
  <si>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</si>
  <si>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</si>
  <si>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</si>
  <si>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</si>
  <si>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</si>
  <si>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</si>
  <si>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</si>
  <si>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</si>
  <si>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</si>
  <si>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</si>
  <si>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</si>
  <si>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</si>
  <si>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</si>
  <si>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</si>
  <si>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</si>
  <si>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</si>
  <si>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</si>
  <si>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</si>
  <si>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</si>
  <si>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</si>
  <si>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</si>
  <si>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</si>
  <si>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</si>
  <si>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</si>
  <si>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</si>
  <si>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</si>
  <si>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</si>
  <si>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</si>
  <si>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</si>
  <si>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</si>
  <si>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</si>
  <si>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</si>
  <si>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</si>
  <si>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</si>
  <si>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</si>
  <si>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</si>
  <si>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</si>
  <si>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</si>
  <si>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</si>
  <si>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</si>
  <si>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</si>
  <si>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</si>
  <si>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</si>
  <si>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</si>
  <si>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</si>
  <si>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</si>
  <si>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</si>
  <si>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</si>
  <si>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</si>
  <si>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</si>
  <si>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</si>
  <si>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</si>
  <si>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</si>
  <si>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</si>
  <si>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</si>
  <si>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</si>
  <si>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</si>
  <si>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</si>
  <si>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</si>
  <si>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</si>
  <si>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</si>
  <si>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</si>
  <si>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</si>
  <si>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</si>
  <si>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</si>
  <si>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</si>
  <si>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</si>
  <si>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</si>
  <si>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</si>
  <si>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</si>
  <si>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</si>
  <si>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</si>
  <si>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</si>
  <si>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</si>
  <si>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</si>
  <si>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</si>
  <si>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</si>
  <si>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</si>
  <si>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</si>
  <si>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</si>
  <si>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</si>
  <si>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</si>
  <si>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</si>
  <si>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</si>
  <si>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</si>
  <si>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</si>
  <si>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</si>
  <si>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</si>
  <si>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</si>
  <si>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</si>
  <si>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</si>
  <si>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</si>
  <si>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</si>
  <si>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</si>
  <si>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</si>
  <si>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</si>
  <si>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</si>
  <si>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</si>
  <si>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</si>
  <si>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</si>
  <si>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</si>
  <si>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</si>
  <si>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</si>
  <si>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</si>
  <si>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</si>
  <si>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</si>
  <si>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</si>
  <si>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</si>
  <si>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</si>
  <si>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</si>
  <si>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</si>
  <si>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</si>
  <si>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</si>
  <si>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</si>
  <si>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</si>
  <si>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</si>
  <si>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</si>
  <si>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</si>
  <si>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</si>
  <si>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</si>
  <si>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</si>
  <si>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</si>
  <si>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</si>
  <si>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</si>
  <si>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</si>
  <si>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</si>
  <si>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</si>
  <si>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</si>
  <si>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</si>
  <si>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</si>
  <si>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</si>
  <si>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</si>
  <si>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</si>
  <si>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</si>
  <si>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</si>
  <si>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</si>
  <si>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</si>
  <si>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</si>
  <si>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</si>
  <si>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</si>
  <si>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</si>
  <si>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</si>
  <si>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</si>
  <si>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</si>
  <si>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</si>
  <si>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</si>
  <si>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</si>
  <si>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</si>
  <si>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</si>
  <si>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</si>
  <si>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</si>
  <si>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</si>
  <si>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</si>
  <si>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</si>
  <si>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</si>
  <si>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</si>
  <si>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</si>
  <si>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</si>
  <si>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</si>
  <si>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</si>
  <si>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</si>
  <si>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</si>
  <si>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</si>
  <si>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</si>
  <si>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</si>
  <si>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</si>
  <si>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</si>
  <si>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</si>
  <si>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</si>
  <si>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</si>
  <si>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</si>
  <si>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</si>
  <si>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</si>
  <si>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</si>
  <si>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</si>
  <si>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</si>
  <si>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</si>
  <si>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</si>
  <si>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</si>
  <si>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</si>
  <si>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</si>
  <si>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</si>
  <si>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</si>
  <si>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</si>
  <si>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</si>
  <si>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</si>
  <si>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</si>
  <si>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</si>
  <si>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</si>
  <si>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</si>
  <si>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</si>
  <si>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</si>
  <si>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</si>
  <si>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</si>
  <si>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</si>
  <si>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</si>
  <si>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</si>
  <si>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</si>
  <si>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</si>
  <si>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</si>
  <si>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</si>
  <si>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</si>
  <si>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</si>
  <si>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</si>
  <si>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</si>
  <si>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</si>
  <si>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</si>
  <si>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</si>
  <si>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</si>
  <si>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</si>
  <si>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</si>
  <si>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</si>
  <si>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</si>
  <si>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</si>
  <si>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</si>
  <si>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</si>
  <si>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</si>
  <si>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</si>
  <si>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</si>
  <si>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</si>
  <si>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</si>
  <si>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</si>
  <si>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</si>
  <si>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</si>
  <si>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</si>
  <si>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</si>
  <si>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</si>
  <si>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</si>
  <si>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</si>
  <si>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</si>
  <si>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</si>
  <si>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</si>
  <si>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</si>
  <si>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</si>
  <si>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</si>
  <si>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</si>
  <si>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</si>
  <si>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</si>
  <si>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</si>
  <si>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</si>
  <si>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</si>
  <si>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</si>
  <si>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</si>
  <si>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</si>
  <si>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</si>
  <si>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</si>
  <si>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</si>
  <si>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</si>
  <si>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</si>
  <si>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</si>
  <si>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</si>
  <si>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</si>
  <si>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</si>
  <si>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</si>
  <si>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</si>
  <si>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</si>
  <si>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</si>
  <si>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</si>
  <si>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</si>
  <si>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</si>
  <si>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</si>
  <si>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</si>
  <si>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</si>
  <si>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</si>
  <si>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</si>
  <si>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</si>
  <si>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</si>
  <si>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</si>
  <si>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</si>
  <si>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</si>
  <si>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</si>
  <si>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</si>
  <si>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</si>
  <si>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</si>
  <si>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</si>
  <si>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</si>
  <si>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</si>
  <si>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</si>
  <si>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</si>
  <si>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</si>
  <si>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</si>
  <si>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</si>
  <si>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</si>
  <si>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</si>
  <si>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</si>
  <si>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</si>
  <si>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</si>
  <si>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</si>
  <si>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</si>
  <si>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</si>
  <si>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</si>
  <si>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</si>
  <si>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</si>
  <si>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</si>
  <si>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</si>
  <si>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</si>
  <si>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</si>
  <si>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</si>
  <si>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</si>
  <si>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</si>
  <si>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</si>
  <si>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</si>
  <si>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</si>
  <si>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</si>
  <si>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</si>
  <si>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</si>
  <si>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</si>
  <si>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</si>
  <si>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</si>
  <si>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</si>
  <si>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</si>
  <si>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</si>
  <si>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</si>
  <si>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</si>
  <si>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</si>
  <si>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</si>
  <si>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</si>
  <si>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</si>
  <si>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</si>
  <si>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</si>
  <si>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</si>
  <si>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</si>
  <si>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</si>
  <si>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</si>
  <si>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</si>
  <si>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</si>
  <si>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</si>
  <si>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</si>
  <si>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</si>
  <si>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</si>
  <si>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</si>
  <si>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</si>
  <si>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</si>
  <si>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</si>
  <si>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</si>
  <si>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</si>
  <si>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</si>
  <si>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</si>
  <si>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</si>
  <si>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</si>
  <si>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</si>
  <si>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</si>
  <si>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</si>
  <si>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</si>
  <si>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</si>
  <si>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</si>
  <si>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</si>
  <si>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</si>
  <si>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</si>
  <si>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</si>
  <si>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</si>
  <si>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</si>
  <si>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</si>
  <si>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</si>
  <si>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</si>
  <si>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</si>
  <si>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</si>
  <si>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</si>
  <si>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</si>
  <si>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</si>
  <si>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</si>
  <si>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</si>
  <si>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</si>
  <si>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</si>
  <si>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</si>
  <si>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</si>
  <si>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</si>
  <si>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</si>
  <si>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</si>
  <si>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</si>
  <si>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</si>
  <si>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</si>
  <si>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</si>
  <si>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</si>
  <si>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</si>
  <si>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</si>
  <si>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</si>
  <si>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</si>
  <si>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</si>
  <si>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</si>
  <si>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</si>
  <si>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</si>
  <si>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</si>
  <si>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</si>
  <si>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</si>
  <si>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</si>
  <si>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</si>
  <si>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</si>
  <si>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</si>
  <si>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</si>
  <si>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</si>
  <si>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</si>
  <si>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</si>
  <si>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</si>
  <si>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</si>
  <si>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</si>
  <si>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</si>
  <si>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</si>
  <si>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</si>
  <si>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</si>
  <si>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</si>
  <si>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</si>
  <si>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</si>
  <si>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</si>
  <si>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</si>
  <si>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</si>
  <si>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</si>
  <si>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</si>
  <si>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</si>
  <si>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</si>
  <si>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</si>
  <si>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</si>
  <si>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</si>
  <si>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</si>
  <si>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</si>
  <si>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</si>
  <si>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</si>
  <si>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</si>
  <si>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</si>
  <si>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</si>
  <si>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</si>
  <si>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</si>
  <si>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</si>
  <si>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</si>
  <si>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</si>
  <si>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</si>
  <si>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</si>
  <si>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</si>
  <si>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</si>
  <si>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</si>
  <si>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</si>
  <si>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</si>
  <si>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</si>
  <si>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</si>
  <si>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</si>
  <si>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</si>
  <si>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</si>
  <si>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</si>
  <si>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</si>
  <si>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</si>
  <si>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</si>
  <si>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</si>
  <si>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</si>
  <si>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</si>
  <si>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</si>
  <si>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</si>
  <si>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</si>
  <si>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</si>
  <si>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</si>
  <si>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</si>
  <si>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</si>
  <si>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</si>
  <si>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</si>
  <si>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</si>
  <si>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</si>
  <si>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</si>
  <si>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</si>
  <si>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</si>
  <si>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</si>
  <si>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</si>
  <si>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</si>
  <si>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</si>
  <si>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</si>
  <si>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</si>
  <si>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</si>
  <si>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</si>
  <si>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</si>
  <si>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</si>
  <si>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</si>
  <si>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</si>
  <si>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</si>
  <si>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</si>
  <si>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</si>
  <si>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</si>
  <si>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</si>
  <si>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</si>
  <si>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</si>
  <si>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</si>
  <si>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</si>
  <si>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</si>
  <si>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</si>
  <si>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</si>
  <si>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</si>
  <si>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</si>
  <si>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</si>
  <si>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</si>
  <si>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</si>
  <si>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</si>
  <si>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</si>
  <si>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</si>
  <si>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</si>
  <si>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</si>
  <si>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</si>
  <si>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</si>
  <si>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</si>
  <si>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</si>
  <si>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</si>
  <si>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</si>
  <si>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</si>
  <si>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</si>
  <si>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</si>
  <si>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</si>
  <si>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</si>
  <si>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</si>
  <si>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</si>
  <si>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</si>
  <si>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</si>
  <si>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</si>
  <si>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</si>
  <si>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</si>
  <si>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</si>
  <si>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</si>
  <si>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</si>
  <si>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</si>
  <si>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</si>
  <si>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</si>
  <si>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</si>
  <si>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</si>
  <si>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</si>
  <si>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</si>
  <si>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</si>
  <si>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</si>
  <si>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</si>
  <si>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</si>
  <si>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</si>
  <si>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</si>
  <si>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</si>
  <si>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</si>
  <si>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</si>
  <si>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</si>
  <si>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</si>
  <si>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</si>
  <si>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</si>
  <si>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</si>
  <si>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</si>
  <si>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</si>
  <si>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</si>
  <si>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</si>
  <si>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</si>
  <si>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</si>
  <si>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</si>
  <si>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</si>
  <si>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</si>
  <si>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</si>
  <si>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</si>
  <si>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</si>
  <si>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</si>
  <si>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</si>
  <si>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</si>
  <si>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</si>
  <si>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</si>
  <si>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</si>
  <si>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</si>
  <si>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</si>
  <si>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</si>
  <si>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</si>
  <si>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</si>
  <si>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</si>
  <si>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</si>
  <si>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</si>
  <si>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</si>
  <si>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</si>
  <si>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</si>
  <si>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</si>
  <si>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</si>
  <si>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</si>
  <si>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</si>
  <si>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</si>
  <si>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</si>
  <si>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</si>
  <si>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</si>
  <si>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</si>
  <si>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</si>
  <si>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</si>
  <si>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</si>
  <si>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</si>
  <si>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</si>
  <si>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</si>
  <si>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</si>
  <si>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</si>
  <si>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</si>
  <si>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</si>
  <si>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</si>
  <si>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</si>
  <si>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</si>
  <si>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</si>
  <si>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</si>
  <si>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</si>
  <si>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</si>
  <si>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</si>
  <si>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</si>
  <si>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</si>
  <si>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</si>
  <si>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</si>
  <si>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</si>
  <si>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</si>
  <si>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</si>
  <si>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</si>
  <si>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</si>
  <si>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</si>
  <si>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</si>
  <si>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</si>
  <si>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</si>
  <si>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</si>
  <si>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</si>
  <si>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</si>
  <si>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</si>
  <si>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</si>
  <si>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</si>
  <si>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</si>
  <si>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</si>
  <si>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</si>
  <si>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</si>
  <si>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</si>
  <si>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</si>
  <si>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</si>
  <si>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</si>
  <si>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</si>
  <si>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</si>
  <si>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</si>
  <si>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</si>
  <si>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</si>
  <si>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</si>
  <si>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</si>
  <si>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</si>
  <si>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</si>
  <si>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</si>
  <si>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</si>
  <si>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</si>
  <si>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</si>
  <si>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</si>
  <si>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</si>
  <si>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</si>
  <si>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</si>
  <si>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</si>
  <si>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</si>
  <si>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</si>
  <si>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</si>
  <si>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</si>
  <si>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</si>
  <si>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</si>
  <si>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</si>
  <si>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</si>
  <si>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</si>
  <si>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</si>
  <si>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</si>
  <si>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</si>
  <si>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</si>
  <si>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</si>
  <si>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</si>
  <si>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</si>
  <si>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</si>
  <si>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</si>
  <si>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</si>
  <si>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</si>
  <si>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</si>
  <si>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</si>
  <si>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</si>
  <si>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</si>
  <si>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</si>
  <si>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</si>
  <si>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</si>
  <si>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</si>
  <si>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</si>
  <si>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</si>
  <si>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</si>
  <si>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</si>
  <si>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</si>
  <si>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</si>
  <si>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</si>
  <si>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</si>
  <si>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</si>
  <si>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</si>
  <si>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</si>
  <si>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</si>
  <si>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</si>
  <si>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</si>
  <si>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</si>
  <si>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</si>
  <si>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</si>
  <si>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</si>
  <si>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</si>
  <si>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</si>
  <si>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</si>
  <si>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</si>
  <si>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</si>
  <si>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</si>
  <si>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</si>
  <si>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</si>
  <si>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</si>
  <si>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</si>
  <si>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</si>
  <si>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</si>
  <si>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</si>
  <si>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</si>
  <si>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</si>
  <si>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</si>
  <si>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</si>
  <si>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</si>
  <si>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</si>
  <si>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</si>
  <si>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</si>
  <si>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</si>
  <si>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</si>
  <si>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</si>
  <si>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</si>
  <si>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</si>
  <si>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</si>
  <si>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</si>
  <si>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</si>
  <si>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</si>
  <si>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</si>
  <si>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</si>
  <si>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</si>
  <si>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</si>
  <si>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</si>
  <si>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</si>
  <si>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</si>
  <si>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</si>
  <si>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</si>
  <si>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</si>
  <si>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</si>
  <si>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</si>
  <si>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</si>
  <si>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</si>
  <si>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</si>
  <si>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</si>
  <si>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</si>
  <si>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</si>
  <si>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</si>
  <si>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</si>
  <si>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</si>
  <si>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</si>
  <si>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</si>
  <si>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</si>
  <si>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</si>
  <si>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</si>
  <si>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</si>
  <si>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</si>
  <si>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</si>
  <si>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</si>
  <si>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</si>
  <si>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</si>
  <si>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</si>
  <si>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</si>
  <si>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</si>
  <si>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</si>
  <si>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</si>
  <si>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</si>
  <si>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</si>
  <si>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</si>
  <si>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</si>
  <si>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</si>
  <si>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</si>
  <si>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</si>
  <si>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</si>
  <si>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</si>
  <si>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</si>
  <si>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</si>
  <si>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</si>
  <si>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</si>
  <si>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</si>
  <si>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</si>
  <si>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</si>
  <si>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</si>
  <si>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</si>
  <si>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</si>
  <si>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</si>
  <si>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</si>
  <si>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</si>
  <si>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</si>
  <si>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</si>
  <si>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</si>
  <si>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</si>
  <si>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</si>
  <si>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</si>
  <si>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</si>
  <si>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</si>
  <si>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</si>
  <si>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</si>
  <si>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</si>
  <si>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</si>
  <si>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</si>
  <si>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</si>
  <si>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</si>
  <si>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</si>
  <si>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</si>
  <si>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</si>
  <si>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</si>
  <si>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</si>
  <si>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</si>
  <si>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</si>
  <si>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</si>
  <si>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</si>
  <si>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</si>
  <si>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</si>
  <si>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</si>
  <si>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</si>
  <si>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</si>
  <si>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</si>
  <si>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</si>
  <si>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</si>
  <si>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</si>
  <si>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</si>
  <si>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</si>
  <si>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</si>
  <si>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</si>
  <si>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</si>
  <si>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</si>
  <si>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</si>
  <si>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</si>
  <si>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</si>
  <si>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</si>
  <si>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</si>
  <si>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</si>
  <si>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</si>
  <si>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</si>
  <si>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</si>
  <si>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</si>
  <si>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</si>
  <si>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</si>
  <si>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</si>
  <si>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</si>
  <si>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</si>
  <si>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</si>
  <si>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</si>
  <si>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</si>
  <si>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</si>
  <si>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</si>
  <si>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</si>
  <si>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</si>
  <si>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</si>
  <si>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</si>
  <si>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</si>
  <si>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</si>
  <si>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</si>
  <si>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</si>
  <si>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</si>
  <si>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</si>
  <si>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</si>
  <si>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</si>
  <si>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</si>
  <si>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</si>
  <si>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</si>
  <si>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</si>
  <si>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</si>
  <si>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</si>
  <si>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</si>
  <si>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</si>
  <si>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</si>
  <si>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</si>
  <si>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</si>
  <si>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</si>
  <si>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</si>
  <si>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</si>
  <si>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</si>
  <si>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</si>
  <si>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</si>
  <si>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</si>
  <si>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</si>
  <si>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</si>
  <si>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</si>
  <si>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</si>
  <si>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</si>
  <si>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</si>
  <si>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</si>
  <si>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</si>
  <si>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</si>
  <si>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</si>
  <si>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</si>
  <si>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</si>
  <si>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</si>
  <si>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</si>
  <si>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</si>
  <si>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</si>
  <si>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</si>
  <si>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</si>
  <si>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</si>
  <si>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</si>
  <si>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</si>
  <si>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</si>
  <si>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</si>
  <si>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</si>
  <si>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</si>
  <si>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</si>
  <si>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</si>
  <si>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</si>
  <si>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</si>
  <si>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</si>
  <si>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</si>
  <si>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</si>
  <si>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</si>
  <si>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</si>
  <si>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</si>
  <si>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</si>
  <si>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</si>
  <si>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</si>
  <si>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</si>
  <si>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</si>
  <si>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</si>
  <si>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</si>
  <si>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</si>
  <si>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</si>
  <si>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</si>
  <si>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</si>
  <si>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</si>
  <si>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</si>
  <si>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</si>
  <si>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</si>
  <si>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</si>
  <si>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</si>
  <si>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</si>
  <si>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</si>
  <si>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</si>
  <si>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</si>
  <si>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</si>
  <si>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</si>
  <si>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</si>
  <si>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</si>
  <si>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</si>
  <si>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</si>
  <si>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</si>
  <si>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</si>
  <si>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</si>
  <si>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</si>
  <si>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</si>
  <si>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</si>
  <si>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</si>
  <si>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</si>
  <si>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</si>
  <si>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</si>
  <si>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</si>
  <si>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</si>
  <si>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</si>
  <si>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</si>
  <si>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</si>
  <si>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</si>
  <si>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</si>
  <si>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</si>
  <si>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</si>
  <si>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</si>
  <si>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</si>
  <si>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</si>
  <si>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</si>
  <si>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</si>
  <si>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</si>
  <si>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</si>
  <si>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</si>
  <si>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</si>
  <si>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</si>
  <si>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</si>
  <si>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</si>
  <si>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</si>
  <si>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</si>
  <si>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</si>
  <si>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</si>
  <si>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</si>
  <si>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</si>
  <si>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</si>
  <si>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</si>
  <si>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</si>
  <si>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</si>
  <si>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</si>
  <si>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</si>
  <si>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</si>
  <si>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</si>
  <si>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</si>
  <si>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</si>
  <si>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</si>
  <si>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</si>
  <si>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</si>
  <si>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</si>
  <si>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</si>
  <si>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</si>
  <si>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</si>
  <si>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</si>
  <si>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</si>
  <si>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</si>
  <si>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</si>
  <si>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</si>
  <si>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</si>
  <si>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</si>
  <si>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</si>
  <si>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</si>
  <si>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</si>
  <si>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</si>
  <si>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</si>
  <si>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</si>
  <si>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</si>
  <si>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</si>
  <si>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</si>
  <si>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</si>
  <si>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</si>
  <si>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</si>
  <si>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</si>
  <si>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</si>
  <si>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</si>
  <si>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</si>
  <si>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</si>
  <si>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</si>
  <si>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</si>
  <si>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</si>
  <si>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</si>
  <si>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</si>
  <si>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</si>
  <si>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</si>
  <si>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</si>
  <si>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</si>
  <si>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</si>
  <si>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</si>
  <si>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</si>
  <si>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</si>
  <si>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</si>
  <si>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</si>
  <si>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</si>
  <si>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</si>
  <si>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</si>
  <si>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</si>
  <si>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</si>
  <si>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</si>
  <si>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</si>
  <si>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</si>
  <si>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</si>
  <si>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</si>
  <si>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</si>
  <si>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</si>
  <si>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</si>
  <si>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</si>
  <si>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</si>
  <si>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</si>
  <si>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</si>
  <si>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</si>
  <si>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</si>
  <si>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</si>
  <si>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</si>
  <si>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</si>
  <si>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</si>
  <si>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</si>
  <si>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</si>
  <si>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</si>
  <si>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</si>
  <si>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</si>
  <si>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</si>
  <si>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</si>
  <si>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</si>
  <si>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</si>
  <si>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</si>
  <si>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</si>
  <si>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</si>
  <si>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</si>
  <si>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</si>
  <si>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</si>
  <si>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</si>
  <si>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</si>
  <si>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</si>
  <si>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</si>
  <si>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</si>
  <si>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</si>
  <si>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</si>
  <si>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</si>
  <si>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</si>
  <si>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</si>
  <si>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</si>
  <si>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</si>
  <si>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</si>
  <si>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</si>
  <si>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</si>
  <si>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</si>
  <si>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</si>
  <si>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</si>
  <si>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</si>
  <si>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</si>
  <si>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</si>
  <si>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</si>
  <si>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</si>
  <si>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</si>
  <si>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</si>
  <si>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</si>
  <si>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</si>
  <si>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</si>
  <si>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</si>
  <si>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</si>
  <si>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</si>
  <si>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</si>
  <si>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</si>
  <si>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</si>
  <si>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</si>
  <si>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</si>
  <si>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</si>
  <si>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</si>
  <si>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</si>
  <si>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</si>
  <si>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</si>
  <si>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</si>
  <si>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</si>
  <si>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</si>
  <si>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</si>
  <si>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</si>
  <si>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</si>
  <si>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</si>
  <si>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</si>
  <si>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</si>
  <si>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</si>
  <si>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</si>
  <si>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</si>
  <si>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</si>
  <si>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</si>
  <si>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</si>
  <si>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</si>
  <si>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</si>
  <si>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</si>
  <si>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</si>
  <si>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</si>
  <si>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</si>
  <si>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</si>
  <si>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</si>
  <si>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</si>
  <si>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</si>
  <si>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</si>
  <si>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</si>
  <si>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</si>
  <si>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</si>
  <si>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</si>
  <si>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</si>
  <si>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</si>
  <si>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</si>
  <si>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</si>
  <si>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</si>
  <si>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</si>
  <si>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</si>
  <si>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</si>
  <si>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</si>
  <si>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</si>
  <si>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</si>
  <si>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</si>
  <si>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</si>
  <si>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</si>
  <si>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</si>
  <si>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</si>
  <si>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</si>
  <si>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</si>
  <si>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</si>
  <si>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</si>
  <si>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</si>
  <si>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</si>
  <si>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</si>
  <si>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</si>
  <si>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</si>
  <si>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</si>
  <si>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</si>
  <si>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</si>
  <si>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</si>
  <si>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</si>
  <si>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</si>
  <si>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</si>
  <si>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</si>
  <si>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</si>
  <si>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</si>
  <si>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</si>
  <si>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</si>
  <si>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</si>
  <si>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</si>
  <si>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</si>
  <si>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</si>
  <si>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</si>
  <si>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</si>
  <si>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</si>
  <si>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</si>
  <si>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</si>
  <si>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</si>
  <si>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</si>
  <si>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</si>
  <si>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</si>
  <si>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</si>
  <si>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</si>
  <si>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</si>
  <si>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</si>
  <si>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</si>
  <si>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</si>
  <si>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</si>
  <si>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</si>
  <si>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</si>
  <si>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</si>
  <si>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</si>
  <si>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</si>
  <si>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</si>
  <si>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</si>
  <si>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</si>
  <si>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</si>
  <si>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</si>
  <si>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</si>
  <si>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</si>
  <si>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</si>
  <si>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</si>
  <si>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</si>
  <si>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</si>
  <si>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</si>
  <si>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</si>
  <si>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</si>
  <si>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</si>
  <si>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</si>
  <si>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</si>
  <si>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</si>
  <si>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</si>
  <si>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</si>
  <si>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</si>
  <si>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</si>
  <si>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</si>
  <si>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</si>
  <si>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</si>
  <si>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</si>
  <si>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</si>
  <si>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</si>
  <si>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</si>
  <si>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</si>
  <si>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</si>
  <si>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</si>
  <si>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</si>
  <si>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</si>
  <si>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</si>
  <si>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</si>
  <si>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</si>
  <si>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</si>
  <si>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</si>
  <si>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</si>
  <si>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</si>
  <si>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</si>
  <si>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</si>
  <si>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</si>
  <si>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</si>
  <si>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</si>
  <si>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</si>
  <si>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</si>
  <si>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</si>
  <si>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</si>
  <si>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</si>
  <si>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</si>
  <si>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</si>
  <si>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</si>
  <si>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</si>
  <si>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</si>
  <si>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</si>
  <si>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</si>
  <si>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</si>
  <si>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</si>
  <si>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</si>
  <si>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</si>
  <si>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</si>
  <si>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</si>
  <si>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</si>
  <si>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</si>
  <si>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</si>
  <si>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</si>
  <si>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</si>
  <si>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</si>
  <si>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</si>
  <si>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</si>
  <si>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</si>
  <si>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</si>
  <si>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</si>
  <si>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</si>
  <si>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</si>
  <si>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</si>
  <si>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</si>
  <si>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</si>
  <si>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</si>
  <si>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</si>
  <si>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</si>
  <si>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</si>
  <si>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</si>
  <si>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</si>
  <si>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</si>
  <si>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</si>
  <si>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</si>
  <si>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</si>
  <si>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</si>
  <si>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</si>
  <si>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</si>
  <si>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</si>
  <si>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</si>
  <si>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</si>
  <si>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</si>
  <si>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</si>
  <si>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</si>
  <si>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</si>
  <si>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</si>
  <si>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</si>
  <si>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</si>
  <si>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</si>
  <si>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</si>
  <si>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</si>
  <si>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</si>
  <si>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</si>
  <si>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</si>
  <si>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</si>
  <si>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</si>
  <si>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</si>
  <si>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</si>
  <si>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</si>
  <si>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</si>
  <si>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</si>
  <si>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</si>
  <si>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</si>
  <si>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</si>
  <si>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</si>
  <si>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</si>
  <si>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</si>
  <si>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</si>
  <si>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</si>
  <si>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</si>
  <si>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</si>
  <si>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</si>
  <si>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</si>
  <si>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</si>
  <si>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</si>
  <si>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</si>
  <si>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</si>
  <si>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</si>
  <si>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</si>
  <si>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</si>
  <si>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</si>
  <si>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</si>
  <si>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</si>
  <si>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</si>
  <si>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</si>
  <si>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</si>
  <si>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</si>
  <si>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</si>
  <si>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</si>
  <si>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</si>
  <si>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</si>
  <si>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</si>
  <si>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</si>
  <si>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</si>
  <si>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</si>
  <si>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</si>
  <si>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</si>
  <si>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</si>
  <si>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</si>
  <si>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</si>
  <si>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</si>
  <si>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</si>
  <si>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</si>
  <si>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</si>
  <si>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</si>
  <si>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</si>
  <si>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</si>
  <si>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</si>
  <si>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</si>
  <si>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</si>
  <si>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</si>
  <si>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</si>
  <si>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</si>
  <si>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</si>
  <si>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</si>
  <si>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</si>
  <si>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</si>
  <si>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</si>
  <si>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</si>
  <si>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</si>
  <si>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</si>
  <si>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</si>
  <si>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</si>
  <si>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</si>
  <si>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</si>
  <si>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</si>
  <si>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</si>
  <si>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</si>
  <si>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</si>
  <si>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</si>
  <si>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</si>
  <si>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</si>
  <si>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</si>
  <si>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</si>
  <si>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</si>
  <si>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</si>
  <si>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</si>
  <si>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</si>
  <si>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</si>
  <si>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</si>
  <si>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</si>
  <si>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</si>
  <si>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</si>
  <si>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</si>
  <si>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</si>
  <si>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</si>
  <si>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</si>
  <si>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</si>
  <si>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</si>
  <si>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</si>
  <si>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</si>
  <si>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</si>
  <si>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</si>
  <si>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</si>
  <si>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</si>
  <si>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</si>
  <si>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</si>
  <si>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</si>
  <si>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</si>
  <si>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</si>
  <si>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</si>
  <si>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</si>
  <si>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</si>
  <si>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</si>
  <si>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</si>
  <si>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</si>
  <si>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</si>
  <si>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</si>
  <si>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</si>
  <si>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</si>
  <si>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</si>
  <si>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</si>
  <si>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</si>
  <si>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</si>
  <si>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</si>
  <si>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</si>
  <si>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</si>
  <si>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</si>
  <si>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</si>
  <si>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</si>
  <si>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</si>
  <si>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</si>
  <si>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</si>
  <si>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</si>
  <si>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</si>
  <si>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</si>
  <si>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</si>
  <si>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</si>
  <si>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</si>
  <si>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</si>
  <si>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</si>
  <si>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</si>
  <si>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</si>
  <si>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</si>
  <si>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</si>
  <si>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</si>
  <si>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</si>
  <si>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</si>
  <si>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</si>
  <si>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</si>
  <si>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</si>
  <si>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</si>
  <si>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</si>
  <si>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</si>
  <si>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</si>
  <si>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</si>
  <si>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</si>
  <si>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</si>
  <si>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</si>
  <si>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</si>
  <si>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</si>
  <si>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</si>
  <si>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</si>
  <si>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</si>
  <si>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</si>
  <si>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</si>
  <si>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</si>
  <si>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</si>
  <si>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</si>
  <si>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</si>
  <si>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</si>
  <si>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</si>
  <si>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</si>
  <si>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</si>
  <si>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</si>
  <si>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</si>
  <si>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</si>
  <si>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</si>
  <si>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</si>
  <si>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</si>
  <si>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</si>
  <si>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</si>
  <si>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</si>
  <si>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</si>
  <si>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</si>
  <si>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</si>
  <si>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</si>
  <si>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</si>
  <si>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</si>
  <si>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</si>
  <si>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</si>
  <si>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</si>
  <si>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</si>
  <si>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</si>
  <si>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</si>
  <si>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</si>
  <si>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</si>
  <si>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</si>
  <si>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</si>
  <si>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</si>
  <si>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</si>
  <si>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</si>
  <si>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</si>
  <si>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</si>
  <si>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</si>
  <si>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</si>
  <si>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</si>
  <si>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</si>
  <si>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</si>
  <si>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</si>
  <si>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</si>
  <si>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</si>
  <si>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</si>
  <si>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</si>
  <si>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</si>
  <si>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</si>
  <si>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</si>
  <si>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</si>
  <si>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</si>
  <si>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</si>
  <si>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</si>
  <si>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</si>
  <si>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</si>
  <si>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</si>
  <si>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</si>
  <si>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</si>
  <si>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</si>
  <si>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</si>
  <si>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</si>
  <si>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</si>
  <si>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</si>
  <si>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</si>
  <si>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</si>
  <si>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</si>
  <si>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</si>
  <si>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</si>
  <si>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</si>
  <si>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</si>
  <si>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</si>
  <si>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</si>
  <si>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</si>
  <si>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</si>
  <si>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</si>
  <si>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</si>
  <si>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</si>
  <si>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</si>
  <si>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</si>
  <si>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</si>
  <si>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</si>
  <si>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</si>
  <si>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</si>
  <si>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</si>
  <si>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</si>
  <si>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</si>
  <si>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</si>
  <si>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</si>
  <si>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</si>
  <si>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</si>
  <si>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</si>
  <si>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</si>
  <si>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</si>
  <si>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</si>
  <si>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</si>
  <si>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</si>
  <si>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</si>
  <si>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</si>
  <si>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</si>
  <si>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</si>
  <si>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</si>
  <si>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</si>
  <si>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</si>
  <si>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</si>
  <si>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</si>
  <si>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</si>
  <si>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</si>
  <si>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</si>
  <si>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</si>
  <si>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</si>
  <si>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</si>
  <si>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</si>
  <si>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</si>
  <si>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</si>
  <si>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</si>
  <si>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</si>
  <si>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</si>
  <si>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</si>
  <si>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</si>
  <si>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</si>
  <si>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</si>
  <si>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</si>
  <si>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</si>
  <si>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</si>
  <si>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</si>
  <si>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</si>
  <si>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</si>
  <si>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</si>
  <si>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</si>
  <si>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</si>
  <si>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</si>
  <si>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</si>
  <si>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</si>
  <si>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</si>
  <si>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</si>
  <si>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</si>
  <si>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</si>
  <si>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</si>
  <si>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</si>
  <si>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</si>
  <si>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</si>
  <si>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</si>
  <si>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</si>
  <si>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</si>
  <si>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</si>
  <si>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</si>
  <si>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</si>
  <si>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</si>
  <si>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</si>
  <si>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</si>
  <si>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</si>
  <si>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</si>
  <si>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</si>
  <si>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</si>
  <si>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</si>
  <si>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</si>
  <si>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</si>
  <si>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</si>
  <si>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</si>
  <si>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</si>
  <si>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</si>
  <si>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</si>
  <si>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</si>
  <si>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</si>
  <si>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</si>
  <si>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</si>
  <si>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</si>
  <si>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</si>
  <si>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</si>
  <si>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</si>
  <si>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</si>
  <si>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</si>
  <si>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</si>
  <si>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</si>
  <si>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</si>
  <si>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</si>
  <si>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</si>
  <si>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</si>
  <si>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</si>
  <si>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</si>
  <si>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</si>
  <si>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</si>
  <si>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</si>
  <si>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</si>
  <si>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</si>
  <si>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</si>
  <si>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</si>
  <si>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</si>
  <si>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</si>
  <si>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</si>
  <si>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</si>
  <si>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</si>
  <si>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</si>
  <si>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</si>
  <si>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</si>
  <si>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</si>
  <si>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</si>
  <si>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</si>
  <si>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</si>
  <si>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</si>
  <si>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</si>
  <si>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</si>
  <si>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</si>
  <si>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</si>
  <si>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</si>
  <si>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</si>
  <si>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</si>
  <si>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</si>
  <si>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</si>
  <si>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</si>
  <si>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</si>
  <si>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</si>
  <si>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</si>
  <si>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</si>
  <si>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</si>
  <si>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</si>
  <si>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</si>
  <si>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</si>
  <si>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</si>
  <si>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</si>
  <si>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</si>
  <si>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</si>
  <si>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</si>
  <si>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</si>
  <si>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</si>
  <si>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</si>
  <si>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</si>
  <si>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</si>
  <si>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</si>
  <si>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</si>
  <si>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</si>
  <si>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</si>
  <si>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</si>
  <si>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</si>
  <si>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</si>
  <si>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</si>
  <si>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</si>
  <si>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</si>
  <si>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</si>
  <si>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</si>
  <si>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</si>
  <si>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</si>
  <si>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</si>
  <si>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</si>
  <si>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</si>
  <si>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</si>
  <si>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</si>
  <si>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</si>
  <si>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</si>
  <si>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</si>
  <si>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</si>
  <si>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</si>
  <si>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</si>
  <si>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</si>
  <si>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</si>
  <si>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</si>
  <si>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</si>
  <si>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</si>
  <si>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</si>
  <si>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</si>
  <si>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</si>
  <si>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</si>
  <si>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</si>
  <si>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</si>
  <si>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</si>
  <si>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</si>
  <si>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</si>
  <si>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</si>
  <si>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</si>
  <si>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</si>
  <si>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</si>
  <si>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</si>
  <si>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</si>
  <si>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</si>
  <si>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</si>
  <si>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</si>
  <si>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</si>
  <si>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</si>
  <si>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</si>
  <si>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</si>
  <si>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</si>
  <si>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</si>
  <si>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</si>
  <si>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</si>
  <si>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</si>
  <si>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</si>
  <si>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</si>
  <si>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</si>
  <si>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</si>
  <si>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</si>
  <si>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</si>
  <si>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</si>
  <si>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</si>
  <si>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</si>
  <si>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</si>
  <si>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</si>
  <si>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</si>
  <si>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</si>
  <si>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</si>
  <si>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</si>
  <si>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</si>
  <si>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</si>
  <si>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</si>
  <si>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</si>
  <si>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</si>
  <si>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</si>
  <si>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</si>
  <si>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</si>
  <si>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</si>
  <si>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</si>
  <si>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</si>
  <si>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</si>
  <si>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</si>
  <si>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</si>
  <si>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</si>
  <si>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</si>
  <si>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</si>
  <si>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</si>
  <si>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</si>
  <si>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</si>
  <si>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</si>
  <si>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</si>
  <si>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</si>
  <si>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</si>
  <si>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</si>
  <si>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</si>
  <si>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</si>
  <si>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</si>
  <si>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</si>
  <si>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</si>
  <si>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</si>
  <si>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</si>
  <si>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</si>
  <si>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</si>
  <si>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</si>
  <si>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</si>
  <si>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</si>
  <si>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</si>
  <si>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</si>
  <si>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</si>
  <si>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</si>
  <si>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</si>
  <si>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</si>
  <si>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</si>
  <si>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</si>
  <si>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</si>
  <si>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</si>
  <si>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</si>
  <si>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</si>
  <si>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</si>
  <si>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</si>
  <si>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</si>
  <si>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</si>
  <si>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</si>
  <si>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</si>
  <si>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</si>
  <si>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</si>
  <si>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</si>
  <si>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</si>
  <si>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</si>
  <si>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</si>
  <si>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</si>
  <si>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</si>
  <si>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</si>
  <si>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</si>
  <si>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</si>
  <si>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</si>
  <si>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</si>
  <si>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</si>
  <si>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</si>
  <si>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</si>
  <si>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</si>
  <si>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</si>
  <si>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</si>
  <si>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</si>
  <si>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</si>
  <si>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</si>
  <si>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</si>
  <si>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</si>
  <si>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</si>
  <si>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</si>
  <si>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</si>
  <si>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</si>
  <si>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</si>
  <si>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</si>
  <si>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</si>
  <si>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</si>
  <si>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</si>
  <si>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</si>
  <si>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</si>
  <si>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</si>
  <si>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</si>
  <si>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</si>
  <si>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</si>
  <si>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</si>
  <si>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</si>
  <si>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</si>
  <si>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</si>
  <si>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</si>
  <si>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</si>
  <si>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</si>
  <si>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</si>
  <si>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</si>
  <si>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</si>
  <si>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</si>
  <si>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</si>
  <si>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</si>
  <si>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</si>
  <si>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</si>
  <si>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</si>
  <si>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</si>
  <si>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</si>
  <si>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</si>
  <si>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</si>
  <si>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</si>
  <si>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</si>
  <si>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</si>
  <si>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</si>
  <si>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</si>
  <si>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</si>
  <si>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</si>
  <si>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</si>
  <si>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</si>
  <si>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</si>
  <si>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</si>
  <si>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</si>
  <si>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</si>
  <si>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</si>
  <si>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</si>
  <si>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</si>
  <si>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</si>
  <si>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</si>
  <si>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</si>
  <si>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</si>
  <si>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</si>
  <si>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</si>
  <si>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</si>
  <si>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</si>
  <si>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</si>
  <si>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</si>
  <si>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</si>
  <si>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</si>
  <si>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</si>
  <si>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</si>
  <si>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</si>
  <si>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</si>
  <si>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</si>
  <si>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</si>
  <si>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</si>
  <si>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</si>
  <si>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</si>
  <si>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</si>
  <si>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</si>
  <si>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</si>
  <si>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</si>
  <si>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</si>
  <si>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</si>
  <si>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</si>
  <si>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</si>
  <si>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</si>
  <si>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</si>
  <si>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</si>
  <si>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</si>
  <si>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</si>
  <si>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</si>
  <si>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</si>
  <si>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</si>
  <si>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</si>
  <si>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</si>
  <si>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</si>
  <si>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</si>
  <si>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</si>
  <si>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</si>
  <si>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</si>
  <si>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</si>
  <si>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</si>
  <si>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</si>
  <si>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</si>
  <si>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</si>
  <si>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</si>
  <si>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</si>
  <si>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</si>
  <si>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</si>
  <si>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</si>
  <si>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</si>
  <si>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</si>
  <si>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</si>
  <si>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</si>
  <si>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</si>
  <si>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</si>
  <si>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</si>
  <si>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</si>
  <si>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</si>
  <si>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</si>
  <si>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</si>
  <si>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</si>
  <si>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</si>
  <si>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</si>
  <si>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</si>
  <si>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</si>
  <si>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</si>
  <si>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</si>
  <si>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</si>
  <si>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</si>
  <si>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</si>
  <si>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</si>
  <si>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</si>
  <si>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</si>
  <si>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</si>
  <si>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</si>
  <si>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</si>
  <si>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</si>
  <si>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</si>
  <si>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</si>
  <si>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</si>
  <si>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</si>
  <si>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</si>
  <si>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</si>
  <si>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</si>
  <si>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</si>
  <si>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</si>
  <si>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</si>
  <si>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</si>
  <si>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</si>
  <si>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</si>
  <si>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</si>
  <si>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</si>
  <si>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</si>
  <si>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</si>
  <si>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</si>
  <si>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</si>
  <si>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</si>
  <si>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</si>
  <si>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</si>
  <si>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</si>
  <si>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</si>
  <si>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</si>
  <si>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</si>
  <si>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</si>
  <si>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</si>
  <si>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</si>
  <si>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</si>
  <si>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</si>
  <si>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</si>
  <si>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</si>
  <si>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</si>
  <si>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</si>
  <si>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</si>
  <si>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</si>
  <si>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</si>
  <si>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</si>
  <si>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</si>
  <si>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</si>
  <si>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</si>
  <si>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</si>
  <si>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</si>
  <si>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</si>
  <si>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</si>
  <si>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</si>
  <si>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</si>
  <si>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</si>
  <si>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</si>
  <si>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</si>
  <si>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</si>
  <si>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</si>
  <si>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</si>
  <si>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</si>
  <si>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</si>
  <si>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</si>
  <si>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</si>
  <si>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</si>
  <si>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</si>
  <si>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</si>
  <si>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</si>
  <si>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</si>
  <si>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</si>
  <si>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</si>
  <si>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</si>
  <si>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</si>
  <si>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</si>
  <si>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</si>
  <si>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</si>
  <si>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</si>
  <si>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</si>
  <si>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</si>
  <si>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</si>
  <si>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</si>
  <si>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</si>
  <si>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</si>
  <si>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</si>
  <si>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</si>
  <si>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</si>
  <si>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</si>
  <si>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</si>
  <si>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</si>
  <si>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</si>
  <si>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</si>
  <si>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</si>
  <si>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</si>
  <si>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</si>
  <si>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</si>
  <si>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</si>
  <si>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</si>
  <si>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</si>
  <si>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</si>
  <si>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</si>
  <si>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</si>
  <si>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</si>
  <si>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</si>
  <si>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</si>
  <si>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</si>
  <si>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</si>
  <si>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</si>
  <si>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</si>
  <si>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</si>
  <si>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</si>
  <si>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</si>
  <si>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</si>
  <si>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</si>
  <si>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</si>
  <si>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</si>
  <si>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</si>
  <si>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</si>
  <si>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</si>
  <si>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</si>
  <si>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</si>
  <si>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</si>
  <si>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</si>
  <si>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</si>
  <si>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</si>
  <si>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</si>
  <si>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</si>
  <si>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</si>
  <si>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</si>
  <si>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</si>
  <si>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</si>
  <si>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</si>
  <si>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</si>
  <si>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</si>
  <si>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</si>
  <si>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</si>
  <si>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</si>
  <si>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</si>
  <si>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</si>
  <si>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</si>
  <si>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</si>
  <si>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</si>
  <si>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</si>
  <si>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</si>
  <si>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</si>
  <si>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</si>
  <si>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</si>
  <si>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</si>
  <si>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</si>
  <si>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</si>
  <si>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</si>
  <si>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</si>
  <si>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</si>
  <si>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</si>
  <si>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</si>
  <si>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</si>
  <si>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</si>
  <si>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</si>
  <si>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</si>
  <si>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</si>
  <si>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</si>
  <si>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</si>
  <si>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</si>
  <si>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</si>
  <si>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</si>
  <si>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</si>
  <si>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</si>
  <si>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</si>
  <si>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</si>
  <si>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</si>
  <si>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</si>
  <si>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</si>
  <si>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</si>
  <si>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</si>
  <si>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</si>
  <si>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</si>
  <si>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</si>
  <si>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</si>
  <si>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</si>
  <si>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</si>
  <si>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</si>
  <si>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</si>
  <si>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</si>
  <si>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</si>
  <si>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</si>
  <si>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</si>
  <si>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</si>
  <si>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</si>
  <si>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</si>
  <si>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</si>
  <si>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</si>
  <si>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</si>
  <si>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</si>
  <si>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</si>
  <si>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</si>
  <si>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</si>
  <si>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</si>
  <si>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</si>
  <si>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</si>
  <si>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</si>
  <si>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</si>
  <si>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</si>
  <si>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</si>
  <si>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</si>
  <si>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</si>
  <si>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</si>
  <si>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</si>
  <si>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</si>
  <si>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</si>
  <si>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</si>
  <si>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</si>
  <si>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</si>
  <si>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</si>
  <si>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</si>
  <si>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</si>
  <si>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</si>
  <si>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</si>
  <si>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</si>
  <si>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</si>
  <si>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</si>
  <si>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</si>
  <si>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</si>
  <si>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</si>
  <si>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</si>
  <si>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</si>
  <si>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</si>
  <si>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</si>
  <si>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</si>
  <si>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</si>
  <si>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</si>
  <si>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</si>
  <si>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</si>
  <si>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</si>
  <si>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</si>
  <si>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</si>
  <si>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</si>
  <si>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</si>
  <si>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</si>
  <si>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</si>
  <si>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</si>
  <si>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</si>
  <si>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</si>
  <si>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</si>
  <si>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</si>
  <si>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</si>
  <si>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</si>
  <si>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</si>
  <si>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</si>
  <si>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</si>
  <si>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</si>
  <si>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</si>
  <si>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</si>
  <si>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</si>
  <si>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</si>
  <si>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</si>
  <si>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</si>
  <si>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</si>
  <si>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</si>
  <si>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</si>
  <si>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</si>
  <si>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</si>
  <si>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</si>
  <si>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</si>
  <si>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</si>
  <si>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</si>
  <si>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</si>
  <si>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</si>
  <si>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</si>
  <si>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</si>
  <si>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</si>
  <si>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</si>
  <si>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</si>
  <si>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</si>
  <si>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</si>
  <si>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</si>
  <si>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</si>
  <si>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</si>
  <si>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</si>
  <si>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</si>
  <si>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</si>
  <si>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</si>
  <si>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</si>
  <si>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</si>
  <si>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</si>
  <si>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</si>
  <si>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</si>
  <si>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</si>
  <si>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</si>
  <si>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</si>
  <si>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</si>
  <si>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</si>
  <si>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</si>
  <si>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</si>
  <si>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</si>
  <si>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</si>
  <si>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</si>
  <si>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</si>
  <si>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</si>
  <si>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</si>
  <si>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</si>
  <si>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</si>
  <si>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</si>
  <si>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</si>
  <si>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</si>
  <si>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</si>
  <si>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</si>
  <si>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</si>
  <si>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</si>
  <si>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</si>
  <si>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</si>
  <si>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</si>
  <si>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</si>
  <si>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</si>
  <si>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</si>
  <si>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</si>
  <si>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</si>
  <si>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</si>
  <si>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</si>
  <si>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</si>
  <si>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</si>
  <si>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</si>
  <si>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</si>
  <si>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</si>
  <si>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</si>
  <si>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</si>
  <si>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</si>
  <si>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</si>
  <si>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</si>
  <si>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</si>
  <si>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</si>
  <si>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</si>
  <si>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</si>
  <si>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</si>
  <si>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</si>
  <si>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</si>
  <si>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</si>
  <si>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</si>
  <si>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</si>
  <si>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</si>
  <si>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</si>
  <si>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</si>
  <si>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</si>
  <si>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</si>
  <si>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</si>
  <si>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</si>
  <si>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</si>
  <si>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</si>
  <si>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</si>
  <si>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</si>
  <si>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</si>
  <si>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</si>
  <si>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</si>
  <si>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</si>
  <si>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</si>
  <si>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</si>
  <si>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</si>
  <si>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</si>
  <si>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</si>
  <si>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</si>
  <si>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</si>
  <si>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</si>
  <si>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</si>
  <si>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</si>
  <si>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</si>
  <si>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</si>
  <si>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</si>
  <si>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</si>
  <si>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</si>
  <si>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</si>
  <si>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</si>
  <si>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</si>
  <si>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</si>
  <si>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</si>
  <si>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</si>
  <si>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</si>
  <si>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</si>
  <si>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</si>
  <si>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</si>
  <si>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</si>
  <si>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</si>
  <si>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</si>
  <si>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</si>
  <si>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</si>
  <si>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</si>
  <si>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</si>
  <si>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</si>
  <si>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</si>
  <si>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</si>
  <si>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</si>
  <si>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</si>
  <si>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</si>
  <si>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</si>
  <si>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</si>
  <si>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</si>
  <si>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</si>
  <si>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</si>
  <si>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</si>
  <si>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</si>
  <si>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</si>
  <si>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</si>
  <si>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</si>
  <si>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</si>
  <si>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</si>
  <si>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</si>
  <si>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</si>
  <si>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</si>
  <si>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</si>
  <si>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</si>
  <si>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</si>
  <si>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</si>
  <si>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</si>
  <si>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</si>
  <si>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</si>
  <si>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</si>
  <si>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</si>
  <si>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</si>
  <si>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</si>
  <si>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</si>
  <si>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</si>
  <si>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</si>
  <si>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</si>
  <si>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</si>
  <si>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</si>
  <si>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</si>
  <si>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</si>
  <si>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</si>
  <si>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</si>
  <si>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</si>
  <si>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</si>
  <si>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</si>
  <si>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</si>
  <si>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</si>
  <si>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</si>
  <si>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</si>
  <si>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</si>
  <si>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</si>
  <si>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</si>
  <si>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</si>
  <si>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</si>
  <si>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</si>
  <si>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</si>
  <si>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</si>
  <si>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</si>
  <si>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</si>
  <si>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</si>
  <si>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</si>
  <si>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</si>
  <si>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</si>
  <si>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</si>
  <si>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</si>
  <si>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</si>
  <si>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</si>
  <si>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</si>
  <si>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</si>
  <si>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</si>
  <si>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</si>
  <si>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</si>
  <si>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</si>
  <si>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</si>
  <si>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</si>
  <si>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</si>
  <si>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</si>
  <si>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</si>
  <si>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</si>
  <si>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</si>
  <si>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</si>
  <si>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</si>
  <si>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</si>
  <si>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</si>
  <si>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</si>
  <si>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</si>
  <si>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</si>
  <si>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</si>
  <si>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</si>
  <si>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</si>
  <si>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</si>
  <si>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</si>
  <si>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</si>
  <si>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</si>
  <si>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</si>
  <si>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</si>
  <si>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</si>
  <si>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</si>
  <si>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</si>
  <si>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</si>
  <si>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</si>
  <si>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</si>
  <si>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</si>
  <si>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</si>
  <si>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</si>
  <si>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</si>
  <si>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</si>
  <si>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</si>
  <si>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</si>
  <si>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</si>
  <si>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</si>
  <si>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</si>
  <si>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</si>
  <si>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</si>
  <si>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</si>
  <si>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</si>
  <si>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</si>
  <si>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</si>
  <si>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</si>
  <si>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</si>
  <si>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</si>
  <si>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</si>
  <si>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</si>
  <si>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</si>
  <si>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</si>
  <si>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</si>
  <si>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</si>
  <si>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</si>
  <si>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</si>
  <si>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</si>
  <si>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</si>
  <si>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</si>
  <si>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</si>
  <si>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</si>
  <si>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</si>
  <si>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</si>
  <si>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</si>
  <si>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</si>
  <si>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</si>
  <si>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</si>
  <si>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</si>
  <si>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</si>
  <si>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</si>
  <si>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</si>
  <si>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</si>
  <si>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</si>
  <si>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</si>
  <si>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</si>
  <si>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</si>
  <si>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</si>
  <si>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</si>
  <si>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</si>
  <si>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</si>
  <si>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</si>
  <si>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</si>
  <si>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</si>
  <si>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</si>
  <si>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</si>
  <si>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</si>
  <si>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</si>
  <si>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</si>
  <si>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</si>
  <si>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</si>
  <si>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</si>
  <si>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</si>
  <si>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</si>
  <si>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</si>
  <si>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</si>
  <si>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</si>
  <si>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</si>
  <si>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</si>
  <si>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</si>
  <si>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</si>
  <si>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</si>
  <si>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</si>
  <si>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</si>
  <si>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</si>
  <si>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</si>
  <si>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</si>
  <si>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</si>
  <si>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</si>
  <si>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</si>
  <si>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</si>
  <si>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</si>
  <si>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</si>
  <si>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</si>
  <si>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</si>
  <si>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</si>
  <si>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</si>
  <si>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</si>
  <si>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</si>
  <si>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</si>
  <si>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</si>
  <si>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</si>
  <si>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</si>
  <si>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</si>
  <si>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</si>
  <si>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</si>
  <si>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</si>
  <si>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</si>
  <si>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</si>
  <si>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</si>
  <si>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</si>
  <si>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</si>
  <si>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</si>
  <si>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</si>
  <si>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</si>
  <si>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</si>
  <si>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</si>
  <si>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</si>
  <si>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</si>
  <si>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TOTAL VALUES</t>
  </si>
  <si>
    <t>SALES</t>
  </si>
  <si>
    <t>QUANTITY</t>
  </si>
  <si>
    <t>PROFIT</t>
  </si>
  <si>
    <t>CY</t>
  </si>
  <si>
    <t>PY</t>
  </si>
  <si>
    <t>YOY%</t>
  </si>
  <si>
    <t>Totals</t>
  </si>
  <si>
    <t>KPIs</t>
  </si>
  <si>
    <t>SALES TREND</t>
  </si>
  <si>
    <t>SALES BY STATES</t>
  </si>
  <si>
    <t>Top 5 Cities by Sales</t>
  </si>
  <si>
    <t>Count of Order ID</t>
  </si>
  <si>
    <t>Orders by Duration</t>
  </si>
  <si>
    <t>Orders by Shipping Mode.</t>
  </si>
  <si>
    <t>Sales by Sub-Category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</si>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</sst>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t;=1000000]&quot;$&quot;0.0,&quot;M&quot;;[&gt;=1000]&quot;$&quot;0.0,&quot;k&quot;;0"/>
    <numFmt numFmtId="165" formatCode="[&gt;=1000000]0.0,&quot;M&quot;;[&gt;=1000]0.0,&quot;k&quot;;0"/>
    <numFmt numFmtId="166" formatCode="[&gt;=1000000]&quot;$&quot;0.0,&quot;M&quot;;[&gt;=1000]&quot;$&quot;0.0,&quot;k&quot;;&quot;$&quot;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0" fontId="1" fillId="0" borderId="0" xfId="0" applyFont="1"/>
    <xf numFmtId="10" fontId="0" fillId="0" borderId="0" xfId="0" applyNumberFormat="1"/>
    <xf numFmtId="164" fontId="0" fillId="0" borderId="0" xfId="0" applyNumberFormat="1"/>
    <xf numFmtId="165" fontId="0" fillId="0" borderId="0" xfId="0" applyNumberFormat="1"/>
    <xf numFmtId="9" fontId="0" fillId="0" borderId="0" xfId="0" applyNumberFormat="1"/>
    <xf numFmtId="166" fontId="0" fillId="0" borderId="0" xfId="0" applyNumberFormat="1"/>
    <xf numFmtId="0" fontId="1" fillId="2" borderId="0" xfId="0" applyFont="1" applyFill="1" applyAlignment="1">
      <alignment horizontal="center"/>
    </xf>
  </cellXfs>
  <cellStyles count="1">
    <cellStyle name="Normal" xfId="0" builtinId="0"/>
  </cellStyles>
  <dxfs count="30">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font>
        <b/>
        <i val="0"/>
        <color theme="1"/>
      </font>
      <fill>
        <patternFill>
          <fgColor rgb="FFCCDCE6"/>
        </patternFill>
      </fill>
    </dxf>
    <dxf>
      <font>
        <b val="0"/>
        <i val="0"/>
        <sz val="11"/>
        <color rgb="FF1C2632"/>
        <name val="Aptos Narrow"/>
        <family val="2"/>
        <scheme val="minor"/>
      </font>
      <fill>
        <patternFill>
          <fgColor rgb="FF8793A3"/>
          <bgColor rgb="FF8793A3"/>
        </patternFill>
      </fill>
    </dxf>
    <dxf>
      <font>
        <b/>
        <i val="0"/>
        <color theme="1"/>
      </font>
      <fill>
        <patternFill>
          <fgColor rgb="FFCCDCE6"/>
        </patternFill>
      </fill>
    </dxf>
    <dxf>
      <font>
        <b val="0"/>
        <i val="0"/>
        <sz val="11"/>
        <color rgb="FF385F7C"/>
        <name val="Aptos Narrow"/>
        <family val="2"/>
        <scheme val="minor"/>
      </font>
      <fill>
        <patternFill>
          <fgColor rgb="FFE1EAF1"/>
          <bgColor rgb="FFE1EAF1"/>
        </patternFill>
      </fill>
    </dxf>
  </dxfs>
  <tableStyles count="2" defaultTableStyle="TableStyleMedium2" defaultPivotStyle="PivotStyleLight16">
    <tableStyle name="Slicee Dark" pivot="0" table="0" count="7" xr9:uid="{8F770F70-F3B2-43B6-B6F0-CFA2CACEA69D}">
      <tableStyleElement type="wholeTable" dxfId="29"/>
      <tableStyleElement type="headerRow" dxfId="28"/>
    </tableStyle>
    <tableStyle name="Slicee white" pivot="0" table="0" count="7" xr9:uid="{03256561-E19F-4653-98BB-4655534DA2DC}">
      <tableStyleElement type="wholeTable" dxfId="27"/>
      <tableStyleElement type="headerRow" dxfId="26"/>
    </tableStyle>
  </tableStyles>
  <colors>
    <mruColors>
      <color rgb="FF1C2632"/>
      <color rgb="FF3B4F4F"/>
      <color rgb="FF8793A3"/>
      <color rgb="FFDBDFE4"/>
      <color rgb="FF385F7C"/>
      <color rgb="FF09B39D"/>
      <color rgb="FF2163C5"/>
      <color rgb="FFF6F8FB"/>
      <color rgb="FFFFFFCC"/>
      <color rgb="FFFFFFFF"/>
    </mruColors>
  </colors>
  <extLst>
    <ext xmlns:x14="http://schemas.microsoft.com/office/spreadsheetml/2009/9/main" uri="{46F421CA-312F-682f-3DD2-61675219B42D}">
      <x14:dxfs count="10">
        <dxf>
          <font>
            <b/>
            <i val="0"/>
            <name val="Aptos Narrow"/>
            <family val="2"/>
            <scheme val="minor"/>
          </font>
          <fill>
            <patternFill>
              <bgColor rgb="FFFFFFCC"/>
            </patternFill>
          </fill>
        </dxf>
        <dxf>
          <font>
            <b/>
            <i val="0"/>
            <name val="Aptos Narrow"/>
            <family val="2"/>
            <scheme val="minor"/>
          </font>
          <fill>
            <patternFill patternType="solid">
              <fgColor auto="1"/>
              <bgColor rgb="FF3B4F4F"/>
            </patternFill>
          </fill>
        </dxf>
        <dxf>
          <font>
            <b/>
            <i val="0"/>
            <name val="Aptos Narrow"/>
            <family val="2"/>
            <scheme val="minor"/>
          </font>
          <fill>
            <patternFill>
              <bgColor rgb="FFFFFFCC"/>
            </patternFill>
          </fill>
        </dxf>
        <dxf>
          <font>
            <b/>
            <i val="0"/>
            <name val="Aptos Narrow"/>
            <family val="2"/>
            <scheme val="minor"/>
          </font>
          <fill>
            <patternFill patternType="solid">
              <bgColor rgb="FFF8F9FA"/>
            </patternFill>
          </fill>
        </dxf>
        <dxf>
          <font>
            <b/>
            <i val="0"/>
            <name val="Aptos Narrow"/>
            <family val="2"/>
            <scheme val="minor"/>
          </font>
          <fill>
            <patternFill>
              <fgColor rgb="FFF8F9FA"/>
              <bgColor rgb="FFF8F9FA"/>
            </patternFill>
          </fill>
        </dxf>
        <dxf>
          <font>
            <b/>
            <i val="0"/>
            <name val="Aptos Narrow"/>
            <family val="2"/>
            <scheme val="minor"/>
          </font>
          <fill>
            <patternFill>
              <bgColor rgb="FFFFFFCC"/>
            </patternFill>
          </fill>
        </dxf>
        <dxf>
          <font>
            <b/>
            <i val="0"/>
            <name val="Aptos Narrow"/>
            <family val="2"/>
            <scheme val="minor"/>
          </font>
          <fill>
            <patternFill patternType="solid">
              <fgColor auto="1"/>
              <bgColor rgb="FFFFFFCC"/>
            </patternFill>
          </fill>
        </dxf>
        <dxf>
          <font>
            <b/>
            <i val="0"/>
            <name val="Aptos Narrow"/>
            <family val="2"/>
            <scheme val="minor"/>
          </font>
          <fill>
            <patternFill>
              <bgColor rgb="FFFFFFCC"/>
            </patternFill>
          </fill>
        </dxf>
        <dxf>
          <font>
            <b/>
            <i val="0"/>
            <name val="Aptos Narrow"/>
            <family val="2"/>
            <scheme val="minor"/>
          </font>
          <fill>
            <patternFill patternType="solid">
              <bgColor rgb="FFF8F9FA"/>
            </patternFill>
          </fill>
        </dxf>
        <dxf>
          <font>
            <b/>
            <i val="0"/>
            <name val="Aptos Narrow"/>
            <family val="2"/>
            <scheme val="minor"/>
          </font>
          <fill>
            <patternFill>
              <fgColor rgb="FFF8F9FA"/>
              <bgColor rgb="FFF8F9FA"/>
            </patternFill>
          </fill>
        </dxf>
      </x14:dxfs>
    </ext>
    <ext xmlns:x14="http://schemas.microsoft.com/office/spreadsheetml/2009/9/main" uri="{EB79DEF2-80B8-43e5-95BD-54CBDDF9020C}">
      <x14:slicerStyles defaultSlicerStyle="SlicerStyleLight1">
        <x14:slicerStyle name="Slicee Dark">
          <x14:slicerStyleElements>
            <x14:slicerStyleElement type="selectedItemWithData" dxfId="9"/>
            <x14:slicerStyleElement type="selectedItemWithNoData" dxfId="8"/>
            <x14:slicerStyleElement type="hoveredUnselectedItemWithData" dxfId="7"/>
            <x14:slicerStyleElement type="hoveredSelectedItemWithData" dxfId="6"/>
            <x14:slicerStyleElement type="hoveredSelectedItemWithNoData" dxfId="5"/>
          </x14:slicerStyleElements>
        </x14:slicerStyle>
        <x14:slicerStyle name="Slicee white">
          <x14:slicerStyleElements>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69291338582674"/>
          <c:y val="5.0925925925925923E-2"/>
          <c:w val="0.74745997375328088"/>
          <c:h val="0.84204505686789155"/>
        </c:manualLayout>
      </c:layout>
      <c:barChart>
        <c:barDir val="bar"/>
        <c:grouping val="stacked"/>
        <c:varyColors val="0"/>
        <c:ser>
          <c:idx val="0"/>
          <c:order val="0"/>
          <c:spPr>
            <a:solidFill>
              <a:srgbClr val="CCDCE6"/>
            </a:solidFill>
            <a:ln>
              <a:noFill/>
            </a:ln>
            <a:effectLst/>
          </c:spPr>
          <c:invertIfNegative val="0"/>
          <c:cat>
            <c:strRef>
              <c:f>EDA!$I$16:$I$20</c:f>
              <c:strCache>
                <c:ptCount val="5"/>
                <c:pt idx="0">
                  <c:v>San Francisco</c:v>
                </c:pt>
                <c:pt idx="1">
                  <c:v>Philadelphia</c:v>
                </c:pt>
                <c:pt idx="2">
                  <c:v>Seattle</c:v>
                </c:pt>
                <c:pt idx="3">
                  <c:v>Los Angeles</c:v>
                </c:pt>
                <c:pt idx="4">
                  <c:v>New York City</c:v>
                </c:pt>
              </c:strCache>
            </c:strRef>
          </c:cat>
          <c:val>
            <c:numRef>
              <c:f>EDA!$J$16:$J$20</c:f>
              <c:numCache>
                <c:formatCode>[&gt;=1000000]"$"0.0,"M";[&gt;=1000]"$"0.0,"k";0</c:formatCode>
                <c:ptCount val="5"/>
                <c:pt idx="0">
                  <c:v>36357.307999999997</c:v>
                </c:pt>
                <c:pt idx="1">
                  <c:v>36495.541000000012</c:v>
                </c:pt>
                <c:pt idx="2">
                  <c:v>40995.877999999997</c:v>
                </c:pt>
                <c:pt idx="3">
                  <c:v>54000.040999999976</c:v>
                </c:pt>
                <c:pt idx="4">
                  <c:v>75691.049000000014</c:v>
                </c:pt>
              </c:numCache>
            </c:numRef>
          </c:val>
          <c:extLst>
            <c:ext xmlns:c16="http://schemas.microsoft.com/office/drawing/2014/chart" uri="{C3380CC4-5D6E-409C-BE32-E72D297353CC}">
              <c16:uniqueId val="{00000000-19EB-4C7A-8EB9-66B893E98409}"/>
            </c:ext>
          </c:extLst>
        </c:ser>
        <c:ser>
          <c:idx val="1"/>
          <c:order val="1"/>
          <c:spPr>
            <a:solidFill>
              <a:srgbClr val="F0F4F6">
                <a:alpha val="42000"/>
              </a:srgbClr>
            </a:solidFill>
            <a:ln>
              <a:noFill/>
            </a:ln>
            <a:effectLst/>
          </c:spPr>
          <c:invertIfNegative val="0"/>
          <c:dLbls>
            <c:dLbl>
              <c:idx val="0"/>
              <c:tx>
                <c:rich>
                  <a:bodyPr/>
                  <a:lstStyle/>
                  <a:p>
                    <a:fld id="{F650545E-DF66-4068-8FE5-C434304D510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9EB-4C7A-8EB9-66B893E98409}"/>
                </c:ext>
              </c:extLst>
            </c:dLbl>
            <c:dLbl>
              <c:idx val="1"/>
              <c:tx>
                <c:rich>
                  <a:bodyPr/>
                  <a:lstStyle/>
                  <a:p>
                    <a:fld id="{F4B636FB-D730-4830-A3D7-3009465BA52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9EB-4C7A-8EB9-66B893E98409}"/>
                </c:ext>
              </c:extLst>
            </c:dLbl>
            <c:dLbl>
              <c:idx val="2"/>
              <c:tx>
                <c:rich>
                  <a:bodyPr/>
                  <a:lstStyle/>
                  <a:p>
                    <a:fld id="{AA750609-FCBC-4AD3-B872-473B3792420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9EB-4C7A-8EB9-66B893E98409}"/>
                </c:ext>
              </c:extLst>
            </c:dLbl>
            <c:dLbl>
              <c:idx val="3"/>
              <c:tx>
                <c:rich>
                  <a:bodyPr/>
                  <a:lstStyle/>
                  <a:p>
                    <a:fld id="{AE5FB0A6-EC85-4DE8-AF9A-C396F5BFA82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9EB-4C7A-8EB9-66B893E98409}"/>
                </c:ext>
              </c:extLst>
            </c:dLbl>
            <c:dLbl>
              <c:idx val="4"/>
              <c:tx>
                <c:rich>
                  <a:bodyPr/>
                  <a:lstStyle/>
                  <a:p>
                    <a:fld id="{270C4855-3F98-4B3F-815D-56D33248B22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9EB-4C7A-8EB9-66B893E9840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EDA!$I$16:$I$20</c:f>
              <c:strCache>
                <c:ptCount val="5"/>
                <c:pt idx="0">
                  <c:v>San Francisco</c:v>
                </c:pt>
                <c:pt idx="1">
                  <c:v>Philadelphia</c:v>
                </c:pt>
                <c:pt idx="2">
                  <c:v>Seattle</c:v>
                </c:pt>
                <c:pt idx="3">
                  <c:v>Los Angeles</c:v>
                </c:pt>
                <c:pt idx="4">
                  <c:v>New York City</c:v>
                </c:pt>
              </c:strCache>
            </c:strRef>
          </c:cat>
          <c:val>
            <c:numRef>
              <c:f>EDA!$K$16:$K$20</c:f>
              <c:numCache>
                <c:formatCode>[&gt;=1000000]"$"0.0,"M";[&gt;=1000]"$"0.0,"k";0</c:formatCode>
                <c:ptCount val="5"/>
                <c:pt idx="0">
                  <c:v>54471.950800000013</c:v>
                </c:pt>
                <c:pt idx="1">
                  <c:v>54333.717799999999</c:v>
                </c:pt>
                <c:pt idx="2">
                  <c:v>49833.380800000014</c:v>
                </c:pt>
                <c:pt idx="3">
                  <c:v>36829.217800000035</c:v>
                </c:pt>
                <c:pt idx="4">
                  <c:v>15138.209799999997</c:v>
                </c:pt>
              </c:numCache>
            </c:numRef>
          </c:val>
          <c:extLst>
            <c:ext xmlns:c15="http://schemas.microsoft.com/office/drawing/2012/chart" uri="{02D57815-91ED-43cb-92C2-25804820EDAC}">
              <c15:datalabelsRange>
                <c15:f>EDA!$J$16:$J$20</c15:f>
                <c15:dlblRangeCache>
                  <c:ptCount val="5"/>
                  <c:pt idx="0">
                    <c:v>$36.4k</c:v>
                  </c:pt>
                  <c:pt idx="1">
                    <c:v>$36.5k</c:v>
                  </c:pt>
                  <c:pt idx="2">
                    <c:v>$41.0k</c:v>
                  </c:pt>
                  <c:pt idx="3">
                    <c:v>$54.0k</c:v>
                  </c:pt>
                  <c:pt idx="4">
                    <c:v>$75.7k</c:v>
                  </c:pt>
                </c15:dlblRangeCache>
              </c15:datalabelsRange>
            </c:ext>
            <c:ext xmlns:c16="http://schemas.microsoft.com/office/drawing/2014/chart" uri="{C3380CC4-5D6E-409C-BE32-E72D297353CC}">
              <c16:uniqueId val="{00000001-19EB-4C7A-8EB9-66B893E98409}"/>
            </c:ext>
          </c:extLst>
        </c:ser>
        <c:dLbls>
          <c:showLegendKey val="0"/>
          <c:showVal val="0"/>
          <c:showCatName val="0"/>
          <c:showSerName val="0"/>
          <c:showPercent val="0"/>
          <c:showBubbleSize val="0"/>
        </c:dLbls>
        <c:gapWidth val="150"/>
        <c:overlap val="100"/>
        <c:axId val="1079416880"/>
        <c:axId val="1079415920"/>
      </c:barChart>
      <c:catAx>
        <c:axId val="107941688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15920"/>
        <c:crosses val="autoZero"/>
        <c:auto val="1"/>
        <c:lblAlgn val="ctr"/>
        <c:lblOffset val="100"/>
        <c:noMultiLvlLbl val="0"/>
      </c:catAx>
      <c:valAx>
        <c:axId val="1079415920"/>
        <c:scaling>
          <c:orientation val="minMax"/>
        </c:scaling>
        <c:delete val="0"/>
        <c:axPos val="b"/>
        <c:numFmt formatCode="[&gt;=1000000]&quot;$&quot;0.0,&quot;M&quot;;[&gt;=1000]&quot;$&quot;0.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1688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Dashboard.xlsx]EDA!PivotTable3</c:name>
    <c:fmtId val="6"/>
  </c:pivotSource>
  <c:chart>
    <c:autoTitleDeleted val="1"/>
    <c:pivotFmts>
      <c:pivotFmt>
        <c:idx val="0"/>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EDA!$C$15</c:f>
              <c:strCache>
                <c:ptCount val="1"/>
                <c:pt idx="0">
                  <c:v>Total</c:v>
                </c:pt>
              </c:strCache>
            </c:strRef>
          </c:tx>
          <c:spPr>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cat>
            <c:strRef>
              <c:f>EDA!$B$16:$B$28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EDA!$C$16:$C$28</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C56B-430C-B6F3-4B1218740190}"/>
            </c:ext>
          </c:extLst>
        </c:ser>
        <c:dLbls>
          <c:showLegendKey val="0"/>
          <c:showVal val="0"/>
          <c:showCatName val="0"/>
          <c:showSerName val="0"/>
          <c:showPercent val="0"/>
          <c:showBubbleSize val="0"/>
        </c:dLbls>
        <c:marker val="1"/>
        <c:smooth val="0"/>
        <c:axId val="1087228496"/>
        <c:axId val="1087226576"/>
      </c:lineChart>
      <c:catAx>
        <c:axId val="108722849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26576"/>
        <c:crosses val="autoZero"/>
        <c:auto val="1"/>
        <c:lblAlgn val="ctr"/>
        <c:lblOffset val="100"/>
        <c:noMultiLvlLbl val="0"/>
      </c:catAx>
      <c:valAx>
        <c:axId val="1087226576"/>
        <c:scaling>
          <c:orientation val="minMax"/>
        </c:scaling>
        <c:delete val="1"/>
        <c:axPos val="l"/>
        <c:numFmt formatCode="[&gt;=1000000]&quot;$&quot;0.0,&quot;M&quot;;[&gt;=1000]&quot;$&quot;0.0,&quot;k&quot;;0" sourceLinked="1"/>
        <c:majorTickMark val="none"/>
        <c:minorTickMark val="none"/>
        <c:tickLblPos val="nextTo"/>
        <c:crossAx val="108722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Dashboard.xlsx]EDA!PivotTable7</c:name>
    <c:fmtId val="10"/>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EDA!$H$25</c:f>
              <c:strCache>
                <c:ptCount val="1"/>
                <c:pt idx="0">
                  <c:v>Total</c:v>
                </c:pt>
              </c:strCache>
            </c:strRef>
          </c:tx>
          <c:spPr>
            <a:ln w="28575" cap="rnd">
              <a:noFill/>
              <a:round/>
            </a:ln>
            <a:effectLst/>
          </c:spPr>
          <c:marker>
            <c:symbol val="circle"/>
            <c:size val="8"/>
            <c:spPr>
              <a:solidFill>
                <a:srgbClr val="385F7C"/>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EDA!$G$26:$G$34</c:f>
              <c:strCache>
                <c:ptCount val="8"/>
                <c:pt idx="0">
                  <c:v>0 - days</c:v>
                </c:pt>
                <c:pt idx="1">
                  <c:v>1 - day</c:v>
                </c:pt>
                <c:pt idx="2">
                  <c:v>2 - days</c:v>
                </c:pt>
                <c:pt idx="3">
                  <c:v>3 - days</c:v>
                </c:pt>
                <c:pt idx="4">
                  <c:v>4 - days</c:v>
                </c:pt>
                <c:pt idx="5">
                  <c:v>5 - days</c:v>
                </c:pt>
                <c:pt idx="6">
                  <c:v>6 - days</c:v>
                </c:pt>
                <c:pt idx="7">
                  <c:v>7 - days</c:v>
                </c:pt>
              </c:strCache>
            </c:strRef>
          </c:cat>
          <c:val>
            <c:numRef>
              <c:f>EDA!$H$26:$H$34</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CC30-40A4-9E2E-B170075AB3F9}"/>
            </c:ext>
          </c:extLst>
        </c:ser>
        <c:dLbls>
          <c:dLblPos val="t"/>
          <c:showLegendKey val="0"/>
          <c:showVal val="1"/>
          <c:showCatName val="0"/>
          <c:showSerName val="0"/>
          <c:showPercent val="0"/>
          <c:showBubbleSize val="0"/>
        </c:dLbls>
        <c:dropLines>
          <c:spPr>
            <a:ln w="9525" cap="flat" cmpd="sng" algn="ctr">
              <a:solidFill>
                <a:srgbClr val="385F7C">
                  <a:alpha val="91000"/>
                </a:srgbClr>
              </a:solidFill>
              <a:prstDash val="sysDash"/>
              <a:round/>
            </a:ln>
            <a:effectLst/>
          </c:spPr>
        </c:dropLines>
        <c:marker val="1"/>
        <c:smooth val="0"/>
        <c:axId val="1087242416"/>
        <c:axId val="1087236656"/>
      </c:lineChart>
      <c:catAx>
        <c:axId val="108724241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36656"/>
        <c:crosses val="autoZero"/>
        <c:auto val="1"/>
        <c:lblAlgn val="ctr"/>
        <c:lblOffset val="100"/>
        <c:noMultiLvlLbl val="0"/>
      </c:catAx>
      <c:valAx>
        <c:axId val="1087236656"/>
        <c:scaling>
          <c:orientation val="minMax"/>
        </c:scaling>
        <c:delete val="1"/>
        <c:axPos val="l"/>
        <c:numFmt formatCode="0%" sourceLinked="1"/>
        <c:majorTickMark val="none"/>
        <c:minorTickMark val="none"/>
        <c:tickLblPos val="nextTo"/>
        <c:crossAx val="108724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25386917067714"/>
          <c:y val="8.3278668757294796E-2"/>
          <c:w val="0.68897848421315289"/>
          <c:h val="0.80969212486195863"/>
        </c:manualLayout>
      </c:layout>
      <c:barChart>
        <c:barDir val="bar"/>
        <c:grouping val="stacked"/>
        <c:varyColors val="0"/>
        <c:ser>
          <c:idx val="0"/>
          <c:order val="0"/>
          <c:spPr>
            <a:solidFill>
              <a:srgbClr val="CCDCE6"/>
            </a:solidFill>
            <a:ln>
              <a:noFill/>
            </a:ln>
            <a:effectLst/>
          </c:spPr>
          <c:invertIfNegative val="0"/>
          <c:cat>
            <c:strRef>
              <c:f>EDA!$I$16:$I$20</c:f>
              <c:strCache>
                <c:ptCount val="5"/>
                <c:pt idx="0">
                  <c:v>San Francisco</c:v>
                </c:pt>
                <c:pt idx="1">
                  <c:v>Philadelphia</c:v>
                </c:pt>
                <c:pt idx="2">
                  <c:v>Seattle</c:v>
                </c:pt>
                <c:pt idx="3">
                  <c:v>Los Angeles</c:v>
                </c:pt>
                <c:pt idx="4">
                  <c:v>New York City</c:v>
                </c:pt>
              </c:strCache>
            </c:strRef>
          </c:cat>
          <c:val>
            <c:numRef>
              <c:f>EDA!$J$16:$J$20</c:f>
              <c:numCache>
                <c:formatCode>[&gt;=1000000]"$"0.0,"M";[&gt;=1000]"$"0.0,"k";0</c:formatCode>
                <c:ptCount val="5"/>
                <c:pt idx="0">
                  <c:v>36357.307999999997</c:v>
                </c:pt>
                <c:pt idx="1">
                  <c:v>36495.541000000012</c:v>
                </c:pt>
                <c:pt idx="2">
                  <c:v>40995.877999999997</c:v>
                </c:pt>
                <c:pt idx="3">
                  <c:v>54000.040999999976</c:v>
                </c:pt>
                <c:pt idx="4">
                  <c:v>75691.049000000014</c:v>
                </c:pt>
              </c:numCache>
            </c:numRef>
          </c:val>
          <c:extLst>
            <c:ext xmlns:c16="http://schemas.microsoft.com/office/drawing/2014/chart" uri="{C3380CC4-5D6E-409C-BE32-E72D297353CC}">
              <c16:uniqueId val="{00000000-063F-40E9-BAA7-C994496FB15B}"/>
            </c:ext>
          </c:extLst>
        </c:ser>
        <c:ser>
          <c:idx val="1"/>
          <c:order val="1"/>
          <c:spPr>
            <a:solidFill>
              <a:srgbClr val="E1EAF1">
                <a:alpha val="42000"/>
              </a:srgbClr>
            </a:solidFill>
            <a:ln>
              <a:noFill/>
            </a:ln>
            <a:effectLst/>
          </c:spPr>
          <c:invertIfNegative val="0"/>
          <c:dLbls>
            <c:dLbl>
              <c:idx val="0"/>
              <c:tx>
                <c:rich>
                  <a:bodyPr/>
                  <a:lstStyle/>
                  <a:p>
                    <a:fld id="{6E16973C-280B-4471-9E09-E8EFFC81F8F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63F-40E9-BAA7-C994496FB15B}"/>
                </c:ext>
              </c:extLst>
            </c:dLbl>
            <c:dLbl>
              <c:idx val="1"/>
              <c:tx>
                <c:rich>
                  <a:bodyPr/>
                  <a:lstStyle/>
                  <a:p>
                    <a:fld id="{C4DC9733-38B6-4E7D-9EA4-6E9BDD4DE58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63F-40E9-BAA7-C994496FB15B}"/>
                </c:ext>
              </c:extLst>
            </c:dLbl>
            <c:dLbl>
              <c:idx val="2"/>
              <c:tx>
                <c:rich>
                  <a:bodyPr/>
                  <a:lstStyle/>
                  <a:p>
                    <a:fld id="{648C094C-558B-4E41-925E-127810759FB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63F-40E9-BAA7-C994496FB15B}"/>
                </c:ext>
              </c:extLst>
            </c:dLbl>
            <c:dLbl>
              <c:idx val="3"/>
              <c:tx>
                <c:rich>
                  <a:bodyPr/>
                  <a:lstStyle/>
                  <a:p>
                    <a:fld id="{E2CB7D7B-0651-460A-BB3B-20A5E1D485E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63F-40E9-BAA7-C994496FB15B}"/>
                </c:ext>
              </c:extLst>
            </c:dLbl>
            <c:dLbl>
              <c:idx val="4"/>
              <c:tx>
                <c:rich>
                  <a:bodyPr/>
                  <a:lstStyle/>
                  <a:p>
                    <a:fld id="{47494A04-C035-43EC-B245-8CB2C2FEB4C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63F-40E9-BAA7-C994496FB15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EDA!$I$16:$I$20</c:f>
              <c:strCache>
                <c:ptCount val="5"/>
                <c:pt idx="0">
                  <c:v>San Francisco</c:v>
                </c:pt>
                <c:pt idx="1">
                  <c:v>Philadelphia</c:v>
                </c:pt>
                <c:pt idx="2">
                  <c:v>Seattle</c:v>
                </c:pt>
                <c:pt idx="3">
                  <c:v>Los Angeles</c:v>
                </c:pt>
                <c:pt idx="4">
                  <c:v>New York City</c:v>
                </c:pt>
              </c:strCache>
            </c:strRef>
          </c:cat>
          <c:val>
            <c:numRef>
              <c:f>EDA!$K$16:$K$20</c:f>
              <c:numCache>
                <c:formatCode>[&gt;=1000000]"$"0.0,"M";[&gt;=1000]"$"0.0,"k";0</c:formatCode>
                <c:ptCount val="5"/>
                <c:pt idx="0">
                  <c:v>54471.950800000013</c:v>
                </c:pt>
                <c:pt idx="1">
                  <c:v>54333.717799999999</c:v>
                </c:pt>
                <c:pt idx="2">
                  <c:v>49833.380800000014</c:v>
                </c:pt>
                <c:pt idx="3">
                  <c:v>36829.217800000035</c:v>
                </c:pt>
                <c:pt idx="4">
                  <c:v>15138.209799999997</c:v>
                </c:pt>
              </c:numCache>
            </c:numRef>
          </c:val>
          <c:extLst>
            <c:ext xmlns:c15="http://schemas.microsoft.com/office/drawing/2012/chart" uri="{02D57815-91ED-43cb-92C2-25804820EDAC}">
              <c15:datalabelsRange>
                <c15:f>EDA!$J$16:$J$20</c15:f>
                <c15:dlblRangeCache>
                  <c:ptCount val="5"/>
                  <c:pt idx="0">
                    <c:v>$36.4k</c:v>
                  </c:pt>
                  <c:pt idx="1">
                    <c:v>$36.5k</c:v>
                  </c:pt>
                  <c:pt idx="2">
                    <c:v>$41.0k</c:v>
                  </c:pt>
                  <c:pt idx="3">
                    <c:v>$54.0k</c:v>
                  </c:pt>
                  <c:pt idx="4">
                    <c:v>$75.7k</c:v>
                  </c:pt>
                </c15:dlblRangeCache>
              </c15:datalabelsRange>
            </c:ext>
            <c:ext xmlns:c16="http://schemas.microsoft.com/office/drawing/2014/chart" uri="{C3380CC4-5D6E-409C-BE32-E72D297353CC}">
              <c16:uniqueId val="{00000006-063F-40E9-BAA7-C994496FB15B}"/>
            </c:ext>
          </c:extLst>
        </c:ser>
        <c:dLbls>
          <c:showLegendKey val="0"/>
          <c:showVal val="0"/>
          <c:showCatName val="0"/>
          <c:showSerName val="0"/>
          <c:showPercent val="0"/>
          <c:showBubbleSize val="0"/>
        </c:dLbls>
        <c:gapWidth val="150"/>
        <c:overlap val="100"/>
        <c:axId val="1079416880"/>
        <c:axId val="1079415920"/>
      </c:barChart>
      <c:catAx>
        <c:axId val="107941688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15920"/>
        <c:crosses val="autoZero"/>
        <c:auto val="1"/>
        <c:lblAlgn val="ctr"/>
        <c:lblOffset val="100"/>
        <c:noMultiLvlLbl val="0"/>
      </c:catAx>
      <c:valAx>
        <c:axId val="1079415920"/>
        <c:scaling>
          <c:orientation val="minMax"/>
        </c:scaling>
        <c:delete val="1"/>
        <c:axPos val="b"/>
        <c:numFmt formatCode="[&gt;=1000000]&quot;$&quot;0.0,&quot;M&quot;;[&gt;=1000]&quot;$&quot;0.0,&quot;k&quot;;0" sourceLinked="1"/>
        <c:majorTickMark val="out"/>
        <c:minorTickMark val="none"/>
        <c:tickLblPos val="nextTo"/>
        <c:crossAx val="1079416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Dashboard.xlsx]EDA!PivotTable8</c:name>
    <c:fmtId val="6"/>
  </c:pivotSource>
  <c:chart>
    <c:autoTitleDeleted val="1"/>
    <c:pivotFmts>
      <c:pivotFmt>
        <c:idx val="0"/>
        <c:spPr>
          <a:solidFill>
            <a:schemeClr val="accent1"/>
          </a:solidFill>
          <a:ln w="19050">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CDCE6"/>
          </a:solidFill>
          <a:ln w="19050">
            <a:noFill/>
          </a:ln>
          <a:effectLst/>
        </c:spPr>
        <c:dLbl>
          <c:idx val="0"/>
          <c:layout>
            <c:manualLayout>
              <c:x val="-7.3059360730593659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CDCE6"/>
          </a:solidFill>
          <a:ln w="19050">
            <a:noFill/>
          </a:ln>
          <a:effectLst/>
        </c:spPr>
        <c:dLbl>
          <c:idx val="0"/>
          <c:layout>
            <c:manualLayout>
              <c:x val="-7.3059360730593659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37303353693825"/>
          <c:y val="0.1822272844085015"/>
          <c:w val="0.35869824031112862"/>
          <c:h val="0.79953449543617561"/>
        </c:manualLayout>
      </c:layout>
      <c:doughnutChart>
        <c:varyColors val="1"/>
        <c:ser>
          <c:idx val="0"/>
          <c:order val="0"/>
          <c:tx>
            <c:strRef>
              <c:f>EDA!$H$38</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EBC-485A-B688-22B7EA99E991}"/>
              </c:ext>
            </c:extLst>
          </c:dPt>
          <c:dPt>
            <c:idx val="1"/>
            <c:bubble3D val="0"/>
            <c:spPr>
              <a:solidFill>
                <a:schemeClr val="accent1">
                  <a:lumMod val="60000"/>
                  <a:lumOff val="40000"/>
                </a:schemeClr>
              </a:solidFill>
              <a:ln w="19050">
                <a:noFill/>
              </a:ln>
              <a:effectLst/>
            </c:spPr>
            <c:extLst>
              <c:ext xmlns:c16="http://schemas.microsoft.com/office/drawing/2014/chart" uri="{C3380CC4-5D6E-409C-BE32-E72D297353CC}">
                <c16:uniqueId val="{00000003-2EBC-485A-B688-22B7EA99E991}"/>
              </c:ext>
            </c:extLst>
          </c:dPt>
          <c:dPt>
            <c:idx val="2"/>
            <c:bubble3D val="0"/>
            <c:spPr>
              <a:solidFill>
                <a:schemeClr val="tx2">
                  <a:lumMod val="25000"/>
                  <a:lumOff val="75000"/>
                </a:schemeClr>
              </a:solidFill>
              <a:ln w="19050">
                <a:noFill/>
              </a:ln>
              <a:effectLst/>
            </c:spPr>
            <c:extLst>
              <c:ext xmlns:c16="http://schemas.microsoft.com/office/drawing/2014/chart" uri="{C3380CC4-5D6E-409C-BE32-E72D297353CC}">
                <c16:uniqueId val="{00000005-2EBC-485A-B688-22B7EA99E991}"/>
              </c:ext>
            </c:extLst>
          </c:dPt>
          <c:dPt>
            <c:idx val="3"/>
            <c:bubble3D val="0"/>
            <c:spPr>
              <a:solidFill>
                <a:srgbClr val="CCDCE6"/>
              </a:solidFill>
              <a:ln w="19050">
                <a:noFill/>
              </a:ln>
              <a:effectLst/>
            </c:spPr>
            <c:extLst>
              <c:ext xmlns:c16="http://schemas.microsoft.com/office/drawing/2014/chart" uri="{C3380CC4-5D6E-409C-BE32-E72D297353CC}">
                <c16:uniqueId val="{00000007-2EBC-485A-B688-22B7EA99E991}"/>
              </c:ext>
            </c:extLst>
          </c:dPt>
          <c:dLbls>
            <c:dLbl>
              <c:idx val="0"/>
              <c:layout>
                <c:manualLayout>
                  <c:x val="4.9575994781474231E-2"/>
                  <c:y val="0.101851851851851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EBC-485A-B688-22B7EA99E991}"/>
                </c:ext>
              </c:extLst>
            </c:dLbl>
            <c:dLbl>
              <c:idx val="1"/>
              <c:layout>
                <c:manualLayout>
                  <c:x val="-9.1324200913242004E-2"/>
                  <c:y val="5.0925925925925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BC-485A-B688-22B7EA99E991}"/>
                </c:ext>
              </c:extLst>
            </c:dLbl>
            <c:dLbl>
              <c:idx val="2"/>
              <c:layout>
                <c:manualLayout>
                  <c:x val="-8.8714938030006546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EBC-485A-B688-22B7EA99E991}"/>
                </c:ext>
              </c:extLst>
            </c:dLbl>
            <c:dLbl>
              <c:idx val="3"/>
              <c:layout>
                <c:manualLayout>
                  <c:x val="-8.9995965381651777E-2"/>
                  <c:y val="-8.8392618165464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EBC-485A-B688-22B7EA99E9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EDA!$G$39:$G$43</c:f>
              <c:strCache>
                <c:ptCount val="4"/>
                <c:pt idx="0">
                  <c:v>Standard Class</c:v>
                </c:pt>
                <c:pt idx="1">
                  <c:v>Second Class</c:v>
                </c:pt>
                <c:pt idx="2">
                  <c:v>First Class</c:v>
                </c:pt>
                <c:pt idx="3">
                  <c:v>Same Day</c:v>
                </c:pt>
              </c:strCache>
            </c:strRef>
          </c:cat>
          <c:val>
            <c:numRef>
              <c:f>EDA!$H$39:$H$43</c:f>
              <c:numCache>
                <c:formatCode>0%</c:formatCode>
                <c:ptCount val="4"/>
                <c:pt idx="0">
                  <c:v>0.5884016973125884</c:v>
                </c:pt>
                <c:pt idx="1">
                  <c:v>0.20132013201320131</c:v>
                </c:pt>
                <c:pt idx="2">
                  <c:v>0.15417256011315417</c:v>
                </c:pt>
                <c:pt idx="3">
                  <c:v>5.6105610561056105E-2</c:v>
                </c:pt>
              </c:numCache>
            </c:numRef>
          </c:val>
          <c:extLst>
            <c:ext xmlns:c16="http://schemas.microsoft.com/office/drawing/2014/chart" uri="{C3380CC4-5D6E-409C-BE32-E72D297353CC}">
              <c16:uniqueId val="{00000008-2EBC-485A-B688-22B7EA99E991}"/>
            </c:ext>
          </c:extLst>
        </c:ser>
        <c:dLbls>
          <c:showLegendKey val="0"/>
          <c:showVal val="1"/>
          <c:showCatName val="0"/>
          <c:showSerName val="0"/>
          <c:showPercent val="0"/>
          <c:showBubbleSize val="0"/>
          <c:showLeaderLines val="1"/>
        </c:dLbls>
        <c:firstSliceAng val="0"/>
        <c:holeSize val="8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6"/>
            </a:solidFill>
            <a:ln>
              <a:noFill/>
            </a:ln>
            <a:effectLst/>
          </c:spPr>
          <c:invertIfNegative val="0"/>
          <c:cat>
            <c:strRef>
              <c:f>EDA!$I$49:$I$52</c:f>
              <c:strCache>
                <c:ptCount val="4"/>
                <c:pt idx="0">
                  <c:v>Furnishings</c:v>
                </c:pt>
                <c:pt idx="1">
                  <c:v>Bookcases</c:v>
                </c:pt>
                <c:pt idx="2">
                  <c:v>Tables</c:v>
                </c:pt>
                <c:pt idx="3">
                  <c:v>Chairs</c:v>
                </c:pt>
              </c:strCache>
            </c:strRef>
          </c:cat>
          <c:val>
            <c:numRef>
              <c:f>EDA!$J$49:$J$52</c:f>
              <c:numCache>
                <c:formatCode>[&gt;=1000000]"$"0.0,"M";[&gt;=1000]"$"0.0,"k";0</c:formatCode>
                <c:ptCount val="4"/>
                <c:pt idx="0">
                  <c:v>91705.164000000048</c:v>
                </c:pt>
                <c:pt idx="1">
                  <c:v>114879.99629999997</c:v>
                </c:pt>
                <c:pt idx="2">
                  <c:v>206965.53200000009</c:v>
                </c:pt>
                <c:pt idx="3">
                  <c:v>328449.10300000076</c:v>
                </c:pt>
              </c:numCache>
            </c:numRef>
          </c:val>
          <c:extLst>
            <c:ext xmlns:c16="http://schemas.microsoft.com/office/drawing/2014/chart" uri="{C3380CC4-5D6E-409C-BE32-E72D297353CC}">
              <c16:uniqueId val="{00000000-92FB-480E-AB22-BFAFFF997FBB}"/>
            </c:ext>
          </c:extLst>
        </c:ser>
        <c:ser>
          <c:idx val="1"/>
          <c:order val="1"/>
          <c:spPr>
            <a:solidFill>
              <a:srgbClr val="E1EAF1">
                <a:alpha val="60000"/>
              </a:srgbClr>
            </a:solidFill>
            <a:ln>
              <a:noFill/>
            </a:ln>
            <a:effectLst/>
          </c:spPr>
          <c:invertIfNegative val="0"/>
          <c:dLbls>
            <c:dLbl>
              <c:idx val="0"/>
              <c:tx>
                <c:rich>
                  <a:bodyPr/>
                  <a:lstStyle/>
                  <a:p>
                    <a:fld id="{38819124-F1C0-468D-8544-BDF36F2D52D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2FB-480E-AB22-BFAFFF997FBB}"/>
                </c:ext>
              </c:extLst>
            </c:dLbl>
            <c:dLbl>
              <c:idx val="1"/>
              <c:tx>
                <c:rich>
                  <a:bodyPr/>
                  <a:lstStyle/>
                  <a:p>
                    <a:fld id="{358CB223-5096-4749-9A49-CA5DD959782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2FB-480E-AB22-BFAFFF997FBB}"/>
                </c:ext>
              </c:extLst>
            </c:dLbl>
            <c:dLbl>
              <c:idx val="2"/>
              <c:tx>
                <c:rich>
                  <a:bodyPr/>
                  <a:lstStyle/>
                  <a:p>
                    <a:fld id="{5A836B4B-D5D4-4F61-9822-587673CC277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2FB-480E-AB22-BFAFFF997FBB}"/>
                </c:ext>
              </c:extLst>
            </c:dLbl>
            <c:dLbl>
              <c:idx val="3"/>
              <c:tx>
                <c:rich>
                  <a:bodyPr/>
                  <a:lstStyle/>
                  <a:p>
                    <a:fld id="{0775C0B7-278E-4D97-9874-7628B257F30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2FB-480E-AB22-BFAFFF997F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EDA!$I$49:$I$52</c:f>
              <c:strCache>
                <c:ptCount val="4"/>
                <c:pt idx="0">
                  <c:v>Furnishings</c:v>
                </c:pt>
                <c:pt idx="1">
                  <c:v>Bookcases</c:v>
                </c:pt>
                <c:pt idx="2">
                  <c:v>Tables</c:v>
                </c:pt>
                <c:pt idx="3">
                  <c:v>Chairs</c:v>
                </c:pt>
              </c:strCache>
            </c:strRef>
          </c:cat>
          <c:val>
            <c:numRef>
              <c:f>EDA!$K$49:$K$52</c:f>
              <c:numCache>
                <c:formatCode>[&gt;=1000000]"$"0.0,"M";[&gt;=1000]"$"0.0,"k";0</c:formatCode>
                <c:ptCount val="4"/>
                <c:pt idx="0">
                  <c:v>302433.75960000086</c:v>
                </c:pt>
                <c:pt idx="1">
                  <c:v>279258.92730000091</c:v>
                </c:pt>
                <c:pt idx="2">
                  <c:v>187173.39160000082</c:v>
                </c:pt>
                <c:pt idx="3">
                  <c:v>65689.820600000152</c:v>
                </c:pt>
              </c:numCache>
            </c:numRef>
          </c:val>
          <c:extLst>
            <c:ext xmlns:c15="http://schemas.microsoft.com/office/drawing/2012/chart" uri="{02D57815-91ED-43cb-92C2-25804820EDAC}">
              <c15:datalabelsRange>
                <c15:f>EDA!$J$49:$J$52</c15:f>
                <c15:dlblRangeCache>
                  <c:ptCount val="4"/>
                  <c:pt idx="0">
                    <c:v>$91.7k</c:v>
                  </c:pt>
                  <c:pt idx="1">
                    <c:v>$114.9k</c:v>
                  </c:pt>
                  <c:pt idx="2">
                    <c:v>$207.0k</c:v>
                  </c:pt>
                  <c:pt idx="3">
                    <c:v>$328.4k</c:v>
                  </c:pt>
                </c15:dlblRangeCache>
              </c15:datalabelsRange>
            </c:ext>
            <c:ext xmlns:c16="http://schemas.microsoft.com/office/drawing/2014/chart" uri="{C3380CC4-5D6E-409C-BE32-E72D297353CC}">
              <c16:uniqueId val="{00000005-92FB-480E-AB22-BFAFFF997FBB}"/>
            </c:ext>
          </c:extLst>
        </c:ser>
        <c:dLbls>
          <c:showLegendKey val="0"/>
          <c:showVal val="0"/>
          <c:showCatName val="0"/>
          <c:showSerName val="0"/>
          <c:showPercent val="0"/>
          <c:showBubbleSize val="0"/>
        </c:dLbls>
        <c:gapWidth val="150"/>
        <c:overlap val="100"/>
        <c:axId val="1079392880"/>
        <c:axId val="1079395760"/>
      </c:barChart>
      <c:catAx>
        <c:axId val="1079392880"/>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95760"/>
        <c:crosses val="autoZero"/>
        <c:auto val="1"/>
        <c:lblAlgn val="ctr"/>
        <c:lblOffset val="100"/>
        <c:noMultiLvlLbl val="0"/>
      </c:catAx>
      <c:valAx>
        <c:axId val="1079395760"/>
        <c:scaling>
          <c:orientation val="maxMin"/>
        </c:scaling>
        <c:delete val="1"/>
        <c:axPos val="b"/>
        <c:numFmt formatCode="[&gt;=1000000]&quot;$&quot;0.0,&quot;M&quot;;[&gt;=1000]&quot;$&quot;0.0,&quot;k&quot;;0" sourceLinked="1"/>
        <c:majorTickMark val="none"/>
        <c:minorTickMark val="none"/>
        <c:tickLblPos val="nextTo"/>
        <c:crossAx val="1079392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Dashboard.xlsx]EDA!PivotTable7</c:name>
    <c:fmtId val="18"/>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noFill/>
            <a:round/>
          </a:ln>
          <a:effectLst/>
        </c:spPr>
        <c:marker>
          <c:symbol val="circle"/>
          <c:size val="8"/>
          <c:spPr>
            <a:solidFill>
              <a:srgbClr val="1C263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EDA!$H$25</c:f>
              <c:strCache>
                <c:ptCount val="1"/>
                <c:pt idx="0">
                  <c:v>Total</c:v>
                </c:pt>
              </c:strCache>
            </c:strRef>
          </c:tx>
          <c:spPr>
            <a:ln w="28575" cap="rnd">
              <a:noFill/>
              <a:round/>
            </a:ln>
            <a:effectLst/>
          </c:spPr>
          <c:marker>
            <c:symbol val="circle"/>
            <c:size val="8"/>
            <c:spPr>
              <a:solidFill>
                <a:srgbClr val="1C2632"/>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EDA!$G$26:$G$34</c:f>
              <c:strCache>
                <c:ptCount val="8"/>
                <c:pt idx="0">
                  <c:v>0 - days</c:v>
                </c:pt>
                <c:pt idx="1">
                  <c:v>1 - day</c:v>
                </c:pt>
                <c:pt idx="2">
                  <c:v>2 - days</c:v>
                </c:pt>
                <c:pt idx="3">
                  <c:v>3 - days</c:v>
                </c:pt>
                <c:pt idx="4">
                  <c:v>4 - days</c:v>
                </c:pt>
                <c:pt idx="5">
                  <c:v>5 - days</c:v>
                </c:pt>
                <c:pt idx="6">
                  <c:v>6 - days</c:v>
                </c:pt>
                <c:pt idx="7">
                  <c:v>7 - days</c:v>
                </c:pt>
              </c:strCache>
            </c:strRef>
          </c:cat>
          <c:val>
            <c:numRef>
              <c:f>EDA!$H$26:$H$34</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3F78-48EA-BE17-33124FA56FAD}"/>
            </c:ext>
          </c:extLst>
        </c:ser>
        <c:dLbls>
          <c:dLblPos val="t"/>
          <c:showLegendKey val="0"/>
          <c:showVal val="1"/>
          <c:showCatName val="0"/>
          <c:showSerName val="0"/>
          <c:showPercent val="0"/>
          <c:showBubbleSize val="0"/>
        </c:dLbls>
        <c:dropLines>
          <c:spPr>
            <a:ln w="9525" cap="flat" cmpd="sng" algn="ctr">
              <a:solidFill>
                <a:srgbClr val="385F7C">
                  <a:alpha val="91000"/>
                </a:srgbClr>
              </a:solidFill>
              <a:prstDash val="sysDash"/>
              <a:round/>
            </a:ln>
            <a:effectLst/>
          </c:spPr>
        </c:dropLines>
        <c:marker val="1"/>
        <c:smooth val="0"/>
        <c:axId val="1087242416"/>
        <c:axId val="1087236656"/>
      </c:lineChart>
      <c:catAx>
        <c:axId val="108724241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36656"/>
        <c:crosses val="autoZero"/>
        <c:auto val="1"/>
        <c:lblAlgn val="ctr"/>
        <c:lblOffset val="100"/>
        <c:noMultiLvlLbl val="0"/>
      </c:catAx>
      <c:valAx>
        <c:axId val="1087236656"/>
        <c:scaling>
          <c:orientation val="minMax"/>
        </c:scaling>
        <c:delete val="1"/>
        <c:axPos val="l"/>
        <c:numFmt formatCode="0%" sourceLinked="1"/>
        <c:majorTickMark val="none"/>
        <c:minorTickMark val="none"/>
        <c:tickLblPos val="nextTo"/>
        <c:crossAx val="108724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25386917067714"/>
          <c:y val="8.3278668757294796E-2"/>
          <c:w val="0.68897848421315289"/>
          <c:h val="0.80969212486195863"/>
        </c:manualLayout>
      </c:layout>
      <c:barChart>
        <c:barDir val="bar"/>
        <c:grouping val="stacked"/>
        <c:varyColors val="0"/>
        <c:ser>
          <c:idx val="0"/>
          <c:order val="0"/>
          <c:spPr>
            <a:solidFill>
              <a:srgbClr val="8793A3"/>
            </a:solidFill>
            <a:ln>
              <a:noFill/>
            </a:ln>
            <a:effectLst/>
          </c:spPr>
          <c:invertIfNegative val="0"/>
          <c:cat>
            <c:strRef>
              <c:f>EDA!$I$16:$I$20</c:f>
              <c:strCache>
                <c:ptCount val="5"/>
                <c:pt idx="0">
                  <c:v>San Francisco</c:v>
                </c:pt>
                <c:pt idx="1">
                  <c:v>Philadelphia</c:v>
                </c:pt>
                <c:pt idx="2">
                  <c:v>Seattle</c:v>
                </c:pt>
                <c:pt idx="3">
                  <c:v>Los Angeles</c:v>
                </c:pt>
                <c:pt idx="4">
                  <c:v>New York City</c:v>
                </c:pt>
              </c:strCache>
            </c:strRef>
          </c:cat>
          <c:val>
            <c:numRef>
              <c:f>EDA!$J$16:$J$20</c:f>
              <c:numCache>
                <c:formatCode>[&gt;=1000000]"$"0.0,"M";[&gt;=1000]"$"0.0,"k";0</c:formatCode>
                <c:ptCount val="5"/>
                <c:pt idx="0">
                  <c:v>36357.307999999997</c:v>
                </c:pt>
                <c:pt idx="1">
                  <c:v>36495.541000000012</c:v>
                </c:pt>
                <c:pt idx="2">
                  <c:v>40995.877999999997</c:v>
                </c:pt>
                <c:pt idx="3">
                  <c:v>54000.040999999976</c:v>
                </c:pt>
                <c:pt idx="4">
                  <c:v>75691.049000000014</c:v>
                </c:pt>
              </c:numCache>
            </c:numRef>
          </c:val>
          <c:extLst>
            <c:ext xmlns:c16="http://schemas.microsoft.com/office/drawing/2014/chart" uri="{C3380CC4-5D6E-409C-BE32-E72D297353CC}">
              <c16:uniqueId val="{00000000-8791-4044-A56A-765C558CCDC6}"/>
            </c:ext>
          </c:extLst>
        </c:ser>
        <c:ser>
          <c:idx val="1"/>
          <c:order val="1"/>
          <c:spPr>
            <a:solidFill>
              <a:srgbClr val="DBDFE4">
                <a:alpha val="42000"/>
              </a:srgbClr>
            </a:solidFill>
            <a:ln>
              <a:noFill/>
            </a:ln>
            <a:effectLst/>
          </c:spPr>
          <c:invertIfNegative val="0"/>
          <c:dLbls>
            <c:dLbl>
              <c:idx val="0"/>
              <c:tx>
                <c:rich>
                  <a:bodyPr/>
                  <a:lstStyle/>
                  <a:p>
                    <a:fld id="{DB37313E-E1F2-4E52-812D-0F3860A232A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791-4044-A56A-765C558CCDC6}"/>
                </c:ext>
              </c:extLst>
            </c:dLbl>
            <c:dLbl>
              <c:idx val="1"/>
              <c:tx>
                <c:rich>
                  <a:bodyPr/>
                  <a:lstStyle/>
                  <a:p>
                    <a:fld id="{A4153DFB-DC60-420D-A5DD-6374A66A451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791-4044-A56A-765C558CCDC6}"/>
                </c:ext>
              </c:extLst>
            </c:dLbl>
            <c:dLbl>
              <c:idx val="2"/>
              <c:tx>
                <c:rich>
                  <a:bodyPr/>
                  <a:lstStyle/>
                  <a:p>
                    <a:fld id="{7A588D4E-83E0-486A-82FF-B2835E881B5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791-4044-A56A-765C558CCDC6}"/>
                </c:ext>
              </c:extLst>
            </c:dLbl>
            <c:dLbl>
              <c:idx val="3"/>
              <c:tx>
                <c:rich>
                  <a:bodyPr/>
                  <a:lstStyle/>
                  <a:p>
                    <a:fld id="{2B8446F0-9D22-4DDD-9EE3-F85B6A31F5A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791-4044-A56A-765C558CCDC6}"/>
                </c:ext>
              </c:extLst>
            </c:dLbl>
            <c:dLbl>
              <c:idx val="4"/>
              <c:tx>
                <c:rich>
                  <a:bodyPr/>
                  <a:lstStyle/>
                  <a:p>
                    <a:fld id="{E3FC4DB2-32D0-45B5-B076-0CF075255F7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791-4044-A56A-765C558CCD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EDA!$I$16:$I$20</c:f>
              <c:strCache>
                <c:ptCount val="5"/>
                <c:pt idx="0">
                  <c:v>San Francisco</c:v>
                </c:pt>
                <c:pt idx="1">
                  <c:v>Philadelphia</c:v>
                </c:pt>
                <c:pt idx="2">
                  <c:v>Seattle</c:v>
                </c:pt>
                <c:pt idx="3">
                  <c:v>Los Angeles</c:v>
                </c:pt>
                <c:pt idx="4">
                  <c:v>New York City</c:v>
                </c:pt>
              </c:strCache>
            </c:strRef>
          </c:cat>
          <c:val>
            <c:numRef>
              <c:f>EDA!$K$16:$K$20</c:f>
              <c:numCache>
                <c:formatCode>[&gt;=1000000]"$"0.0,"M";[&gt;=1000]"$"0.0,"k";0</c:formatCode>
                <c:ptCount val="5"/>
                <c:pt idx="0">
                  <c:v>54471.950800000013</c:v>
                </c:pt>
                <c:pt idx="1">
                  <c:v>54333.717799999999</c:v>
                </c:pt>
                <c:pt idx="2">
                  <c:v>49833.380800000014</c:v>
                </c:pt>
                <c:pt idx="3">
                  <c:v>36829.217800000035</c:v>
                </c:pt>
                <c:pt idx="4">
                  <c:v>15138.209799999997</c:v>
                </c:pt>
              </c:numCache>
            </c:numRef>
          </c:val>
          <c:extLst>
            <c:ext xmlns:c15="http://schemas.microsoft.com/office/drawing/2012/chart" uri="{02D57815-91ED-43cb-92C2-25804820EDAC}">
              <c15:datalabelsRange>
                <c15:f>EDA!$J$16:$J$20</c15:f>
                <c15:dlblRangeCache>
                  <c:ptCount val="5"/>
                  <c:pt idx="0">
                    <c:v>$36.4k</c:v>
                  </c:pt>
                  <c:pt idx="1">
                    <c:v>$36.5k</c:v>
                  </c:pt>
                  <c:pt idx="2">
                    <c:v>$41.0k</c:v>
                  </c:pt>
                  <c:pt idx="3">
                    <c:v>$54.0k</c:v>
                  </c:pt>
                  <c:pt idx="4">
                    <c:v>$75.7k</c:v>
                  </c:pt>
                </c15:dlblRangeCache>
              </c15:datalabelsRange>
            </c:ext>
            <c:ext xmlns:c16="http://schemas.microsoft.com/office/drawing/2014/chart" uri="{C3380CC4-5D6E-409C-BE32-E72D297353CC}">
              <c16:uniqueId val="{00000006-8791-4044-A56A-765C558CCDC6}"/>
            </c:ext>
          </c:extLst>
        </c:ser>
        <c:dLbls>
          <c:showLegendKey val="0"/>
          <c:showVal val="0"/>
          <c:showCatName val="0"/>
          <c:showSerName val="0"/>
          <c:showPercent val="0"/>
          <c:showBubbleSize val="0"/>
        </c:dLbls>
        <c:gapWidth val="150"/>
        <c:overlap val="100"/>
        <c:axId val="1079416880"/>
        <c:axId val="1079415920"/>
      </c:barChart>
      <c:catAx>
        <c:axId val="107941688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15920"/>
        <c:crosses val="autoZero"/>
        <c:auto val="1"/>
        <c:lblAlgn val="ctr"/>
        <c:lblOffset val="100"/>
        <c:noMultiLvlLbl val="0"/>
      </c:catAx>
      <c:valAx>
        <c:axId val="1079415920"/>
        <c:scaling>
          <c:orientation val="minMax"/>
        </c:scaling>
        <c:delete val="1"/>
        <c:axPos val="b"/>
        <c:numFmt formatCode="[&gt;=1000000]&quot;$&quot;0.0,&quot;M&quot;;[&gt;=1000]&quot;$&quot;0.0,&quot;k&quot;;0" sourceLinked="1"/>
        <c:majorTickMark val="out"/>
        <c:minorTickMark val="none"/>
        <c:tickLblPos val="nextTo"/>
        <c:crossAx val="1079416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Dashboard.xlsx]EDA!PivotTable3</c:name>
    <c:fmtId val="14"/>
  </c:pivotSource>
  <c:chart>
    <c:autoTitleDeleted val="1"/>
    <c:pivotFmts>
      <c:pivotFmt>
        <c:idx val="0"/>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12700" cap="rnd">
            <a:solidFill>
              <a:srgbClr val="385F7C"/>
            </a:solidFill>
            <a:prstDash val="sysDash"/>
            <a:round/>
          </a:ln>
          <a:effectLst/>
        </c:spPr>
        <c:marker>
          <c:symbol val="circle"/>
          <c:size val="5"/>
          <c:spPr>
            <a:solidFill>
              <a:srgbClr val="1C263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EDA!$C$15</c:f>
              <c:strCache>
                <c:ptCount val="1"/>
                <c:pt idx="0">
                  <c:v>Total</c:v>
                </c:pt>
              </c:strCache>
            </c:strRef>
          </c:tx>
          <c:spPr>
            <a:ln w="12700" cap="rnd">
              <a:solidFill>
                <a:srgbClr val="385F7C"/>
              </a:solidFill>
              <a:prstDash val="sysDash"/>
              <a:round/>
            </a:ln>
            <a:effectLst/>
          </c:spPr>
          <c:marker>
            <c:symbol val="circle"/>
            <c:size val="5"/>
            <c:spPr>
              <a:solidFill>
                <a:srgbClr val="1C2632"/>
              </a:solidFill>
              <a:ln w="9525">
                <a:solidFill>
                  <a:schemeClr val="accent1"/>
                </a:solidFill>
              </a:ln>
              <a:effectLst/>
            </c:spPr>
          </c:marker>
          <c:cat>
            <c:strRef>
              <c:f>EDA!$B$16:$B$28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EDA!$C$16:$C$28</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81B4-4AC3-B2C9-A5947901E71D}"/>
            </c:ext>
          </c:extLst>
        </c:ser>
        <c:dLbls>
          <c:showLegendKey val="0"/>
          <c:showVal val="0"/>
          <c:showCatName val="0"/>
          <c:showSerName val="0"/>
          <c:showPercent val="0"/>
          <c:showBubbleSize val="0"/>
        </c:dLbls>
        <c:marker val="1"/>
        <c:smooth val="0"/>
        <c:axId val="1087228496"/>
        <c:axId val="1087226576"/>
      </c:lineChart>
      <c:catAx>
        <c:axId val="108722849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26576"/>
        <c:crosses val="autoZero"/>
        <c:auto val="1"/>
        <c:lblAlgn val="ctr"/>
        <c:lblOffset val="100"/>
        <c:noMultiLvlLbl val="0"/>
      </c:catAx>
      <c:valAx>
        <c:axId val="1087226576"/>
        <c:scaling>
          <c:orientation val="minMax"/>
        </c:scaling>
        <c:delete val="1"/>
        <c:axPos val="l"/>
        <c:numFmt formatCode="[&gt;=1000000]&quot;$&quot;0.0,&quot;M&quot;;[&gt;=1000]&quot;$&quot;0.0,&quot;k&quot;;0" sourceLinked="1"/>
        <c:majorTickMark val="none"/>
        <c:minorTickMark val="none"/>
        <c:tickLblPos val="nextTo"/>
        <c:crossAx val="108722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Dashboard.xlsx]EDA!PivotTable8</c:name>
    <c:fmtId val="15"/>
  </c:pivotSource>
  <c:chart>
    <c:autoTitleDeleted val="1"/>
    <c:pivotFmts>
      <c:pivotFmt>
        <c:idx val="0"/>
        <c:spPr>
          <a:solidFill>
            <a:schemeClr val="accent1"/>
          </a:solidFill>
          <a:ln w="19050">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CDCE6"/>
          </a:solidFill>
          <a:ln w="19050">
            <a:noFill/>
          </a:ln>
          <a:effectLst/>
        </c:spPr>
        <c:dLbl>
          <c:idx val="0"/>
          <c:layout>
            <c:manualLayout>
              <c:x val="-7.3059360730593659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CDCE6"/>
          </a:solidFill>
          <a:ln w="19050">
            <a:noFill/>
          </a:ln>
          <a:effectLst/>
        </c:spPr>
        <c:dLbl>
          <c:idx val="0"/>
          <c:layout>
            <c:manualLayout>
              <c:x val="-7.3059360730593659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1C2632"/>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385F7C"/>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8793A3"/>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DBDFE4"/>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37303353693825"/>
          <c:y val="0.1822272844085015"/>
          <c:w val="0.35869824031112862"/>
          <c:h val="0.79953449543617561"/>
        </c:manualLayout>
      </c:layout>
      <c:doughnutChart>
        <c:varyColors val="1"/>
        <c:ser>
          <c:idx val="0"/>
          <c:order val="0"/>
          <c:tx>
            <c:strRef>
              <c:f>EDA!$H$38</c:f>
              <c:strCache>
                <c:ptCount val="1"/>
                <c:pt idx="0">
                  <c:v>Total</c:v>
                </c:pt>
              </c:strCache>
            </c:strRef>
          </c:tx>
          <c:spPr>
            <a:ln>
              <a:noFill/>
            </a:ln>
          </c:spPr>
          <c:dPt>
            <c:idx val="0"/>
            <c:bubble3D val="0"/>
            <c:spPr>
              <a:solidFill>
                <a:srgbClr val="1C2632"/>
              </a:solidFill>
              <a:ln w="19050">
                <a:noFill/>
              </a:ln>
              <a:effectLst/>
            </c:spPr>
            <c:extLst>
              <c:ext xmlns:c16="http://schemas.microsoft.com/office/drawing/2014/chart" uri="{C3380CC4-5D6E-409C-BE32-E72D297353CC}">
                <c16:uniqueId val="{00000001-CF0A-418F-A803-2AA45E84C50A}"/>
              </c:ext>
            </c:extLst>
          </c:dPt>
          <c:dPt>
            <c:idx val="1"/>
            <c:bubble3D val="0"/>
            <c:spPr>
              <a:solidFill>
                <a:srgbClr val="385F7C"/>
              </a:solidFill>
              <a:ln w="19050">
                <a:noFill/>
              </a:ln>
              <a:effectLst/>
            </c:spPr>
            <c:extLst>
              <c:ext xmlns:c16="http://schemas.microsoft.com/office/drawing/2014/chart" uri="{C3380CC4-5D6E-409C-BE32-E72D297353CC}">
                <c16:uniqueId val="{00000003-CF0A-418F-A803-2AA45E84C50A}"/>
              </c:ext>
            </c:extLst>
          </c:dPt>
          <c:dPt>
            <c:idx val="2"/>
            <c:bubble3D val="0"/>
            <c:spPr>
              <a:solidFill>
                <a:srgbClr val="8793A3"/>
              </a:solidFill>
              <a:ln w="19050">
                <a:noFill/>
              </a:ln>
              <a:effectLst/>
            </c:spPr>
            <c:extLst>
              <c:ext xmlns:c16="http://schemas.microsoft.com/office/drawing/2014/chart" uri="{C3380CC4-5D6E-409C-BE32-E72D297353CC}">
                <c16:uniqueId val="{00000005-CF0A-418F-A803-2AA45E84C50A}"/>
              </c:ext>
            </c:extLst>
          </c:dPt>
          <c:dPt>
            <c:idx val="3"/>
            <c:bubble3D val="0"/>
            <c:spPr>
              <a:solidFill>
                <a:srgbClr val="DBDFE4"/>
              </a:solidFill>
              <a:ln w="19050">
                <a:noFill/>
              </a:ln>
              <a:effectLst/>
            </c:spPr>
            <c:extLst>
              <c:ext xmlns:c16="http://schemas.microsoft.com/office/drawing/2014/chart" uri="{C3380CC4-5D6E-409C-BE32-E72D297353CC}">
                <c16:uniqueId val="{00000007-CF0A-418F-A803-2AA45E84C50A}"/>
              </c:ext>
            </c:extLst>
          </c:dPt>
          <c:dLbls>
            <c:dLbl>
              <c:idx val="0"/>
              <c:layout>
                <c:manualLayout>
                  <c:x val="4.9575994781474231E-2"/>
                  <c:y val="0.101851851851851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F0A-418F-A803-2AA45E84C50A}"/>
                </c:ext>
              </c:extLst>
            </c:dLbl>
            <c:dLbl>
              <c:idx val="1"/>
              <c:layout>
                <c:manualLayout>
                  <c:x val="-9.1324200913242004E-2"/>
                  <c:y val="5.0925925925925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0A-418F-A803-2AA45E84C50A}"/>
                </c:ext>
              </c:extLst>
            </c:dLbl>
            <c:dLbl>
              <c:idx val="2"/>
              <c:layout>
                <c:manualLayout>
                  <c:x val="-8.8714938030006546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F0A-418F-A803-2AA45E84C50A}"/>
                </c:ext>
              </c:extLst>
            </c:dLbl>
            <c:dLbl>
              <c:idx val="3"/>
              <c:layout>
                <c:manualLayout>
                  <c:x val="-8.9995965381651777E-2"/>
                  <c:y val="-8.8392618165464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F0A-418F-A803-2AA45E84C5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EDA!$G$39:$G$43</c:f>
              <c:strCache>
                <c:ptCount val="4"/>
                <c:pt idx="0">
                  <c:v>Standard Class</c:v>
                </c:pt>
                <c:pt idx="1">
                  <c:v>Second Class</c:v>
                </c:pt>
                <c:pt idx="2">
                  <c:v>First Class</c:v>
                </c:pt>
                <c:pt idx="3">
                  <c:v>Same Day</c:v>
                </c:pt>
              </c:strCache>
            </c:strRef>
          </c:cat>
          <c:val>
            <c:numRef>
              <c:f>EDA!$H$39:$H$43</c:f>
              <c:numCache>
                <c:formatCode>0%</c:formatCode>
                <c:ptCount val="4"/>
                <c:pt idx="0">
                  <c:v>0.5884016973125884</c:v>
                </c:pt>
                <c:pt idx="1">
                  <c:v>0.20132013201320131</c:v>
                </c:pt>
                <c:pt idx="2">
                  <c:v>0.15417256011315417</c:v>
                </c:pt>
                <c:pt idx="3">
                  <c:v>5.6105610561056105E-2</c:v>
                </c:pt>
              </c:numCache>
            </c:numRef>
          </c:val>
          <c:extLst>
            <c:ext xmlns:c16="http://schemas.microsoft.com/office/drawing/2014/chart" uri="{C3380CC4-5D6E-409C-BE32-E72D297353CC}">
              <c16:uniqueId val="{00000008-CF0A-418F-A803-2AA45E84C50A}"/>
            </c:ext>
          </c:extLst>
        </c:ser>
        <c:dLbls>
          <c:showLegendKey val="0"/>
          <c:showVal val="1"/>
          <c:showCatName val="0"/>
          <c:showSerName val="0"/>
          <c:showPercent val="0"/>
          <c:showBubbleSize val="0"/>
          <c:showLeaderLines val="1"/>
        </c:dLbls>
        <c:firstSliceAng val="0"/>
        <c:holeSize val="8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8793A3"/>
            </a:solidFill>
            <a:ln>
              <a:noFill/>
            </a:ln>
            <a:effectLst/>
          </c:spPr>
          <c:invertIfNegative val="0"/>
          <c:cat>
            <c:strRef>
              <c:f>EDA!$I$49:$I$52</c:f>
              <c:strCache>
                <c:ptCount val="4"/>
                <c:pt idx="0">
                  <c:v>Furnishings</c:v>
                </c:pt>
                <c:pt idx="1">
                  <c:v>Bookcases</c:v>
                </c:pt>
                <c:pt idx="2">
                  <c:v>Tables</c:v>
                </c:pt>
                <c:pt idx="3">
                  <c:v>Chairs</c:v>
                </c:pt>
              </c:strCache>
            </c:strRef>
          </c:cat>
          <c:val>
            <c:numRef>
              <c:f>EDA!$J$49:$J$52</c:f>
              <c:numCache>
                <c:formatCode>[&gt;=1000000]"$"0.0,"M";[&gt;=1000]"$"0.0,"k";0</c:formatCode>
                <c:ptCount val="4"/>
                <c:pt idx="0">
                  <c:v>91705.164000000048</c:v>
                </c:pt>
                <c:pt idx="1">
                  <c:v>114879.99629999997</c:v>
                </c:pt>
                <c:pt idx="2">
                  <c:v>206965.53200000009</c:v>
                </c:pt>
                <c:pt idx="3">
                  <c:v>328449.10300000076</c:v>
                </c:pt>
              </c:numCache>
            </c:numRef>
          </c:val>
          <c:extLst>
            <c:ext xmlns:c16="http://schemas.microsoft.com/office/drawing/2014/chart" uri="{C3380CC4-5D6E-409C-BE32-E72D297353CC}">
              <c16:uniqueId val="{00000000-CFB2-4BC3-82E4-E3CCFCFFBD9F}"/>
            </c:ext>
          </c:extLst>
        </c:ser>
        <c:ser>
          <c:idx val="1"/>
          <c:order val="1"/>
          <c:spPr>
            <a:solidFill>
              <a:srgbClr val="DBDFE4">
                <a:alpha val="60000"/>
              </a:srgbClr>
            </a:solidFill>
            <a:ln>
              <a:noFill/>
            </a:ln>
            <a:effectLst/>
          </c:spPr>
          <c:invertIfNegative val="0"/>
          <c:dLbls>
            <c:dLbl>
              <c:idx val="0"/>
              <c:tx>
                <c:rich>
                  <a:bodyPr/>
                  <a:lstStyle/>
                  <a:p>
                    <a:fld id="{8542C5C3-E05D-4591-BCB3-D3178182F35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FB2-4BC3-82E4-E3CCFCFFBD9F}"/>
                </c:ext>
              </c:extLst>
            </c:dLbl>
            <c:dLbl>
              <c:idx val="1"/>
              <c:tx>
                <c:rich>
                  <a:bodyPr/>
                  <a:lstStyle/>
                  <a:p>
                    <a:fld id="{AF5B965C-5900-4E43-8189-2CCD60EF84D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FB2-4BC3-82E4-E3CCFCFFBD9F}"/>
                </c:ext>
              </c:extLst>
            </c:dLbl>
            <c:dLbl>
              <c:idx val="2"/>
              <c:tx>
                <c:rich>
                  <a:bodyPr/>
                  <a:lstStyle/>
                  <a:p>
                    <a:fld id="{16A80AE1-802F-4988-8ECA-DAF934D5660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FB2-4BC3-82E4-E3CCFCFFBD9F}"/>
                </c:ext>
              </c:extLst>
            </c:dLbl>
            <c:dLbl>
              <c:idx val="3"/>
              <c:tx>
                <c:rich>
                  <a:bodyPr/>
                  <a:lstStyle/>
                  <a:p>
                    <a:fld id="{5EB741A0-92FD-4A25-9E3B-C4CEFBE17B6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FB2-4BC3-82E4-E3CCFCFFBD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EDA!$I$49:$I$52</c:f>
              <c:strCache>
                <c:ptCount val="4"/>
                <c:pt idx="0">
                  <c:v>Furnishings</c:v>
                </c:pt>
                <c:pt idx="1">
                  <c:v>Bookcases</c:v>
                </c:pt>
                <c:pt idx="2">
                  <c:v>Tables</c:v>
                </c:pt>
                <c:pt idx="3">
                  <c:v>Chairs</c:v>
                </c:pt>
              </c:strCache>
            </c:strRef>
          </c:cat>
          <c:val>
            <c:numRef>
              <c:f>EDA!$K$49:$K$52</c:f>
              <c:numCache>
                <c:formatCode>[&gt;=1000000]"$"0.0,"M";[&gt;=1000]"$"0.0,"k";0</c:formatCode>
                <c:ptCount val="4"/>
                <c:pt idx="0">
                  <c:v>302433.75960000086</c:v>
                </c:pt>
                <c:pt idx="1">
                  <c:v>279258.92730000091</c:v>
                </c:pt>
                <c:pt idx="2">
                  <c:v>187173.39160000082</c:v>
                </c:pt>
                <c:pt idx="3">
                  <c:v>65689.820600000152</c:v>
                </c:pt>
              </c:numCache>
            </c:numRef>
          </c:val>
          <c:extLst>
            <c:ext xmlns:c15="http://schemas.microsoft.com/office/drawing/2012/chart" uri="{02D57815-91ED-43cb-92C2-25804820EDAC}">
              <c15:datalabelsRange>
                <c15:f>EDA!$J$49:$J$52</c15:f>
                <c15:dlblRangeCache>
                  <c:ptCount val="4"/>
                  <c:pt idx="0">
                    <c:v>$91.7k</c:v>
                  </c:pt>
                  <c:pt idx="1">
                    <c:v>$114.9k</c:v>
                  </c:pt>
                  <c:pt idx="2">
                    <c:v>$207.0k</c:v>
                  </c:pt>
                  <c:pt idx="3">
                    <c:v>$328.4k</c:v>
                  </c:pt>
                </c15:dlblRangeCache>
              </c15:datalabelsRange>
            </c:ext>
            <c:ext xmlns:c16="http://schemas.microsoft.com/office/drawing/2014/chart" uri="{C3380CC4-5D6E-409C-BE32-E72D297353CC}">
              <c16:uniqueId val="{00000005-CFB2-4BC3-82E4-E3CCFCFFBD9F}"/>
            </c:ext>
          </c:extLst>
        </c:ser>
        <c:dLbls>
          <c:showLegendKey val="0"/>
          <c:showVal val="0"/>
          <c:showCatName val="0"/>
          <c:showSerName val="0"/>
          <c:showPercent val="0"/>
          <c:showBubbleSize val="0"/>
        </c:dLbls>
        <c:gapWidth val="150"/>
        <c:overlap val="100"/>
        <c:axId val="1079392880"/>
        <c:axId val="1079395760"/>
      </c:barChart>
      <c:catAx>
        <c:axId val="1079392880"/>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95760"/>
        <c:crosses val="autoZero"/>
        <c:auto val="1"/>
        <c:lblAlgn val="ctr"/>
        <c:lblOffset val="100"/>
        <c:noMultiLvlLbl val="0"/>
      </c:catAx>
      <c:valAx>
        <c:axId val="1079395760"/>
        <c:scaling>
          <c:orientation val="maxMin"/>
        </c:scaling>
        <c:delete val="1"/>
        <c:axPos val="b"/>
        <c:numFmt formatCode="[&gt;=1000000]&quot;$&quot;0.0,&quot;M&quot;;[&gt;=1000]&quot;$&quot;0.0,&quot;k&quot;;0" sourceLinked="1"/>
        <c:majorTickMark val="none"/>
        <c:minorTickMark val="none"/>
        <c:tickLblPos val="nextTo"/>
        <c:crossAx val="1079392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cx:spPr>
        </cx:plotSurface>
        <cx:series layoutId="regionMap" uniqueId="{6361A894-BF63-4107-8325-3A6B8D594306}">
          <cx:tx>
            <cx:txData>
              <cx:f>_xlchart.v5.2</cx:f>
              <cx:v>SALES</cx:v>
            </cx:txData>
          </cx:tx>
          <cx:dataId val="0"/>
          <cx:layoutPr>
            <cx:regionLabelLayout val="none"/>
            <cx:geography cultureLanguage="en-US" cultureRegion="US" attribution="Powered by Bing">
              <cx:geoCache provider="{E9337A44-BEBE-4D9F-B70C-5C5E7DAFC167}">
                <cx:binary>1H1pc9tGtvZfcfnzhdI70FOTWzUgRW2WbEu2k/gLipYU7Gjs269/H4iUI8KMpanorVvUTIVlkU2c
7qfP9pzTrX/f9v+6Te7X5Zs+TbLqX7f9r2+Dus7/9csv1W1wn66rozS8LU1l/qyPbk36i/nzz/D2
/pe7ct2Fmf8LI1T8chusy/q+f/u//8a3+ffmnbld16HJPjb35XB9XzVJXf3kvb1vvVnfpWG2DKu6
DG9r+uvb3waDX/hv39xndVgPn4b8/te3Ox96++aX+Vf98Ng3CSSrmzuMFexIa62YohKv+HHevklM
5m/ftiixj6SkQkhCNh94fPbVOsX4Fwj0IM767q68rypM6OH1ycAd6fH7P96+uTVNVk+L5mP9fn37
OQvr+7s3N/W6vq/evgkrs9h8YGGmKXy+eZjzL7vL/r//nv0CqzD7zRNk5kv23Fs/AHO5Lodknd09
rs4/R4Y7R1oym0u9i4itjmxCmeZabADhj8/cIPISSfZD8tfIGSaXy4PEZHmfrLt1ef+4Pq+AiT4i
xLEVAyqP2vBUW2x5JJSjBKfO5m35+OwNNi+RaD82f42cYbM8PkhsPt33a+jya5kxTrHw3BEOpeTh
h+4qjdZHnHOmbZttgIGZ2zx7A8yz4uxHZTtsBsmn3w8Skv8k62/rdP24MK+gLezIVkowxuxdNBx1
5AgCPMgWDZi4p2i8QJL9eHwfOEPkP+8OE5EyHE32moiIIzgOxhy69R0zYCilR0BMaiXVoxrtAPO8
QH8DzOPAOTBfDxKYhcmy+9s6vG3qx537z9VF0CNpSyo5R6w1/cxsmA114g6wYzOv8kJp9iOzM3iG
zuLTQaLzvrz3TfaKwPAjzR34da72en3KCGJkuB4OxJ6qy/OC7MfkcdwMjvfXBwnHf8p4nVWv6u3F
EeIrh/C/SVo0OxJcUwlQNpo0U5iXSLQfmb9GzrD5z2Fi87leB4979p9bMI4oi3Eb8fHWgrFdv//g
XmwHAYFSj0/dxF/PybEfjc2oGRKfD9Roxck6MK8afskj6XAh1BaMuT/RyOyJwwmx7e9mbcd6vUCi
/bi8/z5yhs37i4O0YFemrIM3i3VpkvBVwzEgxDW3Jd9yK7NwzNZH1JFwPWoTjZGZ1rxcrv04zcfP
0LpaHCRai3US/mnKLHzNwNk+YlIopaneeJRZbEapPlLUZjYVdKNMu/btZTLtR+np2BlCi/8cJkIm
MeX6zjyu0St4HpBl2pGSCLYfHwJVE7bD1YwtW7xAlL+B5fvIOSjvDxKUR5b5jfnzDValSb+9qgIB
IAIAKBe7MYFtHxGqmAZ7s1EcvP/UC/23Yu0Ha/+3zIBbHqa9+21dBagJ1K+a8thHAvmMtJ1tbDDz
TJuURwmHiA3hNst8XibTfqyejp0h9Nth2rsVzF14t37c2P/c3DHnSGqUZQgAePiZBdoOEiDH5oJN
4d30M7N6LxBoPzbfB86AWR0mwXZyb0r/Vc0cO4JSMEfo/Ty0w4+EENwWZAvcDJgXCLQfmO8DZ8Cc
HKbGXIZVNf0/z8PX0xoOAo2hfOM8Fm9mlTUHMZxUDDHENoiYhdsvFGo/QDuDZyBd3hxkxHAZ3gah
v35Npg3Eji1sjThhEwzMqtGOBAVKNHzS9v0fEHpeor+D53HkHJuzg8Tm7A5swuupjhBHiM+IzR7T
mxkwlAroDlJZh8y4tmcF2Y/HdtgMjLPlQYJxdd+uX9P9TzybVOjJeOQNfkBDAQ0QB7azcTOz6Ox5
efaD8jhuhsrVl4NE5SwBm2PC6hW1hBxRaIhAHrrffIHPESgjyO8e6PHZGxb0JRLtR+avkTNszg4z
MLtch9n94+L883hZyCMO9gYKs3X9s3RG6SNGFRXE3tZFZ0nos+LsR2U7bAbJ5fFhqkt2F65flf3U
R5Mbt/VWWfQ8HFNHKHY6ROktgT0D5ex5gfbD8n3gDJizq4ME5sN9llVD0q5flfEUBDU2EJ7bPOXH
arR95HDHQUfNX7buKW/zUqn2Q7Q7eobTh8PMac5M94oUABo3Ya2UtIX4nuI/bUXTHNUdQhQ4gs37
s1D5OWn247IZNcPj7DDxeB+ErxkhEzBmiLmEtvfiAUoGmgLXz7apC6zdU315Tpr9eGxGzfB4f3qQ
duzqvntzed+Ht6+IChdHglGOssy2gga+5amWUKKOKIqgmjg/xMgvkWY/Kk9nMsPm6vIgsbl47Q4O
BwSlQDMm3MfDD1b/KS7aQb5J4PyfBGxPteV5efYj8zhuhsrFYRIwF1iS5jYeHi3JPw+UOXoC0HPO
0MW8CwiYF+YALLQT7C3TvESUv4Hk+yTmoPxxkKryW1jdmqwKX5cWU1xrydVjqDwDR4MWYygI6P10
/4tE2o/Ok6EzeH47O0h43pkmrF45kSFH2gHfr9Rfrn3HmFGE0hRtT84Wvlki8yKR9sPzZOgMnneH
GZRdhuisrUy9fj2bJhSSf03REbjNZea+RhxRjUIZ+qIfH7qhY14ky35cngyd4XJ5mEnm5bqq1rdB
U93X9WsyZuwIXTOoh4HW3xcH2OhHJxJHBRwwNk8DgBfL8zf47E5njtGh6k5VmaYMH1fqFcIBhGHK
RhfttspPZnXmqdHWttFUI7fNG7Mkcyp6PSfR3wD0feQcm8Psrrkxzf+fFkL0phMcBWSPB59mCY4z
0TioNqP1dhO3zRB6uVz7cZqPn6F1szjIIOHSZPWrcp0CXU4410E1Kv8PPzOYKEHtWUjK1NQftWPo
nhdlPzLf5zCD5PLTQULy5b5MsRSPi/PPbRtKmsSWDP+bYYFzNgoHorUCLfDwM6tovkCS/Yh8HzhD
5MthInJ1/61cV/FrRmo4AYUW2ukEwUZL5u5GHyHOno5wbiO5GTIvkWg/NH+NnGFzdZjFmomBOl2n
OToDX/P8s+BHypFIcx6PqM1VZzrChuMfKOl8B/CpMXuxWH+H0s6s5lAdBu15+9PLDTartbFuO5/8
L+91QIsAwmZUB/h+OhoHokGvIXJ7vEVg5nZmdy78vVj7kZoN35nJYVzoMG3V8/uyun9Fdg01NQqq
GUTOtjtwZt9sNNGgOw3XiWwcj56B8jKZ9iPydOxccc4PMiKYZvSHKeNXDAlwGQrXTEwn0/dFabje
Ae2BBAZw2yYwC6ZfItHfo7OZyxybwyRBrwNczfLmrHrdK1FwQloxB0TnNtucX1YDtkBStDxNJ9gf
fuCenrqfl0q1H6Pd0TOcrg+TDd2kb8t1/LqMG6puHEqCWGCDw6zdBtbviHECUk7NLNxL5dmP0O7o
GUI3y4O0cp/Q3YGLk+7vH7fyP898uMT1GwiiybY7cM7q4HoOLqYa0JOi6VM1epFI+xF6MnQGz6fD
5EW/hDhA8KqNN1MJjjJHg3jbKM+sEmc7R1NXjuCPPdKzJOglEu0H56+RM2y+HCYf+tt9Vb/5a1JP
Y9idCf63oTUAEAxHo3AJ18PPzLqBclPIYRHobaO8mRd6sVj7UZoN35kJrk/78n9j5f7+arXvt88t
1/X6+OHauie3q/383YcVwF16s6Fbp743S9qgfHb361sm4Fy+X4Y3fcVOMDBLUWbj7tdV/etbS6kj
bXOONivkSqghTSewO2yrX9+ibDHpKYwokmEcDXagptl0TvzXtwhDOA6bIrnaXtZSTeQvhuAMJGcg
ATUFy6FxWvj7ZYEfTDLgzpLvq7H995usST+YMKurX99ybKN887FpdtMTcQpPY6sxW+F+EgYB8tv1
NY4C4tP0fxIalRntYnnvUK9u9DHLRW4lC5K34fhFyiaP18IqZbXKiqEaxLJmvQz6hWU88s3PSpFZ
C8P62D7XgRyaZaytrDjtdJpUl4lMc2twTdzL/JuM66g3S6xVEvGFb9uC3tu9GZrrJOjtZO04Mvdu
ecoLdeWrsMi5m9Kwgigil2X6PqCk7rKln8gyzl3TyTR9R+2hgMh+mtLhgqU8i/60qtZgzBNI9ywS
VHFnjZBsMaHRKz+1MmK5sCOerpFN07AJVODce53JouK0TkUiThPRVqV9OlZ+HXaLMcxxoDwhXsi8
1c8fT5HQ7T4f1ZGpnYKDS0Qrnp7ef4LRGHGnUkSFdxGNeRwuasMlD1ytmVVEq7Lv/LJelkHti8C1
hDXm2YdO8KFiCypG1fHzWgVZFbvGFLykV4iMC7z3cyGxhZ/KaIOY5uhKh8NBWjNty10Z+yC0WFBy
605ZZUvY0h9t3y5WiSNqTtysrJX6Gkvi1QiBv6vb89hMzxUaPUC4LISh/jp/bt4MxjYWd+78AXtO
uS3Jk+r3QHgs890uCpvwfebhms7aDQKDK0Xcnz9e/zBtG9fF4bCeFmjKgw7tTtuXbWiRPuB3lp3Y
BV/Ijii5hiJZ9ZkZQzu5Ci1q6CWPi6G5iStCxsAF35ZgUX4uCRz2LgCS4dAgLquZTp+Bjp4BUKuQ
REOcebeeHjNZnpgiT73h2PLSSg8ng1P2QOXnj/xx8jgbgvgOpb2H8hHZnXxgB14SDaS8E6qDlq8G
qkYar2TZNZU4Dh1PqK9lg1Uv3EqB8ftqyNCW+rgNDcm7ZzYCnVkym0icDYeWQFFxygiNX7vS+HqM
pM5r6xvYTDu1Tvs6mBQi7U2Au0CbLhKjWIRpNbDc7TXjkEqGJGhu0lxFwyKzaJnd6DRIy2xZSFOy
67QNs+rbz9dssqdP7K2N89BofyKo0uCWLmjLzJY0neeUpBj7b31Zl9gEpIkJFov0HZeW25e8tW5y
FheT0tSdmV7C3G/+28WiVKHvl6Mt3hFcwLTtLpZTsKoeKmW+ZYm0YMMjWK+xc9uB1IO84J6E3a/8
BpcypZHMYFHLPC2pPHWsyGpjtwhgbSfLPwQYlYVj0l6IPs5N+oxZofM9hoojYlgGRosBYTV1lD21
fT3vslxnI/9WeUxZ6XFUV3nSfCjGOsyzRVcMBYSz7LTFe2YoUjMsnXgcrJsuz72zSpdJ5C/ScSTD
RRoUWe25mSbKqxeNJFZyrVLtj+mCcd3DJDIrGmh2Tkad4Fvj0OuK4hk1pegT2dkAuCQXLfFaERyM
x2E3ObMY2JlZ0WZt/tWWRkZykRNweYXreY3W5YKOtgXT7g0b65k0Au81D+Ykp56Dt/qu5qpYNR1/
XqHF3IqjcohgRGpKGS6M+WFbxH1cpV5g8q95CS0qjnkVO+KS0YAPF7xqBiyH9tpk/JIG/TDYbhOU
XREsYPA7de0Xo2edlqmIxi+l1VTqygnVFCD0ok0TfRI3coLHVFxjCw2tLdvrvIzi8cuYqLiLXZIk
k9MKsfoAyGQ6wC/5gFsBvzhp3wM7LqMBL9VI/NpZ5rLi1UrZzYRd3PshAozi4fHa8a2hcx3TR/gK
g+ABkodWNsUGdS7TeN1XKivylW5L2t4Ibsb6XVnGXukmSVqydGH5Xtqf+gLO9Y/MyTzxpSUtxSaz
HR9xRltkBiHKz23D3IRj9W3cowRGXdgK9O5sa3BvyHyq8+TrSNOq9N2eETuv3M5EJjnjTdHBUPz8
iXNrxKbGf0bht9HbrH94YlWSKuhS3v3Bx2bajF0jJvPHKjuG81ZtIdVXL+IjNmHHmrryL20YFuzT
n4sx3T24oxQcV3wyG44LtDUTiJJ3tXzkbVNYWqVfUpGlNXdr00jr3hRBAWsUxFVGj0vPNuGHtnJ8
WJw8kMY/9p2atcZFx2mXtG7N/OIi8Rx10/MycQa36qhqr2vHIuGikGNvLrCJSOBGRHhh7gpP0UnZ
A4J9aNoA0cWZF8X1pPktDoG9n64kzQeXxyXv25Ofz3hu1xw0I5HpBjP2cJ0McoLdGcfKC7KuqOzP
bZMRBLGyLBmC2Hac9q1AkCVOA9r12LZ9rDle/PohsrVUPm1p3kQd8268Xk1bmhXhmJanYc74ZCKL
sSJ0VSRtXoUnoxxiaJ3XpVNMTQcnhXbatIAa/XxKbGbZHERADtwmrBoQRCfJzFQXPEtHE2Xss1MH
HLpV5/4kQG3xZlLdBz0GMT5ANi/oJxWHrZxMSpkXcDRWQBHG015OvzJFjKJxoiNbnIZdMq1DMXRG
XXlFj0+FAZ+mOPipqlaxZZd8lTtly6vFAH+B6T4ztVkGgKlp3DnDKFSFSJzNnE2t7mNqJ40ZPnO/
nSxVXRbYWmMyhua2Jk7MMneoTTF+sVk2+cfUMhSA9CpN/OF4TBWt/ZXmVtN9RpRaYjk6O+LYfbwd
YU2y0NLYYqJL8sm6NTCbpyHLO5i1GhEJHhjWHsG/kGNRLEXqCyxFXduBVS9k0kRQiUCzCP/arM9k
Cqea+88i7ZmOOggXEF3ZTDpIO8kPoS7tRqEGVVif2tQ2sA6b8JYFTt/GC2SWgZ89ZxZm7mh6pECR
mBG4JfDx88SLRAYhZN7bn6qGYofUA9oKwxP4fqyPiHJh5LHXWaavXJXwAQuetF6GkAVGD6vUlX1S
f7BV5XjRyquFA2MAhWyvS/TdwgOkFhS/7jM4qi1sftFlWMo+cTLoCrRogsOP+wkIKwopXvQQ6faa
mNRAEhnH8E2xqqc89eerLTTftYmY/OQEYCRwLB5R0DyzQThYWT7ph09BMKjEc+sm5vnC64gXXSk2
inI4LoJS5Y6rGdNR4JZlERbnJGl4L90c0Y51UfqpJS69NLD5ouhM79+SMCGnndcItYztzCR3IkrG
8jo1KsXfKRhp0r0XLSX9uHSiTMt8USB+rJpV10mnvSqLwOuNq1KS0neclFQvs6zUdBH1dVN6rumd
YozcIGtL0S/8Pm6hDO1YdkPi9paMRLTSjDbiRiX1IPwF6WnTNSe57gLqIX7z/PqsDmxEZgt7TLpx
RFqLrZif9fHgNW5R5ZFatdr2+VKmVj9+6pRh4ZdGJL635KJmdDEgPzWDq/y60ksdsi5e+DLxT9FA
Wi8LQ7rxwtMZISe0owFb+VblBOQ4j00qPg+y9WPrszak7z/1dc/rS6uqM+saHsNu7mSpVPl5tFs/
M25uDA2qj7ofk/jEC8FurEYjnNS4OjacBQu7HKvC+UbTyMnuApabtl9iqwzFvW7qriOLOOkqGp3W
XlZIZ4k8QCbqxEutWF1paltxfNKqnFVJcB84Ga+xyj3lTikuR25abOmRllUefES/f63IcZaJPLfP
Gu2FQfIuk31c+MdR69dd+66Tnh+GK0+kXSOvvYzx4kxFIvCdFfaK4rGbtyOBW08qJ+y061tCFfUy
8MoxGs46v7KC8KQLU3ibRaw7AQPb5mEjfzdWo2R1hs3RWd6i4whb6FWTI+rSbj1wp1fvE2bbeKk3
v7TCMMF7OOMm8LjRVKL4NjaFZu15pMrcZ6e0tyzbXgyRjBv7pM8imiauFO3kF4m0QkzH5xJOZd17
A446LCIZaOm/H7q8y+0PkWdFXbKyY26x/CxuBu2071XEZajdQuuJk7DLWgbxF9v3PGu8ECKpsFLW
UMBkX8JqF4G8sLhX2sk7GhYhTT5EURc53nEXwRD4xyZEeb5cwGRNIg2tlRB2TPxgCIslyeOodJZZ
TSyZ/c58luF5aZRo/bnxnaJYlMiDsbLMaUJ4kAVVwfQlkB8hi1sUeorpRVBh9os8oBlXqyjophXj
SR3jxVRBbd1kqT2ZfNHWvmMvdFcbbIAxQ7xxUusyxefyzVSDWo5YviKy8QNfUnl4WhJQJJkZDSd4
aC4CJn+jST+tcyZ0BC7JaqwSUFhZ7ATiviiQ0BSrMgwRaS06hw52sQidQDYWEBRN0Xypo6wJM6yX
FYzmJGhGQftLJ7InkUMgnY83CjsLT+B4q/jmWf20wVRpTcjLwcLvEp1OS9O2FB+Fi3WKDjK0OCSD
OW7nU5acF99AuAX4nexzo25iKTzNF6LTIIDc3A4o1mK7e7yx0vhKO7KmyXn18LAYDXZNudjGuFqO
cvoXr2R8yUlYWjfbpbY2H39c5M3nwBSw+NJmeQoBaGYF7bc4VHlYnoQZHzDpgo348zCuz7gfkhsk
4L7RrtwAZca2xlZD5t2U/llG9eBJl8ZBO6j3Om0MVqllaYKPsBwcW7kAzeG12o3JMAW9fioZfpnY
Pim+6c0KmhwaBLu2mVPAQuRoi9xkqqOnQ+NM2TnZQLvZHsqLE6yPEiFGHEs7mSbfqyHAPvVpOT0m
EIHCLwdTEDv4PFqhaOpzzJRPy7vZSGMzNJASk5y+hYZlhXHoI+LYXVUdTKJvFtQauxH/MAk3wj62
iMzi6GxEWaTPT3wCRoscd2FjoNM68ifmo+qAb9jarPhGlZ9h+1QSESsmX7YIdt9X4LKnL2Tt9CJa
38FLkpFJHdJRTvJnjfKD7nOT+IkfrjLfwfcGBac+P42rwab1Bd/slTCqdG2fbJdcR20JcfqQx/gS
eACDh0d5GMPPt7QYFfmMyC1y2mVeWHUWLkjle3i4jAJcI7qskxzcZgLCAJQNYAqaM9v4kzo38K/4
XTw0KnJWMYLFfjjnukp6c1oLQ9J0kWiRpK3rVT5oQ6ppg88HdVHhBUGjTK7SosF/h7QDiSZJR0EV
FeDyk6s2rj2QAl0Z4ek08E37RWVejyzAG8Zp73capjxa9bxgsDBOGSSNc5ykcLHpcW9lnq7OpIar
6v8gqo9gb/zEmDg+3dLJUZ0EZbRqggT57u0gKrS9nOZRgOU44Q86UxgnwYJVXhd74xceOKarPxe8
Czp1Wm+m3mu/whLxvB9jzCj2u0oeq5FQWLm6FNPy0T6fdg34qmmLb/hTp4o7rABt2DTfOgwZXkps
cHy+CEGFWm6YjOCV0dgeZ9oFZTGo9JLntMQn1ECnHLaVTYV9tSFZRiqT0ls1WVF67Mz3ihHfMW6o
Nw9pOVjDQooYfKlHY6S+aYrcKVvUCYgJeZHGatKnWnQhSHg/dmqYSq68AT6vGmBpohUy22nxmpBP
VAFrnBhcfJRkPobjT/9gln90CM8867zzqrIMrzSPJpLSNHB3l3bscVV/FKCxBu+49yJrCFaqy2VS
LUFdoA/CtUECqa/C5xQpOZyhBvijJUbMSmXp5DZS6U3brWQlxebbrGRUGzDRPCQhb8+7Uaae/TEe
m866KRFMg1UY80Krr7C32F9Wl49YgUiQaQ5enlkw/kgvJ5YqCRGvIrLWqenyr0oPQUG/iT5RyZVS
RT54K8FMVVt/diGNeu8YHo0n0q0S8N/WwkmoXX4BI9nF9SfiF5HvLzw58KC/7mzENsWdbsO2YH9U
ngNq4qSMmzbVC4uNVfxlFA0Txm3gHXok+5QaxJS2LXVDG+zyNNJs0eKXlt26dofKVL/czmSDZZFH
IIgXOHw/TNN6MDdJ0k72Tw/+ZE0Q/U/KG1bp9Insgb33Ijb9DpcoWvjE4A/TBz0OdiI9RuY+1TbC
xMuhyj6iRe9qrAeaH0dQ1EkrdTq9s92yiClhiTTaXfDWhg+fzKnlL8p+KLntUlYS50MT2H5n3I5k
YM/FMHqanXVFNmm5b40THVihToQXgbCsPitGgv0tCOoPV+AtJ8njEJXGr9sHyVLDpRXYKtbNJmPL
wmi0YzfK8kZ8jDcGK94QjQUap7EbrKSYSMiqVKUQy9RPC+O5QaEa66YJZY451x2qeO15yPwpjAtE
j2fYbTKJ1TwonGVi+BHXk82k5DmbyozLrOunPWl7I4tDVwZVlqbHQZRAG1ebBQEPPBm9GNcf4XtF
Ra3oImA8sZ1niK9ZQg8uB/YBO5jBuCn6A60c1KghgK9mN4ExClLbvt9DGzoDM1tYYtKgpAXxErht
WEyyP5Pd7eZ20+NxkRDuVJ/u38TzZ/R72fTG6iobVNXGNEbggCEF8gBo0s8fNSPQoU0Ezbt4Figr
/FdNaf2T4mHnxIXjIZR83CMk7o1ZFLknxHvcoTftbq2CCdQmjICwEaUAZFvj+HNZdikE3CSC/ePg
b5M4CuVw7HO2K4vXcgb6NvJvcMIFZiyUdIrHqwq3kB6PBqHzc+v84wPRXQHiQDmagVzUM14xDkpC
k5R410WfwVH4MTz+mT3EMHNbzf75BOlE2/1V3plmCO6WSBu9NwyXpsyJzD6JhJ/VibreWowuGCfS
flB8kHLVi8ppV1HujeXHpuNDtEybbLLnvIRpsKpRwB89I9HuTodESKWmg8Pc1hKXvc3LYoMmVmcP
vLhONkrVIa6DjvdN7MGuh04bAoJANAM0U3M4B4QWVjAJEuW8aMZFWyCzX8mUG0ncHqZlWMDUF/g4
9MOjV+HAkU8uuk09K9+Y2Z9PYg4jgMNfeiK4eAuULMWfTtvdN/C7Rc16q70KqniyTONDIJRXMms+
DpbTCNxf9nKqS6IAguZPXDT90L473Zu/+zy7RzSCc9jN1dbt9X5QRC4xsKzGLStcZ/nfPQ+U/9Rx
CsXAAVbxgzngnQcmug2jq41bQpA8oWHHCfQiq4rJYfz8gZN9ebJNsSFQfpoOXaIfRYDRnPGZ3TD2
YTnK+NTOrDKWCztNbf5VlVCY51Twx0cBOgcVPHQLIsmcm7rUY+nQ+Mo/3YQirQQ7gn3EihQvP5/V
rLaGb0eHhkYxfjoGjL8+NS+gZKQOvKjP9S2JQFNv1YqpeAoVS55O6WTntFm6IKkome3aZYJKh5sg
FK0WNc96+3PUERjBZ+TatIg8WXBwmFgCjcYdgmPKDv4M0O6OIgT1IjsMqpNyZCSojpnspy6JBtfI
NubPasxQaF+Yygfnq93UG5HFurX0a5peIIpAa5C/MHEORuodE+BEyIfUk75vTgfELNJceX0Y035Y
eAylsD+qokiRnpURE1lxnCbNyOoFMURV6dIpJSjAd7ynhqsPelNnjBWSJP7ey1Ja9JexH7QarTxN
q0IKriZCC8kpEiA7TJeJFeXYItvAybYwLHDjTbiDzMGBE1MP5nWTAsUPq9kFKYNLQco6hSddyywE
2oY5yF8y1mC5Efqpxr7iVTIFmdYm5spRtAVuJHfoGLpxVad0dLOq1Fm4VLmdRI37SMUUcOeBuw2w
HiI7VPw6rO9YOFNwYRctGC/kPLFix7lj8Mg0RrbTnhNUUUJ/kfQp7hE+QZ0hiZLPHOG45ldqqLXI
zyJFrImkqNoS/O+wyQ91N1S8WAZxk4IOBjNko/rhRkHtGG9hNcbvSOoWuPpMsg+60LndHfsFjE7x
SQ66Hc0n1EGmShtiU8LUlakrFDc+hTlYcH+JfY42h1VQFpRGi5QiGP5zQEpcOedS9R37SmU/1M4V
6Dwv/5hpHcXsOMoqiyBDxw0Tfb1Aixlq/MeZGYDtsuvZWA4uscCYtAuEjFQ6i0EMXvcu1lVdjS7K
5F2ILF87Jeq1YUCqE0GSuvumSBoPwdITSAQyN7WztPw9AyNkNa6zKQVubWSBOr2v3jkp/Em0yoJE
sQbR/UP8B0J+il+HrJ6c4WZrJA9RamYnMVLJUqNTJ3fbkqiUwsL6xoYYLI6Z28VWqz/BuRjnJs+0
lazSUPrSDXy/u5FDKKPlEHbeSShafhoSPp6lZd+egmEx13ap2KLXMriywzoh4LLb8pOHTX0qfGkq
F9oXfIvKPPndJ6FZ9pp6yJETXp8gCQfVxTJ54eTkq4mhjlmXq3eqC/OlLYIA6BKrXEV2L44jEzbv
xyipyTGyhfrYGQhPsGNVehvkzQ2jIr8oheVfpG1VH8sK1DgaZPzT1jR6GejO+WjnQYF+gzy8C6vC
WyZB7ruDyLKl9HRx7owsXQ1ehup0lkuBr3aGbCGizF51+MozB3nit7I3zQn6Mby7QsfJSdzTZHQH
HclVEBFzkwvUDNwE1FHlWtz4n7t+dNaJlUlQDE36qXNYeExYTc4F0UHoGsvi7wTow1VZV+gtj2zv
I0jNEH1UNdd3FCUo5Fk0p9cti4JwlQ+ZdUyrtL6uWgEiBKZgWQ19c86rcohdmXbOwrO1Fzi/hy3T
wxk6I5rbiomIHpsmr5F+hWkwuC1uCbh3ammnS8uzyvNUo01iKWgdfexbHiN/S82FrGpaLDwnMGsS
Vfm7HgemLypFpx3qyam267fdeY8w+5LYcXsGVt46D2MesKUD63dHu45n7jg6NEA6n1t/dHnR3ReW
1S9YSMd1VUWGodMhR1vjOFbYuUGSJy46ucpmmY9d3J+rxi98l9A8vBqoDUOMVG/Rdjzh57huP8nP
y74oVyz/f+x9WY/cOLbmL+IFtYvAYIDREltG7ktl+oVwetFCLRQlUqR+/Xxhu7ts960uNOZlHi5Q
KMB2RkaExEOe823S/lXU9TYDAv0Sre4T1ZzfhB7Kx8x6KQB50iarbG+SInJjUIbJMtzIOlRvTlr0
ihS0ezVnWkCbIfKkqSKZER2EH8GYj1ngd8N+BICR+bRf7q03iPu5dovIxbJUz1PtpldlZe9nk9U2
556Sbdbi84EJToEFovBsveWhTdc75s91lw+baT+2vdwykE/9C6Jvp0xK490zkBtH6as014ryU9gM
4cc5je25BQ9hQIeEGm/Kl4xrMmFS1tU5TsnYZJ0n2EdF0GwVKfrGNovaebqL11jssNHHcc6aLTks
3ljfQT8Ezclaq2d/HOTeaOvtW2nijyrgzyvm9+dt6rd0P8nQZe3UV18cLsi+XhKtS7Sn7nFRLOKZ
CicwyaJaMlobc4yZkPsJ/bGXVcnMntmwsPfAyuCpVXx8N5vZvmgs8MIko38dQvCwpzgpislOyyP6
XpJF62DORM3iw0bHYR90HodiDDD3Te1oiLPMYkeibZMCp4pEfEAEFs/lPLR7EWn1DM1ZgM9v/JNH
h2DXxsH8BrxwumNDrQ6e69hj36vtqprbqbQJtlyM531zM4R0OSkdrnfDzNWTStPwUyAMNgd/cuYm
dD2KB1jbrRcs+sqqZD02qw1G4EnpsOdxHxYY26H8BBzDjhtR/Mx5re43P62fU0A6b9OWLk848KsD
ii253jyyQFsVN7uO8egM5t0L8qVnXZFubgiw3tWw2yoy3glQA3eVHeWUQ7FCd2ptpze56LDC0L9t
Z8VCfQUBlQBq0Y9PVbCxHnt2b8sgEenBAxeZG7mFt6mpAjAGinwm3Ic27uyicGtY7nqLHrxINKD2
9CyiwCRLSeHk65asY5KfVyKrO6A/3Q0J3fDSLeojXlMBgG68l7lHB9PqpL2xrIUsNJJec2Kj9D9o
wvWad/VKryFB0s+Nb8y0r/0uCHNWe8lVyEeV7hjtB3bq61QW4JfDLTPg4YuUbX2StdvCTNYHfLgZ
CXQIV45MCa51TNdFnSdmQEB5VnnrcQin/jawIblPBtbIPLaqHsuaSfXQVo3pS1DRrr7qGzE2BVFD
BKUm5x7ZJ2aetweXDkrX+0vrQQs2WTxMSOCqjWslTgJYgepyL0Hnkke95uYaKE4754H2qqc12UaX
j7SLz5ARcq9YPbSIVwsAguUlajCVKuwjSi5RjMapGiB3OpglTk6Rb+nQPm2B477JnJ0o0ycfmx09
piGYiv3UuUEVtZkj/chIJVoog6qOqUwRXnUiJyGzj00ANU/m12F3PzqPbPsVA3Cb02Ty6XllrR1y
X4FfuE46bKcFhHtbMQJxO7X+0uR4RpY4LcTZub3tHInZFuDyD9T2BfCjXlzUY9KP+ttlCdt0KVzc
xp0P4H8eUQ8paNdce87vy9DTXX0WNVjjrB8AP+fbYqchC3oHQirRrTgMTRiNZbVG67VoAN8WrW3s
IahCLy3ilNYJoLpWeUdRKQmaVEeJy/wVrHy8+MsNiZhN8r7l4ZwloQgAEQJLfPEkUZ8NQ2sSKOn8
/ThyLygrU/vaz9HC1WTMoRmARG7Nkjp+cCQcEzRmOnVNl2MnXfADIyUNci6xCU1pXNayk1lUTZ5l
pegTL6lL6dsxiq49YmL9DJK554d2SsOPlTEftq2unqtafqiYjNoMY0L/uEJzUvKUqz3F4UGxScQK
tFyyXXXO725U0OidqRXL5SQ3mSWQj8qs76P+UQ1dXCgVu0ynTYj91Sz9p6Xi2y4ZO9CLleXXYD5T
mnt2Xqdiw2ET3rG5Dh4TCJtU0RhgUFgPWDAZdHrrZ2+U4l5Ow5yWc5JU53kcxkc9zUtValsZfgSa
XSUZ6S079mM7Ff4wdTsx8ehxENQr2VKPV4JH5NoXNrzyJcjUsZpBqjOMRYXvcyQd60TvN+v7XYYM
j64vKDPTXEovHm+ga1yXo1Qrz9i8UptPomrzMJ6NzJjXc2hbIdTUxznGlysdwPfHjePxPBx8/LRv
wfsVCkW5ZpsT6ganPA7/JhZd0bToL/AR+ANOnWanExbnepD1S9tU3gcggnYHMRHbj5T1u0Qm7R1p
qcpNH9evdOifuxYKtQqD2y7xefs2rv4yZlEwjm8B5eqk/YDbjCvbpnkD0PbEpY8vXVEg7401OYbw
4LbFWHIyq9d8EnWQfBC88l6FF6xnA0a5iOQ0HgNA2S8gBXxx2dOszIKWTtcx5wH6VmyOl0UYfgrF
ZUh3Q385ta0/v48mJU3ZxQ0IWoDcY3wcoqEZ81k1dgEHto0AMZO19fKgwz6SxaRpo+tOzv57XdeL
yPwOnyFru6ROc4HfmwOWw5qonYyOfaz9pMAIbzqFXktUp16Oyx8SU1udCxkE9AMO3lVljKSrOZBF
xMUiW3Jopsh/vugZdt5mhM4aR+RtFNn2XZtU4njA5LkbNYdKa+RRcAalqK6kg9glUxVamrOdtXwX
/mKbfAb8abLGdPbTsjjUCooSc5qWQFc/G7BpJgNTaMqhNcEJ4HkFKVdjNzTzkLN+QXyc4bs+qZer
0GF+ywjakaXo+ESikkw9tMh0M9HLMnfdWyKNzcUczEVHyURv9Jp4j2D9Uga1Enq4LF7WutuvaKpO
2P2GtbRTXbdo5RhaT6hLyHgT1KtHcs0vCkHX00iWSho4H6CUwSLKw7qv21CYXWViUDy9yFuBJk2V
lzHW5NxNjY+eOhj49jrMehC3/uitc4GpggtsaSweN5krT1ed2xPqt0N4G+uAp5nwpib42EHOSobc
kNS2fAciT1h6LeoxHlmOaduGMtNb3c86T3DgRq6owaulXaahMg9dMRjHe3HlUg5IJ581BjB51xmg
VkFmIT9neqe0nJrXqhLhWBUrSgX0DlxCwaAyY6cxXnYVerXhqGtN+q/zNFsTlTV0Wf1QRhM4wEdO
fXBCewkB1zIUyoWEtnetlgL3ISSQcekWCmtwEwbye3z9Lz1hCcV1nNvBFUzWNnqNVOTXj99BZCIv
RMjSsQtk63vcyisY/C6SAugYLvwM6nBLPlchpzbeQ++9od4mb2bNm5ZrTepsSAHAEUy2vF1jHBHY
jpcXXQNQSM8LGkp7Q1tGXZjrataT2G9g3XC3cOS1Y/sepHowfRF1i3bDVaDx9basGaH+mHOIcYKe
PwZLJJu4jCGgbYIT1XpyI/RRzYIeB7NDNe2kTFvsx2QZCwF11LUPkRlad8mwYzrWoIlKw32zJL1z
EuiwAcLb5JB66W4Ny2qwYdOVcoUSiAE7GMb0vKH1S0tOupiDnTOcSZ154cTCMnFbEO7BR/YvMtXd
M4HqZ8n8Eaa4LNSonRIqmP4zHQS6LKjyayXKMZ5ZXRgF/YzNNn8CKbrF2n1T/59YU5k7gLjmAHy6
OY+UB7nwY33des71pQx6iMgMA0EtSffYMrsmxwktXJIFg3RhZodVDHu1UKgrbSrXAaYhIz7LjXKB
rTXseRbjHNXFEmzuYW7IatEgkK5EB4oJkbcyivYqDpe+4H1q38nGrZOZV62T95CKRkTFioDKTwrP
IFLZ3BqMBsNGDKYR1Xp1iXZCzQddR8J8roi9IC7oqP0h30Rd7eAfM5zseu2lEA35ExtyTsNxLENH
54M3j8lbZ7oQgGXC/WrMASg2ESbUxM03fRpTXfg00ssrJBmQc2RKQv2XQ2syGTRIng+9E8CtmwqT
d5+FE/rwawsi0GZrIJIyEXF3ItU8QmKvI5g+oPmTPSQlvtNzkQ4RA1VGlnoPPwVuTGIrkgXQ/B0m
2U1trgGYvW8QUmBtcHavCR3xPTe5iz1p7xxudhEynrKyhebjC4GoCuBhK6szwTY8f8Bwudb3Sdur
S9cV+M0BHUx8UmESNe/YIgO3D0zYPoxrwK8h36w+V8rDlU/XzUJGxzWQkW1rbCYbuj6nNtJ3q+pq
fAXY68BaJ/2I3TTpYaIQEXvwAB8mBWvH9egBtGiKFZqdP9YghL8xEnN4GMK2hWxSRY8Tr8bd4g/0
NVazl7EE+shadRucA/PmMviy3A28nn5T+Ho2MJt1A4T7rDHMHKtYQTU3DxtkqhVfLT4u6y6SDUzD
uRwS5+/AXIH/xZPKm7moTGCw9RL4MJpskQlkj0E1T2gKBjdfB1rqc+V7Ji1oVMlkB4GGfFptskAN
vQz4llApJB9CVadV1qMBv53IpeOd0zAdMvTUrsliwRlkMmJq6gIHegtFGOCSu60HApBtsZRxKQyE
f0VA+6bcJovXVBFkfpCz9LIwgfy6zvVQ+ny2+bpE7i3BbmGu7DIoWXSTSR/mSC0abxdFEwaCBihQ
74/XQcf9q7TuRAL5End9pjzOrgip/XfXNeJkiZzvoCFsc2jT/I9w6+gB/EfCXN5Ec6vyZA0bV+jV
tXPWqXThpa6btMP+q4LuqvV8F+2WeI1eCK+lvQFyJQKAAWPvsk723lvDoMTIeghEbkYoX2iZrJHD
UMB8uC0mTqO+7L22fhKRVWuOcxNdHfrzog7UlF6uW3y7Bitg6MAf+U3a9cHrBPVHlRndvQVzP76q
ZRwzPGgT2COUnhBwVQZLvlNvFVlphd7Kkpyg87hWGrajGbjLh6HS5KhaFHWhGpHcLnoZT0s0wYOi
EnEGLpAcCKfpCxDjJsEyqOJ36W9BaUM6Pxjl/KNAFq6ftyZdL90a7SHpGQDxJPOcHuagHuJiYwSN
U98wux8i33QPcPE2hQK4VSgs9TCfgkiXaF+8q8GNNTSLq/dac2dfGV+8TM6awtIZibJPO/4Vcmda
hFG4PKdo9/deyL33Ecr4V4qXRBmxuHCwIrzCC5ReW4gP9tIsqLpUf4RwermTmjqepctIPdTBdscq
ItDReGG/x3mgBowZc1CkCUQzePV5nXz1Rwuwo0gtBpUJXucts7U3vpC0Cx/bOgj7PASqf5Ry8EDR
QQEqguCT00D/VSkk8CD1jgNK9KYANw931Ssm2rGXDyqcxzC6Xdp6wi4/41El0EypCb5siBesa/sJ
XAOI0PE2dJD4uP3qw0PiF8FI7VIfqa77djtCYO6WZ97YNfoUDeEoDu2Y9kuY81DRhRSpicJVYfMS
UNmAa4Nuo2VeE9MCgkBvQ9uYUtfkSsSK2qN2FihmFvs22oXhsKYf4mFYsKlMUnS2wz4W1TQq0OdB
P1EQF1cVhDYhtF+QSaONh9rLwaONooG8PowgUa3l+IVOxCVzAaIVAsJylqsTNZjUphJQMcmKX8Tt
WIMTaJCqrTY63ZsgXTDCNIGNlXoZ05WbtgBBnGLug5Wpse1N246zHot5jdPYK6kM9Dy9a7EZz2X4
LbJx+TqGaMmyTdbYGQ4c9s2W5UCsL98kjCvKun1dWZNMf2hSbX6UNTwV+Ddo9JPYXpFlxsB81bqZ
d3FuKUsTs/v39Nyv7DJYQ+SbxfDOIlELJB04mV+5uSZysCZVTfJZjPLibeq/Cz96wTrccDKClvob
ovJXTv7yjrBxg6y8eIdB+V4iBn7WZACcSxcKv8SX/vs7mu+qmiAaFKj5OalDDRGcoZbA8tG0IAW/
f+Uf+Ql335nH7zkAn0YJZ01VL7/98X/jYZ+XhOr5f11e9c+f+haW8OefnsYe//3bH8EDHNU4j1+X
33/ql9+Ld//x6S4ZCr/84V/iHP4isOHhy6y75S/+8Zc0h1/iLP4ReXPJOwBmAe3AP6UA/xLn8PuD
vP98zY8oB+BL/wVZB6KjkKOP0ITLAz++RzkQD+mrcKhCYwN/EIOGFevoR5YDIqcgNcJTKGLwRlCj
XPxv4GwvcQ4BsiGQKcAgiYH0LMEv+U/iHL7Zxn7imS/PJU0viS+wyyI9Alz4ryuL9rWkULWTKxyO
U8t2iJFInX5VhoWDOrW0T4DnC5amdbtPZpjGo3PAuh7sZA+He7Jk0ehCWZ0ubZoIrgeCwQywD1q+
irbotDrVzHst2sXyvUibqGnOUbUatCcb/pbrAzSVeK9ndOfrtFVZpXtt67Nnehy0wKHThGR1StYc
oBUQqxPY8gC8QbB2jcMJzA198wd1cX/GC6CzR3jZ4Kgu07Bak/u0trpmt02zlCs6TXB1fQouOY/0
ADqn0wrmuSxxhF8sH+OUyu9l+x9Vzf9LQfxSZ39Vfv8fVo1HL49+/uuq+T/dx/ePPTQvf8affH/J
j6JJ8UBW6NA82BYhdMEJgxr8UTQpHuECsRQWfuoD1oUK5p9Fg4ApClwuQUzR5bF70KL9WTRI/kIc
BooQ4hwkVDLvPyoa1MRPNXMJDLiotjxYTy/6jN/3/9aTfjgHITkwQsI2a1q3HTQL56efrsmPLffn
qJVfjxkUI94mQR9/iQSmyIr4rTQ3b1YOVBM5QOblPcFvhAZb0/S2X+Fd/5sDBhf0968EDzeiMWBc
h+TmEk788wGDewFtuwn4wXkju6WxMtfYtkBNbtTeybhv/k5QFHj/+vUQVhR7EcXuh+Aiio3x57e0
Yo4myHv5oXGKgwSaxuUMurQCGQUCKEIrvLIXCg2av6MaQw4ADIRH7GMgnMN+iiqdR8aEa6btgHax
bdSBjZY0oLAVfR8gVwKxMrM9JjG2XzfV7PvY+Tm07sMJLXh/3wlYzDuilmdviYcTjN1yh/CL5oa7
pbkJK8QYFEE11Hs3oUFuqhn2uWXu732op79AfrC91CJUL4msrql2Tbkm3ZBrUFuHzQ/EdRhC4ZTX
baDv/Vn3X7dgG2+3YG2ffdq02UB5t4umesDo0ptcj8N6oCOHH32b/H1qKHRjMLCWXg2stVuC+Srx
lvEGAzYE5WhWP9KuIocuvoDniqyHyaFLy0LLeIxmyR8/zSkCb+KttyBit1pndFox4ak03NHZV2+N
IGwVha1VMmNEdys09m8MsdVuPteDbHfJkABJWDnWeU5r5G9g3OyHd60S+dbCm/RHy4T/wNCP1flK
Z/a5TWG2yyDKT0Cq+24U0OU0dqdMijkGMsj6XdRdGuXggbtb2gFozaFdGc8JDH1XDnjaS+o2WKl5
owDHX2jxdgORHQIQvoU8/qG2Dc25bd1DDe15OXtUvcFYanajpcsuNTGJMgtX4mfV9/W+HupPTrWy
qCDsvapYCrWIt0V1X864OPXAu+up67c/EBBC7gMEUpzpBhF5NltPgEswlBSiaTnNyAi1NI69I4fd
FHKwYS4D14gzbSv9uZrj5V14ru3KrdrioSRLw064BDO8cPGnaenyFQD0zdBRgIVJ95kGdsVcGF5x
sthMiOqZzZh2Ji67PZEpTkUwGBjz1gGWlZDmMOfFWSKXq5aoEBjnUkFMSdP2I3SbHD+cfAi4DgoA
qA48cDw98LXzz3E930V2Xb0Mh3+IpY3qsZjikCoTQvjjmS+2T8guUmS5hhV5e18QrJTjzkbvEqqB
W4y9EGtuy/IwwTiXQ4XzAGF+U+poeyVaBTf+Vvul77b5hiTbVq4sXh+Hgem88pjZuT68H9b+jyTg
o39owJyYMFvAZrlPQ9xAosONxhAQa0iqusyl0m+zDbBXIapewOjhaydy103xdk7XztljxyjSevIa
pCLNOEHb/yLmFWYeyAL1vFa4EONUaGfm9imE5aZaugx2gtSsT4lb6pJ5c1JBLgGkMMdh30RZNNE4
Y0s6DPvVQKn2akkIcyOUvj54hXSdadF0xKW7uZ2bKYSVaoHTRaxb9WBEdLFBysZUN/EEujUbIcxa
7yrwEmmQyXia6yvGiYGUASaX6M2XYKuhBh04qUt4jJn/0sJKEe2Ay0fJ58QCkodIBj69k3CIblGP
ooeyDmMym8UbiaR4ZKZv9ooO2IbHPokOhi7dS8IduXgLfO6yVcfBCRLBkWbrZladRaRm+2gJwDn4
fDp71kYHvyc0AZTlgIn0G/Oe/Hqs2myeLn+d8Jg/OqfXT7E/AK8fvEHuwFAGx7GDvivTIcBtobvw
KGc6nDC6snLp9TbkPdowFHu6jldTGIJLTUzi7bx4Hgt0f0DVJVvyYaapzaA7AkrBOfsAXrvPp4UM
j9sMg3IWDUQDKjJrf2+DUH4JMX+d8UGaaidg4wD7wvqtgFOrq0sFY/8RmhR220VN/LHrAUzB72gQ
EzAn/T1ZRQI9C1xgQ470A/xbRJb+K7QC3UtAF3vXiTaGXXnrx8eqr6H+uTxOxMPmIWKNuu2Kb+f4
/3SB/20m6J8tHWJY0bL8dReIQJbhy6el+aSXnzvB7y/70Qki1C65aI9jzNk46dNL1NmPTjAJ/ivB
0IRWM0F7gi4JRoZ/jE+YuSLIepE1hfYJIRP4HD/GJ4RhM7hPoxTxeRfR/X/YCX6bvH/uBeE0QHYz
RQYJ8pkokgd+7WIi3yG6Z2zMYUQUS+EjqKust4Hl0bK8uli8p9S00DptSzmArcqx8ubMWidOqSdk
Tpf0KTWpOBG4da+t7s4mvSgDSHzjTyrIwPMNWdIaqFsukDuInG0XBj0tpgp5A1Bssp1kpMlZrFme
MP9eYiAqAKqBMg1TUXoT6JAKpXgRZ5m8RU3nkBbTohXzq+nYk46aETDR6IMJat9jImnRISIDbN0G
ftwk6iiNevXSWuZbZAIoWSJSwg32AnTyAYEU70bh7eNIvnZj83WsFpxR0C3nSOu/92qcp/6A74NI
Bkhx1PQaey183pcOYSX4esgUhNwSVGVhSHJUKj3CC7GUfMalMYyX1dIjVaEVX31BbBbHuJRjquaC
TvilSCsJshAnKL4CLgNNjz2e7lNwhZ8yFJ/ByJCUNQj4TNf+eGhDNHgjTJ5FPMX4VxHer6leyssr
2xA7XsNA7G1+PGSVwyWQkHWW0eJt99XY3TM8CrnsZrxlB1jzKgonfPw18Es94QMFMhYF3apn+EXA
tic6Ldg4fHXDNB6mQEHDwZ0oVuH8KmNd9Yl3xMN1YE94oMFSBkMn85mCO7iAg7twSVP4SY2fq5bN
TxBgCLSyMfRhpNt2YJ22w5ri6gUz3nSNkmPqkadvi6SZXFq4cJoLmWAdeC64700KnJAy6DU9k/sC
/wPre28afKiqFeExIApTfwu2ZoTY6pSwxS+NvKyiBT8LRuqmmT2BIITZLxNTt3nMYzA5PhaW7nqZ
91F0g/X81TJA5xhi0qxbm3eMT7j3G/7U8shmCEIainVJwUGZEa/pcZVmT6aFn8jtGhJTlqtZvX67
330F4sF0WFYwjW27qsaSAcqGWz8BNdBx2p2oV31FkWNVAxPI0hqrM02wVMZLLVTT4p475I1lcQry
08MHQeWlmZGiuYEc54jHgj25DXd+nVAnyALipxWHxXWdoDpYMr8mEADlMZxOKDgsphTV+O1iDBJF
sRL8qBT9OxyNfsmhUDp1PuypIcei7cTMT25g3gNICZkjkQVqJ0xxebBICU+k75dKjLToVYhLSg0+
Q1XPV+lM7L6Kfe8cTBzZQ8vmlwLSQoTTBNDUtQOYuBGrDMdhjtZQXKc+ChVsCxSSpu5K4aqupKgT
tNXNvamjm2/lFbTbdqCwwwL57xAYMeIEhlJ9zGiP2x3WTJyqmg57SwNRQmaBMhTpmH+7t6TH1yd8
OMewUWMLwRIYIAjIIbaUIKdw/+AJ3HajVGw/V6EoYaZnO6jquwLMp8y/LYDLCkeJ3zfhBg2kwzbG
wHWV4ca2w7fbvMDUhDrAMrJQU5Sm9fhH2UTkENX4qhvBe4GDJAcY9rF7gdSDdwi3wBNfKyTeQYiM
6qEE1dwj7iL3B4+fqNLDOWnAiUc22qdr+04qQEUEFs8zF74o4Q1scr1Rcqgi1Om4Rd7ZJTXbJTEW
2YCcujMB955vA7YvcIt4Ri02B28bwNOHe1Z3kIETi1/mrSYHDhDnyUIDqJ2iOUNKnjqu8QwZ4gDG
zTY9xVQXBXBIVtgUKw+b24pbRxLB9lz79zUeH7jfvMHt5YLNRIbG5JgKEdti8BFW7aGKEjkegFvh
fwk4mm97k8+sX34rWoiIDLLHyBN+d32H4FNaqCi8991lVOYkzaIF0grRrlhMk5WwTUJVKEbQMfVE
h7ONQ3ujE/EVYB4ujUMFfLvWMYtEIXr8Sugl2S4cYlGGdpkLkkbYAsMIMyNC1+58b+sLyAa6fcqn
r1OCv+51W6LoZQZ9tj2FpGt2nlKfUojBS2QmwpcyJS/9GI6lIPUdWfVNMi5tFmA8PbnGoiEl3dx5
GA8c5PFiRUs7WILODOlJSAS9+N4R/hfGJZ6OOcONvan23W9HW3iyZRgvqf8UVRBWzekq22sHRcSp
QQZOmkEPBfENtE2hLi+sR1aPzXKHzMcY8EPsdVWyU1CDtLkTEOZb4AhzuYW19GBfm8hJcv0R8ofx
M4CST2FDR51VgRVf0ykgW4xdAtxYjsJYD6A1xx20M5ZJiBwR8ilbyDH7NjSkqHAUFUiN4tdsHTey
64JhnW8EUpGS4wAMqT8gRWIhrw5y+bwG7tGdec2CJVOq8+J8cmBhbyIT+w5pCpgoHgZ4xk91Ev8N
+HQBl37ra8IY9jLgaBcz5O/Oy47BRA2jvT4kjXMwIdVfG4HDJRjSJ63GAMsKVRc2WOk/tYD/Dej1
OxCFfgqtPVKzgI7Qy+MZf+2nmAt9xxapD976bbNDDQaN+DysRGRWiq///t1+x6C+vdvFz+uHiKgC
cPjru20rgmuabdCHzmGBXDoBJjgpkfFD/2cI+N7p/80QAHAvRc/+11PAcfj883NxLwTKj9f8CQZD
aQ87KoIHke6V4B7+iQUjBxt+XXiDMSR8Y0n+MQFgboBTG3hwAnYFs2L4zwkASfd4ojS9vAyTwDfa
5R8U0Y/1+e/ysMPwV24OY4YXQFmD8SMKsGb/BabVcEE0G+LpjjzYbBFMXfcxajm2FI2tSGb1Zi66
6BmygVkTs0J7iXM+rlV/vcUczh44OQX6iMZ8TrTX30IbNHxgiOYdswrJF8AQoFMr7MiXXT9swwfE
NQRHGnv+rWrWeMkgngkgw+/SDbs8rPflzJAK1cTpYwLp+4Oy2txS87EflcrqGTFGoAnVG5ypBmE8
phu2vaDSfpy7pbeIMoDWAHafyucwNw2BzYIlqUQJUEO810QEVRaoHlu08xXit3zXHIWd7Jzxjunr
ylke7DTlW1hEyk/DEq4eBImpgLUeXCSwSUysRp6xrXl9DtrEpMDSEmgUCPTC0GQRMX6Ss5Rv40K3
Gz07CvVZNwO+m/8ve2e22ziWZt0nYoE8PJwuf1LUaMm2PIXjhnBMJA/neXj6XoqqLERGN7K6gL75
gbrJQiHTlixSh9+w99rTV7cYy3fZp1YejG4M0m/KmselVvGHSIRgCi8qH+zJdhwoJ1CG6tjS3Omy
WnP1YJkLVJ3JxWKD6nFyMO6l2QV+x/woc5OiekEU3lUHisEBYUc2BGM5tL4tb/v71HkwqFAFlpzi
68yjCQVT4T4wH68PUa/6Jyg23YbeowvltJj7aK0RipZaVh6tPnY2rAeGkztPaXRYO6M5jmuewC6N
LS/2U6tx7ly9QMzVsuJ+NYt6eEJ30PpqAKCHjWc0PqVwPj71Wj0f6slqAHd5SBxWhmZQZWy/WhH+
TXO03q2xMbzlzJCawPKK9m6K2uaUuO74w2uBHVM69Fq26XKZ3I+yRI+HVkwBWfDQ+xiGM55zbW4R
KzGY+2huM824mxtrx3O8Knyhpu6zUpBNGAo3Te1TgMUPpeuVxp4HS3pN6sx8E3GRPnqrxauZutM+
sSoBBtMk8mQINQKpGapkr5k3h9JS1RvRj8DfF2O8xkmRB3ah5netjNsjta33fWonp91iKIyljxrZ
ZcbOGPLqMb2ZApTflfZJxZhSE7xFUOPciGbZ69bsq6wr07t1fVkY6xQoHm1c0BRG+cx1zF4mo0se
nFl1585YkqPTitELjWpq7micJch5MJEbbtfq2TUb/T5Go0Phg3H2zqhieW5GOeDJQA1ywVFXpQBX
C77ln+bSgFdHf+jhAvWzGUN4zew11fmfqjRiBBmzNy7KvnYV3C6Ya7o+lygbwXJQD0/DxGAUTeF1
mUZzOSZWovbNZD8Yrso2tXTWwDTTm82v9Z7gBjhj2DExeGeatvhGjgga74v0OpTPogrKorOeBtga
tb+kRh/0QGKCpEz1i6yL+e5m49jJRoFaqTqG7nQQIaDeLHTNgVuR78sVsRZjwXQc85c5gtR2Zw89
Qlgn7dbc28h6HfQnuXZTASbIsUvrIoxG209D+yrRgz9qmeuxX2jN6QCs4AgCzz5Xdd3uij4TG8Qc
664eiuURHJA4DDA9aO2t+OAuXf44tWZ7zTHJIqlSYOjYOIc0isUGdzqGvS71jSa50Cv7AyWqr/fp
3aiO9ZTym0yt2Q1O1ISg/N6BpjLrVdpRKeHjfwMORNHIr2GhPDedfE2kKQ+QdarA4GPZMkzq7lNd
vntDjXp4Nb2wYtt2xrIW7ePbab0M+ltp9DV1ZMRFXr613XjqVz7DqNdPKhX9EhheprNlSV5mpFR+
rqpX11kcxsr1V4srBjJKXPWl9TYRU9zYbO/tSamHvik/yVuzLJYTRZe+LfTqaUzNwi9Q67FjQf+m
T9mIswHSCD1t7e6BlzEpt0sE0mPXOP6a2GcIdN2xZWHUqyje3nB2O4EKcmN01I4+nnt943hZcmxj
R6b8efX6nsxdd6ZylcCDDBqOQZ5srvadHreCZmcorzrS6R2IOm0HYYa7aanWC2s7BXy0MkafxX79
2CyLdzVXmACbGPfsIzOb6R78zTenSvRjhp3hhGSwCbWOdjuoLVCOHLMNu0yX2+/Z0Vtm9KixNg27
inAFq7MBA7Bc8nmN0CQZkBQztn6aJbuL8NJH1hcNX4ksCdpxRMvaZkXQFnnxNOZR9GiJSCIXpqWz
oMhvTC6TF+nTJhNm8pHP0UfSIVkSGK0fxOzNJ5hk5tVm8/E0TFDJe9M+Mkwug3ng1lGa/mZ1CQB4
jX8kkIoYufFOReZ8RQfeXV0k4ME6zMvWBKMFbNvJf9gdfq91CrthHe6mXmLxbYdOXjhjtDvVpw4m
y6RorlZO09w4ZXYynYpEgEjUO2/ukq8yz/lueRV+LScbrtyE+QXUJHxB6yb3Km0nTG0EeaB1HxxI
W5teqPZQrKb5kLumB5VvwdYwGZ8tSGVhY2jZU8HSjtrdEW99JSGpTEyEuDOSLEeDrduBIZ1yu6Si
xcJo2jujbtMTygsPN/u07Es3nQ92zyNyzlb7oNGRGP+pk/9XdbJFdtxflcnBB2kg+CHSP6km/v5T
f0iNDEnQI+hhKmFBroPFL/xHpWwIstFItL8xcd0bu5tl+x+VMrNyA1jELW2dAJCfgoo/pEZkzZj8
QsfVXervf3NW/htsA309234BbQuWDwINIW/N2C9goR4Kad0Mw3xhbkqmw4Tk1q+oAtnVONP4yP52
Oap5pBrW9ax/5wYdXzJJCeJ3Xtm8/fLp/Q99pvFb2f4T2UIyCtI69rY3Lcmf3w3brDrzkmFk0F4a
lzhby8gfnArn0DwyMvHHSQ7vzlijKGgLt28CqE5oTiFEOhJtglN+8/pev+d3JCjo89x4YTTuGrvF
tqLvBoDKefvX71jQsvzakv98xyB+6VlYCyII+a1ZlSkeKAhq/QUEaxxvbECyL6NEnrrtnaWyyGKY
DbVJHTrZ1bHRYC+Zbu4KBL8G3rOq/3Y75o0g1Wprg+e1wnZRJOylndbKYDNWKnnIBiysOCm6za2D
euXEOwGdteaQxsA+p20yFru//qv++2VwJJUgF4LxJhue2x/9y02B+AqnRJ13F5IWvNcqZgPEUF9w
a9QsTB6mmWKnjoz801+/7G+Nv+4YDtohBCjI0W7/uL2tX14WV10s6y4uL6W7GheQmsMFUgiQ0ih5
/etX+m2Q8vOVPPZCN0AVUOab/u/XV6pLHpgNJt4LXAj5AVO5zXdR7y7Cz+ok1Btoj4GpL8xdcfxP
xb+6aW43xS9zHF6eG0VYiJ+QRHE6/PbyjmOm6EZRtThNZpHNMVgfWX57D3BeuxCnQeUvOpd+N+XN
xAMpq5zvWJVA9DKKYTxotjozX4WNWDm4Dc22FsgN3GX5XmtjvdE1/M10G0DA9jww1uFf6JJ+Vwnd
3j/zGWFQ2cESRwL7549PtwertKxIOxtDVHykKPRjnwdZX0rfXIg/OE5Jmn2JXQ+ow9pAP6wkpjz8
Ds6PHmlCFSxJ7KD1VuP3tDWdb6NVJw7JtP8cWPwPZwlQrN8/ZQYT3EQ2wwho0Zbzm3zKbt1Ub5Pe
PCvZ1JHnbnr63N0NCO1te8QOEPsa/XEsFmsgVihxcMiVO2Q49S6XNVEUeVNca+KvZqaqU/w2qaI6
LB0NQ2019QuGfHcTgfRDJqRUCtvdxIMRqa68TLXW4dhA3B8jvWB0uqIcCMSYFHuM2/lVqPghxog/
o3Z0mgsaz+ceGYC5sUdWUUa6CM4GOawrpaWr7vLEct8jHZtoYrsGDeXMzH7SE+Tytx7voLktVei0
uOvGmCxts6qZhh3owQBPEItK0Tvs4JvhQJySeG4SYwJ17WhGSmWaRV+Y10N+SKn5Pg8FwI667vAi
QG44GI2Xf0vH2uZ7bxbZU+pFs+OPiNSPbdQOwcLngG1AePcYk2f67LbZGsZssJNjzQsZYIKWHIwi
icKiM1vsl959ErH0pDiq+j2PGjEFUF+Z0/ZO/mku9OQkWq9+srC+7QZPaYLReLF+uHbVhp0+s4dj
GRJvNdT7H3h4px+wlmqL5UivDywuxRhv515VfDmmKVzicXC3bRUlG7Raxb7kP6WPli0qlxFUh686
pTQMWBNCi8qaV1/2ecRWSCsLnGG0qZJp9+NkGpJBQguWR3En9Vuzn7xuN5vOfGfjVMojKHBNXxT0
dDdX/TfmKEKs792kzQ4uJY8lBCMUsRSqN1tMk8NQ65c+65lF44Jr1h2cpj4CeJOielAir5504mMO
ajER1Q5cAwrtRr8tdxIgCpsyingeIjebmpDAlVgP2rw3ontWBzYIk2xxpmSzzLnX39kd+wsCtKLK
6CbWK5a2tbVERfcjXx07DhDXIj8zTPJitmWetp6Puh/RcDizwUAS4hkexoMIiGVQdRGI28Qj+mg7
5U7OSCuiKthaZVysgbtanJilyMCHFEmr5XBRGPI/YLsDDlnFqftDG0YWQBu9Ej2UH3dwLxaogehY
mk7vWCoo565Zl32nc7rhio8TB75nN67NlpF/mW6X3C6Wvd51DJJY8OdsbmZryXctdG+Nwl+KN60u
VmOD7zRj/ZEVunaPD1tj09iX5Ztiv1nQ9Xo9qznIkVeWjSYUDzx7ximZko79t5OIpN+xrK7LJx7G
5hELhci2Q807CKueJXPoGvOK80Et9XQuXEA9ocZXpQUBZQw0eJaVb+LIjIfbronLmTod9UlJ+Nv6
HYGgZ2PU7jGxk3OQNAdDT+Uez0JmswRmdLNJqzTarEOUYb+Z2toDhD4pGZjQK1ccTwpJOBJFuTXq
CFQJ+zGnDpmWrNUhSY0pDjNPJuSq8N/5hkfbxO0TQ/VjzIW7FGO09rnFGLSA3OV7JC7sz1KoXO4o
NfN5yScxXOzaW6pNiYHmjCCbR1IMW40f8HDrmluo9Eb5TstTJseG5eJMs2Kt6YlgjP5ZKmF9WHOE
89Jly83QERSbGXb2mvLmQUgBHjNJBAnwoIQpVPb3HDUcfVysxqfOsqcvdZuYWLCnOApdYuaAQbgR
v8fKK7j8ZTsaF0zupnzsest4NnqszP5kg/4PemjmcziKQqX7dhYCZofDjvM+1RzvtdSb282pVNPt
nLxDhjcvrPMDxJdcm2QqeWMVcBfjxBPMe8XFw91dcEq2G3JX5+rQd14kHlQLvucqXBZCh1mqaTj3
c38rPpNlfrAyzZ7p2wteuqrWFWGhKPp1p2fO7Y+/vfWJ84n3hYPtIq2Sv2JoQPj6SVZla+BlzK+C
Oo+z9LEEWg+dgTnRR8y/40wVfZncN4ZcMFWZdaJzuZGsDeeCXWznp/rQwCMAIGqGy9gA7OL/o/ji
L+IAwY19q5P7snjFn+0dQUWmLut5K+O+AHPxMZWYjf25RcNp9rPOYJcyV52qGoDhk8vTYteVunFp
vLh5Zxtg02rLJBXHyo294UTOFOa4pXUaKAoQKne14GMN2MAvX7M8sx7mocM/2pAZl71NdhF3e7gM
xQ8a8tsZkjZ5sqEPcM0wFUvSbZE1e2+aHhXbYqpjNpeSY25pp+Saglc7scBT1sYSrQC4m1uSx1Ei
vNdWaWMc5qLka7JqjKYOsqyM5nvBgbyg6uGWCqfbiR0qCyf3Fm/3GPKQmZqT0Q7CZr+a9yNPWpNx
qNM26nPrwSvTFsr04+r1rfENftbSkWbJSBY8D0qLcC6MG3VpYh5yqLks2CFwhpEfMY79eV4cXMvM
f3zX6faywD21X6cbTQ3wRceYLc+q6lzas7zTepzBYdKUxXiKCUBIAtfqiuSZSqT7pgPKA6nGgG/0
s6Sb8KNOo9vwFFiapzxujPSTUa2mO/orFdjywsZa8/hlkIbChPiJ+KhF9fQF44c2Ap1HnXJIkXY9
zp0Wrbt2wCkWpuvATcqUTJkPc5av1qWw6xsRBMWJfZZGchuxUd10IToDrtrklow829UpODu6Lg+N
2ZzbzZij5tutZIfwVuXMkH2JcDsHUQ1/4w2PpvGs2LBEfB1S75V7vegeSibVHLCi9sBuFwkklXl4
F+6AMAYh7ui8WCBDJgQ1cS9hOuXueG0i8uB4uHNHh3VqcjVpHJb5LjX7DOFyWycmwyOYOQdCTjz+
rnnW4nPWavW0KTo4Aj7V2NCf8xxdud+yztl2ict8bJp1/bA0zPlh0cBJJFsqcc4/q9L/yA7/xcaR
RkfYvxTw/82z9dJ/JL8KDv/xA39MUX66shh4uCzRLDaOdKR/TFEYsOi2TvsNqZdl8W0V+OsUxbg1
K3Saf4xPHPwoyBP1W3QjjR8mrn9j0XjbWP6pk3NJ/LkNTqhKqHN/+tJ+bSQrXKxJtbjLmXRDbc14
tNXLsi3syXstCmmyiGMoF4xxXJ86RqTfYBukuzm154elKdt9S+sJ9qaaQVkQH1akxnxNlsV6wN3c
6WinWIlh4UKHoQ8j64jCltF01ZxlLqEjeaOLSYssHwjl+wE6J3k5P11ceh5pZFEQ2HesWtUi5BJU
3O4Ps3aWdNhPuHFmLO2sNll/Rc6sqSNNcjM+1SMf8hMJe85N9pIIKBEKa++Jz1Ka924WzYHOy2Jj
r5FqxwVhbX4s16W/YhIuiOfMcWrclP6Ng7c5mEo7ei4xsD+vpN3u+aNQH6+D9gWWaPrsIv4j5gK2
ySMIpEs/t81htdAWJxWqDo/iyG8JMsTLk7XIGXUSh71qxFIRENfjiJLqDMslBos1A40ZTpM+Nifh
rEVJklHpzpckzkbtME/VhEg60+LlSVsMREYbHeBVTJBObQlnJ9I5GXZjpFd9szd0PLQplrRsbLL5
audkiZzrGbARV4HkDlGMh/+cCD+Tvf/FiSCYd/6lBuEMXeM7lvePX4+Ff/zUHyoE72/SRWdg4csi
9pBv4T+PBc/5GyZg9AfAMkwWFDav9cex4P2N+SlBJpKT5B8Wzz+EyObfJHzfW06czqiW3/zvnA6G
IXiVP50PAEZRzTg4knmDujB+Gw+aSebhIC/1U6lrVdIMzPJtbQPhEYdVT5BEmEkTNBQCurrdzpqJ
S9LmEf59nnlWk4WSln49QIyYFzzXiIJRD74xYpTy1fCIY9hMncGcRcQvxTw4QRrb1tsoZX9uiNZ8
WCcADdu0UlZMeqbmnDkdgASMNhqonQZfat8S+XNy1MzRMluPedubX7RJRstJ75oZsIstepZ4uE5f
zCwanLtuBTsbDDicBrgjhTl8U+sCz1TAkIhsNnmeQlG5dNNmzTr2O61uBoljDu+TsqYEcepYaOfM
TK3Vb9rCqbcZ1/YpjpA3B6YoK0QNeZS+GBAvfeJfyjVoUzXaB+y63TenrZonmwCJQ+cALxGz+pY3
3hKmTgrxSW8wcI2jEDsl0ueFiO0HGxok21pvMc+Lo6Jiw+gnRQhm9nDusNuFvaF9zJQqvqvDwTq0
HbxadOJm2DDuhRrhAghbCdWxkJxp3dXQc+sMEG4OjX5wDFK6vKZiz+hFrytJQk+1Y0UwbhfhHjC/
mtoGqqmVn/Lup/+CxdyncaK31UhxD+B7OHwG9eg3eOWOtlflJzghfJZDMaW+YE9FgsKyTCdIErGL
mpDBpMNm6dqUMUK3XRQX7R6i7S3GkMAe0U/7RU1ruXFcUAGBxDi8dcEQ7gFniE/1SseJn0dbnz26
95vzZ3LSvdR0N39NWzTsLzG5UBCThlICaceay7yx24lBUcIdktgCjEwElpUaH3G3thhAHDQXtLs8
tToZCGCeqDoi6FZ6VIY2Zd0hHderi+Mq9CAIss2uJgUBBEaHrMBiJLaHfm7oO7TJq2YiqbHEFOZr
NDKXw/Rbas4zmfMbDt0D9puztcA6WlFfOGl1kRjyyP7NdhLIwtHJyi1ayO4FCAlGFcPxW15mG69z
7xfj8g5FGsadk0bbaFye9Fx1B4a/SbiSqXPX4L85wOPNtszhxNHTWP5nndGFxKUpv2BweZRDXm0n
t2Lrli/rQW/4agpYhS/eIj7jw4K7QQTCjRutBbJXmN9Kp++PrHHUoUunLy2j3WObyvjUgCvcrGtx
A1Mtu0rzgk7Ww1aC5+IB1WxScHVopTVP82sQJkGcJN+ttflEroqCZFvVvt3oq+/JNqN/le608YYl
vuXEAYdJF/ioan3qU2YeNyyOPworCvBeGQ+8e3VSoK1agBg9oz1mS9+BEZKznCC1cfiy7Sn3SRNE
TF/Ga79H2H0oJ+upMfMrHvE7lu07rx30QIn1ObV72HeddyTl5Iou91Aio4bKi/5R8enHDKgYKrx0
TbNzl/mshDYTjzZgPKxzFMXsa4DoyFfbZPowoYrYkOz1PZd6izUBmJbKk+GJoN+zCzs78HpE5U1v
cQim7hmlBDqcYp6xL3rsxV0hHwF4lGExtyV2C8xKAV3xjU+X2DvRFV2A62rYYzT6SoOaIgfWvaPN
cXnENEfjG5nqkni92g/YITd8K4xHggIeR9WFGvhjd63Ky+xK9ZHfTrNsiBwc9KrTTjWO42sqGvtY
1X0ScMHabQ23/t1poABqNGy5mH8kEM/3AGuH4Nbs+rS6S8DkyztiT2U4wrH+2JsTwtzV9g6Zcq6R
3T5OY69vOSbcU6W0yQk6IgffOFdYao0OaK7a7MF2iAHaJIPEHVQ5a6tXzXCBqZ1czXn2ziTFXzGh
9hupivcuFpBlvOEeKMkW8DdqL1WjTCi7KwnKnC5ARKJBV1tlZiy7tUp+oN+5wFrm6dBECMGBHaaq
f87LzN6KYo2epmw611pD7hhU5xdHUy9W7MEJ1saPbvU+2bE4iMGyuY+Helvk+ewnYmJc1B4qW+2I
OWVKpBqJQCVudlgnvoJNtUILIN5e78VzHTkZN3BWuZsiIZfcaib9khjmdWCpwBDn1c4gYYt8hSZ7
wwh3dWhr3mfpTbBTpYXehrO01twHtzN3Xarm68ylK/x6jIm9s1f370DFHP7qhhUEXzUNJKZAb+Us
Y0jxdwTO0G8t5imnlsgvvyErEVq1V0ExXHIXsdqwHhLG2MALj2MKhRk2OUYHT2PqN2pbHmZ5QO6P
AylKeoX/dxSjxvXy+0pzL8uqy8ekkIilGTic84EpJhqjKqyVlXyp0YAHzOPu5hR1XDnlL4Yc92VU
neHO82BVnheKtn8a4YU1qVN8HedyDyTiE5vbG+IsAVLLYCmABpGexsU8GG1hbGUSuThMLGu9EAFC
2rIVNfUGtp9xssCxbxfNXJA2xuZ7BM37aupGVvqYscuaedyNEIgO/yHWRljEVZvY0E+p39Op3LPp
VAz1jXpb3tBWImYtkgpR772BKj4ytZdEw3UxshHYVMiFEKxfJt0Rr2gMy3s9hqG4kUsuUVYuqxqu
pdJQ/XbZepxH80XOev1FI1wFvnFRDgydnclEgvwTIylltYx7nrM4ZHrva6GND0aC0YiALyjmVvkw
lZoGGFR7LJZkuM/m9K1DybQdiME8Akl+czuZP6M8PAoNJ4DBn3cT8zSfOV7lfjKW6AONRxuSvtke
zFnDqkvM9M4Gn4mRt86CIoMSzXjmHWZpF5a6q50BcWWvGCzJhBw79wfrsngzWDUij8TMP5BfLk/O
pNl+NrjvZkY8a+EWzqvjrOCDI1sPhJOo5zIuSdiYYPh7jNt90yQXfaYnm7ZcMJR8s5ltG1ZcfK95
ezGtUliob3WbfVnY+1w9rxzfENiEoH+TS67Ds1tGHtmOqo0icNNWJsEKU8mv9TY/dWzl9vSgkhqh
jM+GyPd9BoFDs5gw05pWV7cQ8CqFmwyPqOfdPdvs5k1bvX3VL/PziN1kexs5Y3tbsxRccf+tydyv
nM75Fp+UtxnaCEyzMk52aXq72muXjTWBIY1qmwdEymS8RxFFNrLQcYhWSlxKlHUYrq3mTjExw2/f
LXeFnLz9VBnzxkmar4yQjGCY89R4uNHNnzgguzk0kafC+fqJ3ZS42baykBkPr04r3+GHm6fYhjCW
Uwu+6ojaACy7OSYcTS7mU5Fgnytzy/6CfDHxm7WPPSa8IEANPK7rwGcuEBf48JMoj4vx6AzM2lO4
WqUp7iMaFeCM5JYN0TGBt11QeQSJiys5CYrIKKbk1CJD2oKwiuEuU4gaZwqtoCjHV9SgB1tM36rI
tmGjO+um6Os5HKKYSVYJyX6dLRY0Ut9x1Y6k8PY+aDpQbVWl/FkOn8deEsa9gmws6+hGZiDvq40a
nn9ZtU9kiegwqtleuka+N3shfTIBx2OpT2GEe1xBRXhJpd3u8tp2yeaG0K96/MCZ4z0ta7LNx6a9
IjaQO934ApGZgklFFSlp0YsRtwWrI7GJNMkWM6nrDew49goqOsIbLkOnyfdryX1XtOiSEVMYQaVh
ayHuYeOS18Fxgv+bZf2I8RnlGgzFz9NtgUWBv9VdPuLCq19m8MKho2PgsFISVWwc08pwC6RplIZ5
r5GpEDs1z8S8Yggvr95UyJ0dm1/zcngBsGTda/b62Bf0KaK3li2uLRm0NeAsMK8M1q32rLXg+ttV
E6/51HZAHYriBYcN21tUXMzLNekrAx2WWeWBSiz8D7hcqrusWF+KpoZP21HTpVWUfstaNFyzsz6u
KXc54Xqs9IE12rMbvThGftckg7y0Ehf20JQ/KH7xdxIpYyjW44i6BZd0vJ8Rh2/XfCheiPNKN7kc
4m0jSy+UkmJHNC7rOU3lhL1wuCxTVkA8t5qL7UZf9A7lnpcBL01IOkAHCFvAI10BD79D1WOwi9Vr
dSnnZbgIvQqKqpmCtWszxvv6chHKO2o4QoLVRv7mjCOSFM+Z7lzW9dUtftbQmNOuH3ENHdXohjva
XJjaKmM7uB6YWY3hqmm7PPmhuQ0QUbvT7wzsd/smax+Azp7KmU2VlzQkEaDGBWVKezuK1tyZPdrI
ykLQrdTpBimhTtCPeua+WE6CwTJdP2Zn+BoN8RcyLrl/KvORca5TRS/VuPZoMMv4s0bYSzDI/NCn
6xrEpnO3eu4nt642redVO2IYKl/Ebn2JIsZmGguOOynrRzVRnWmd0gmvXFG0smzWL1lUkVy6ag+D
DRWRnJx55ZGgMPgLngQNWsw62S6u2x1a7uDPS5t8N7OJeySaFj8xcZ/5k2S94CdW8c4qq6jCNDWK
C48sWKlzRTBe0FWtg1G5LR+nXvT7UZubgMV4tlOpFrdBLVo9ITuor98FRGgWesDYWqtuXqbBzQ/j
mIwHqurs4DlJuZNeKbeQkeMTY0N725bD89KCcWqgyMDcUA8k1Rs/rLQbTmuS2seaPOq9yPE/D1W0
bK1Jts9IsSpihsQHPbw6ZyUrgCjW79c1HoOxq2KyhzARgCIFXY7ALWzWed6ZJIdv1Ei3NDpS2/YM
FaEhsiIzQTqM7Lw25PPRVDWYFVK04htmG5pfmsi55eAGMPrMUCR5dG8bPfEL+fLFLQbExcL5cOKc
T4yi9lwOeblnW3Ww2hEy6jRejAKqMJnKMNwzD5uGnm4a1zE3qkhGH2EVKSvUlTh9+fWdxyKc705s
z5R7dP1bCQ+ZyYAIqnlWzB71/EDdeEBmqoIcY9v25leB9p8vXHqrDPMs3akEDSeZZddBaXJHK8zE
xZzVO8w5j0pa6vjGJWAVVu9OfVk671R2JV6mTMmNiBwLCwHIBdA+fkUE6Anqq87sNk/3XSaNoL3l
e2R9p5/6rOmPXWX+aNbhvECg9G+9hVjTi8HpHkKsLm57yROxe7Z/Y7+ERp6zh5pwMmOA7zcZGT+n
SaqHVBAfAq7oHNsOFEAEDNTXbABvmI9uZrtq6Lt4Yt6RE6uNDjhZtkOW8qvcARtH2n9fq/rRrvrz
Ui/KbxfW1DE5JwhgkCyY8Ca0Av94zzIvyhnXmB18mplT2dKjfVLlbbhmqC/MeTlOfFNhXbPi1Iee
M9Iy2g0F4JfRUV9Sxzq4snmY+2o+pOxkN7SQJ47oVzz05VYOc0irxZ3Mvhe0Xjf5fBv0y2oM4Hnm
iTHKykNX9uahJdNmUdrBVUO4jnYWNI0BAYBk6/KtkRpjEyQi7lbkxjNn51VAUucvwvub2ROdlzsF
cUs7yI4ZMyP8ayYCGyNKp2NyE8NZsvxSIkh8VORi8BlZO4wICeo/c31xDfngsDPczLUBYrLTt8AP
HV+2rbIDCmVtY+fO4tPgqGfwsN9do7l0qzgRl/lBIOy2zj96o9gNvfujHRcIP266hKWxqoA4jE2j
gBOpWhGKNf4gcCcLci37nBD2FzaS7WJXa2CUEZDlq8usZFVevClLZgGJgceHU+sz9OkHwLKgqLuh
tecABZxzXwzEmmjU9DVkf1IYppGmfASLyn/Ek7wes8L39BqfSzffgiN6x58a+8Qy+9TqVmCrmek/
u8NhyxQnPvLIsqD4Gk7DE3pphjutWtud7ESObRwFziHNm+jB5VTr/aozWqugNG4S15+pyPtnguuL
blvgwF62rZZNbWAaCaM2rD98CwtW3OlWSc9oUAjwGVmI/lv4q4t+N2BC/dJls5P1eIE9NoX/EL/9
X2/w/n8Cw2Ej/qvV3P9rU2YcfxrDGz9/5NflHEJmExQmWqifnLJflnPc77aO3gusBxrof07hcfzp
Oj/1dxEz/+aXHZ3xN75hLhgDpJHM4t1/ZwgvxE2N+Kva0nPR/hk34ohu8PZ+T/MsGNd1M19rgu1r
ak3UZlNf5CAKLCbW6BxGVxSBapx+HXYZye2F/tbjwTXCDLFG9yw4T9bWR6KgizBnnQY/gIKobGr3
KbUhRNuUcIqvGPqNaSbyQZqMtAIMYcue4c2kAe7+++Kohc3QjdCZISL39bnMF54845hip/Xcuryz
iD08wlkb9YNK7eW8yCh6VmZTE+lmf9K6atxN4D/+i70z240cybLtF7HAyYzk4/V5kLvkmhUvhKSI
4GScZ379XfSovIiMrI7sBPrlAg0kEkhUyekDaWbnnL3XJn1g8LBPxcVNnAJ6xZ/Vzq3YxHwMJcbZ
ZRS2HD+8dJa3uBU2qt4qGaIrzgD5gsJ1uJ+STrzrhQkiKGvq7hRBJ6nYehsgRVU3qwE8K9DVNhs6
tR26ClABctJoj36jdM6e12DIxggII0vTWGskVr0ta1HXYhPXFMQMO9kVftVv4qlyWIa0jBcGxM38
MO387pa+ZPbW4DG772WYdVu85s0qrGvgUQFRK8C2gnFa1ElarWJRdq9NZY/P/pQ7clkFnLP3A9iE
GfNOCcmYXm/NV1/F5U0vDIWEU1Zr2+AEKoOiNGBa4LrLc2OOfCPBj1EuQuYo6cVe+rXz7MWIB2if
syVGV31fWM9av26W/WnWrAAs0QKaV1WgNQsE5VUr2MWsgdFVQSiuakK4NygLkWkKcFNduiNuOVyR
goIG0ZzliP0sTCS9Eo3ieNUrklpRiKUxyxgdP9LfYR7QVhc8jZuZt7ZGdje+p7M/AAlciiAyH4oH
I6vCI91A9ZrPwklf74x+WWhBs1MdIo+VWbGYpyNiy1l2icTZoUUTKtSY+lWZGQSq3IxdMKAOqbzb
YZZwlrOYs51lneFV4ZnPYk+pLHABImzhoyGS25P4a+6bWSAqheN/4WlANZrFhvfhpx1aUpSxXbIN
mtJ89FXU7nvmO2yvtKIWXubXD7DFP/VZntrNQlX/qlnlCYj2OS3ndDleVa3BLHBNpbIPySx6nTmD
264Opb8Q9WQYKzELZOurVrZGNUsPqzqXrj59YJT1V4jdxuc2KlLcnrPiVtN01LfFLMTtZknumA/Z
uRQxOt3mqtk16dstxSzkNUI/f5JQSmDgeBmm/yh4aWDRMRpqfBrgsyAYEyNpZk26bXJiPivHtyF6
2Yl+YetCDHvVFedMT3pWFt/w6Q9TlraiKW4RvXgoWXX1DbXLuAeBmC+HOYy2A2iwyPzmM0YJiCiw
75eCbJ5drDyP8BbzfejHF9LuxTJLAm9YeZ2JgXgF5pvfEaEfUIpW3vVoedCWLQi7b5nG/e98+r8z
nzY80/0tL/Umb6P6Ly75H3/1x3za/RekVBNr6WzYIZWL7e/fO6OHamX28AhcPlcC8U87o/UvnbEF
2beuNDFh/IRMNXlBcMDsjGxzqFj+GSjL+kW9QkN2ZovahnAEHjL8COycPxkuYHz2LXOiai8yn1IN
NbRxr4fldEIkCJapJJaLzDVH/6g1x39EblrtxzTzOShG/qHGobt0lGOQ3SGzLbkfoIw6g1alS7P4
0WXvpElXCOyMOhwYA4PerQFQ7ltc4bUfwkA9k7PSrEmGo20epv4p1wltWGU04YG3k8JlBHrVbxuy
V5hGpfKhxXzyN7nqCAR+PhvwDdgMsYHcowSAZibm//2nbyAe2R/zrij2eKyHO/YDbxuMYLvMppk/
F+/7p5PT3Y9Tx2/wsdfrIahHwIQyAU707Fn46Xq0mDG5JEmxv7KAOGp/BBPEGkQ+0d9c6RcPz3wl
xzKRHxgIGQzz11PP1EqDzEup9hjD65UZx+PCG4W2BZwfPXSmsrcjSvD7f/zxcIOAjZXcTK6uzw6f
nz5erJtYj7Na7VsZkhcKlpLqEn2EWLWDILv2n19NELQNaQ60DMzsP18t8FwSWhhKo6PuRXLKqnTa
QLk3+tsWitrvr3VVavx0ipy/T29WjNE40D0bGsafLzYkQA7TRI/2ZTgoa2mFfo1BtEznLglZEuEY
Drdt1Ro3fZ10u0k5TYFBi8nl79/H/A3++W0IHT44/jjabZxXfrlhlVE7Y9oyWC5pIXC+qEfSAALO
iZ4s6Gv+/mJ/vYcER2YOpy7HdNi4v6hXKrwHtKhlvC+MabpcKW+NxhNchEUS4oWZY3uJREzcv7nu
f/qQGIzArEsJ+Vj/ZV0ixK1HylLEDKAZu8Edg5RmtT1xJ3PM0+8/4y/XwhjE6+MQwjrHKvgXir9N
MJDRhYywI6MMaCWPRIkzEhlnKa719Ptr/bLeXq8lKIRs23V0W/yabB7DK9UqjXtoGqfeWOW+kx5U
ZHX/9utCHg++5f9hlfml4vlxHQtTomSR4XY1/3yvtlLVlcyHaE8YCmkPQ89UcEG85gx5tcRDGEUp
2AMICliA6DX5a2gO4Q+l63/5Hn65d+b3QM3FQjdjItFn/nLvdIR2kejW8B6YDa0Kg0Hq3EQNTj5K
lAOeQvyO0hr/Zj2/foU/PR/zZU2WICnBJLGHXgWbP61AXSC7fPKdaB9iHXih5ZIekG6O5yIGGl1Z
RUZTX+MciF8KhfLS7wHUAgfLhq8Gw4bqs+i89JCQ0rxDMZ0e/MjnX1OsXX5/J/yn9yn4YWD8czqg
MP7l6yEJ1e8nR9N2kDTlB4hXm/jAUgE0ISGjl7uMiHZnQQfLcXCY9MkJ9OCoyL7y/X2b5PbRazx/
D0zFOnuarJ2N7MI8XuVYQrrt79/rX+9aF546gjhUdC6o9l/eKgp0UBvwA/epp8MATgJKL9CxhGD/
/jp/fRJR7/KTOQ4QDh6QX1bYSDP5UrSaigAI14U8YVy+WZKLWUAlHn5/rV+Xc+4TFwyRa7I7CohD
v0KmRrcWtT3ELOeE0a4C1+9WuiraJQiPZIPZP1gWnL2PRjs4b7Q2gy0S1eZvvlhDF/OT+OfbFf0i
zgw4RfzQVybqzxumqgoGFaXp7wBuV+N+jnJ0F403WAWip2K6aJbUP67cvShqEb6MRUj6IMGNFRNO
mJHHmpjNg9e2413TeWbL+CwuKiZgTYvhkrHUSYXQD8OoNO8nZfnfO1gXML3VdJpUNTCBKSv54JQD
4+8UJndHjB3o3bQ370WbyAdmeTqpzlRlIdVou9KLSHsE2zddRmxOLQlZYXeb0sZ7V2j9PwBl+6da
Y/aw8IbM/566kJIPYJPTaZF1hb+DtWPX5K2HEJotZ84U1/LEBiZXmkhOPN/4RP9mPfWWVZRIc5AL
LuvBt78rhpvI96mxwnXtxuEJxEx6sAVLi1F10UcbsnjndSC+A6BB45ClHBvhyutusOwjL2g3eijt
bW+DtVwRR1d/dR0QjBltnze3JMXrPjdi7jee/iDZJLnH5eGiaBfXxP+00OvWeZsAgawGoklPzvy3
tch5GyNtsXUZ9bSiHeDUj15ujSf2GfVcQoq/vX69vuybtZmF+qWwyjA55JOjwr1vBOChTcI+GN95
acsIJYyLNSg2VqvWGI9VM7FCYTjTviAm4Y4krcjQmUkY044ql+9upFisl5Wuh4/o1OwXMr2VtjQD
PbuzEtPJVrHN62DGDU+ygZ0CjST6qHSPsDy/qsZg6+HCwfYo2BSA9lhPbtYBF9FMvtuU5LYPBuzm
xqiQA9GGwdXHQ8MMwo/S6ULnZYA5klTDHbrr4TYa7S6kw2JEX5TEzjjgEns2mHmqtTXfh+SM+geG
T32A+9dtIuJlDQ4wzG6mTdYp7iUHwxQS1ZHJgE/pNS7oTE2XVGg6U8iUcw7hisW4jPkASGPROvp0
xF1tDdSleA8xQu4YP3H3ChSdd5UfDnNsHRUDTBDtUYYJX5ge2OMp0FR8SFy19ibIS0NlD7e5Rlek
iR2UWv2Ur3HPiOWo5dUlaMJor5MdeoTFby+jVEUradb6ybCy6dBiudwhIvYfg8ZZo/AB0SQhgY5c
ben7glbM5GyTCHkfRuFhS8aA9eYyqFgUhGTpOWGNWgIpXtcINTap+ZaGzKoNnjOSsIjrTZZ8q+Yz
Y/7biOC4A92WTRiW1qZvw/yAMwGSGYRu5lK9tyhTPpZK3GpJcKZC7EF2m1kjamqE/VY5tXUCA3Vb
DQ3U1c4a5j6MvWTDwV9XRk8AZNP1WBfmUcHy0ttELIsm67fol0mmnYwQZpouCdJkZBl54X0djh9e
Yb4XrVavYy218MzYGXTZztwjKn0tZ9AKTbRCLcfBZVdrSe1OLfuAV2kWJkZnepWAX2z52HX+EcVk
8NoQiLYO7XE4hCplAbbnMxKpBWcZWdapIRH6gja/PmgdHMxpkjcJLjOkonYaOyCk5kUkqL+VelLM
iRkxHUdCGElUDaz4YMC2NMDUB85NKxRvKFcgEBbdaE5PYrItxADKb9dNZ3rHxjBKLLLCRg4oWS8S
R1dPCDaDJwBm/QMzHM4PeT17ZwvUWKfEocPkp9IBzd64X+M0qvYM/Id9WHopF+UUfaoC/d4VfX/v
9OO4tiai7uf9Z05HKJDrRkWZ3tWY45cOTxoTNM3mKGAmjMqYte2CBIFKlmSScFAoyixFGSNp22dH
cALP2RUxpU/L/cfwa8w2HtqybYvYm9TXwkxva715dtRU4g+PCJwnLj5eBmDg4lVD7EG8EbGZHont
SzZZjGVPb4d6g1I1eGnioCecdFg1hMAf4r5lXsNszPtixUNNUw7h94x0rjQ6ZlV4sErO7Quzd+vd
1KXcmDFnB0oEpV0UFsE1fclXYkbRKqZN99bamfu9sYdkBJtjmDTahfMy9HBot7qY1XAtMYsI0TiP
ZUO5K6bJOw9aKS+VqsclYcrFUmtKZ0cF7e28wTDRthht9a1gtkB0ZTweysY6Oamtnzx60WrJxOjG
JlSPI0zmbFtHeRcyfUmv9C3foviPQ5s2RWU8ahEMfwNhzoEfFa6XaKcVmzCZ9ZnW2Z/DpNcXUkTp
GpB9jQAB5QutyrUv46vIJhDb3tHURrpNh1kusp8SOHZ3QVNbgLKMeO/HpXniG4xWFjEjZecb204I
bmwvO0naB0ufFMe7oFRiB4rOupmVZYuqmMSDL0pjRRRCvlU6iZxqqt33tuEjsdBgta/7yFq6DWqa
BbHa7jbsMnKzsx5ibVD7AVbYwToTV5PfEqzBsd+zchSatRZn6zFB9Qmwj4a/SjLnTSSSJk5eBsdB
E26+8n3UFKPmjd8ayvGbxurbS2MTfIpwBpUbIqOMPR39ZbXM8k6cqdiLLRnnDgWAkR+UMTY8XYw9
4Ciou0KK5tZl8Ez6ax0imfFcLAgTnF430xad4aN8Lckjj9vM3dpBl34kWekQaVl45YsdiHIjJWhl
T6R0cAtgvHuAWPSSYlU9O3XxJeWl11WZIzz3xGSqZe1PHRMPfLssArW2D5AeYNcy9GZJ3otAJQsP
0PDHaAl4Y80vHq2T1PykG1ysorZgUIJdBHlfEIwnx2vzD8fIusM0xOQCeuyBJTLq7SiYi4N4b+4M
vas/YNOwZpeKXYNFAFBNs+zsGfnxBK4gc+pPTOuuvdBttDDfQw0WXBPVhIoGdpNRJjXa95LpyGlA
OXiOetE+aYHffdhV5L4FrYcXeIYOqtWgT+7cqseP7aQkuaTZTmNSekCy5AXrVHYvY2NEZz0hBlFz
Zw1gXMKbBtVIwDcTnfNojiR2K5i4lln6e4HrzOJdNcPOzmL9ZPeRWoEbYM8ALknkh2pbOTvWcxJs
jLgcdobfNwcUpgVpu7aJQjZCfPLgWrE5LsGGtSRZAndYGnSHuC+Vx+pTT9pjRITIxktyfjc2hS1B
9c2hmKL2s6A2osKAwJVpKd8CJI8v5H5zK9NR0mGCF4SAO2Y17DD/+M+jMK13zSy076Zs+xvfBVwm
8Nwv8bwZ28EevCcji7oFeuTqi1/YEcdJ3VtifX3iYOyvGzSX+LDLe2k9BwFM6XFieUWhwE2VPusC
HSaqznunY+QEcGXC3eyi2UfAWWWQ5RgBpNhWZz6PgzSQCQ1jN2pshC12jlct+kiUSaaQRp0M/5Cw
ZsIed5gszE0r+28gmLwttTwugsr0Ngl2xmWSyoNZp0yHos7Ad9ZuMFsHzAZMbUVgMBt0PBjHUSAT
mIz3qeCFw7x1t+ZYYlNLR7WFyTk8lNIMl2brBqc4675rBY7CEnvcQuKTOUQ0dtc13axDVI1q5+m0
B8yhG3meq3ZbhI3+kTSGt6DGZ9fhIIQPIifXEGQF3uymvtGbIb5JjGGbyIDTPAeuJUU1Os5+uO0l
oaD4huVOVGW41FOEUzVaY9W6IRtE7t8NGBzR1+EXcpv6W1NpKJ9RCWwNSfhBWnpfqlFLN9VYSHwx
9A6mgKloX19gCb5H0t4wXRtnM+IZ+8Ah1cq3Pp1u28Q/NLl8Kir/xJJLw0hFzVFW0/e4DJ4Zpd3j
G9wWnKbhAah3T4/67ZTQpHQa74NUrHqJtaVdeZohnnKAGIjLzQ8c9BystIBFPjT3SpK06Zn6Jm6L
4xA6ZF0F8jPtUCWaKV1taHRUBEHfti+kS31C0tjLuDU3paOQ04zeGLzoQI5QLlVuciD+AA7tOBL9
HVlbY1p3ZfQ6dAPJ0k14I8on3e3ax9It8XTX0YNjBeHO6b1kWZVd+6qZlbtGC4ZgjBrmpm0rDfxB
PD/mo47/JHJeZW1n2ygtpbuqgQbso1LSHu3juZxwvHDY5r3BETqqEqS/BuE+TSe0ahOmw70wpfdV
l9CgDsCgaOgQOVi7+tbszN46Nm5a18TYhx3ZLWY1v55ZJvH7SNO5p3Fh+M0+SBvuaKdPimpBV9OO
Cc+OFTE0dRDmiOtEv8Mc5mhnPE5OtKqR/aK0nTMEZN1TcibIiavW9N/cICGvlowD7m4M56hFfEIM
OYpQSK1MN6csCrjt21XO8kKfaZ5pjHnrv5GJpZFnXlJjoCQGBTkN55I97tkt/fGk2YIqOXK0NTG/
Uj/Hmoi6deONlB2tw7LU15hOM2OuTgwC4b/Fk9nfxnI0bpDGTxt0r2C+k95/C1KNJndAPt29UYtm
LRGnzZ6OTkek2EtxasJuLnm9hkynUBT1S5l1HB2UJtHzGla152zPS2syIx4jp0BfiTHAmGM41Fcg
hb9IhcMmqjj+LcCfA5UHLWx0jCqLIF5ir632JgkACNEt/2CFgqZATZHvtsTvXic11+t1c/rGmMtq
70uLmU2iuq3u2Onr9f/iofG+1yVlf+7E3tbBJ7AjNa14r9OGGmyoTLoErtXfYjODvUqxyaxnyuQD
fO5xBpERkR425ebaKEZqwRiFOf2qTQjjUGlU6AjJCEDSPN5iiir1IKcm28pU1C9o1fgAUcwrso5M
l5rGy52IlPGatjq/epbovGfAY/tKZMNdMnDeJYmAWLekncg+H8dmOZCQt7dTeuEFVqNzOQfmLsUY
l1uOatT2bascKAWJ3yeLaKIrQvOSxQANI2N0wJ+g7US5T3w9Tbn/9Um78fKgeKf5F8HxiOkoutMR
mk9tQnb1mmjJ3gHoFLcUqeJJ39s3qmz0swDChG1nYkI2CZpXyDIP1/tOI/B408X8AtbUqGcwktMl
bPDfMAbW5vcXFv53DeMyTRHKrItq5+9EYfJxDP6T32o4507H10aTcmkbhHQQrpBtQVE265oUGqwr
fn87qZ4AhRwVgbS5Axpb57W9bn5BFcuHwPQ0HHkEIRQKgm7jEPgxZI7+muqz8CBDnHWNSSjyhm/L
kHMIGSLc8dTxQutxqjyxKntNfw0NYcerpElwBtXc96HG8dpw6LNC4KTgNzTT/z4ZNk2lmLvJmrhk
PGj5O63EzMJjYXZPjTkYNx5U+UPHAP7dDwk2HP2QR0cLeYRJFWU22Tf+wcc6/p44dbP3SmyyqA26
Ob2tUr5xT3HAJ8xMSfvLDwIMTK7fZ1vAGeYNdUv10hAJGS1SXc0CV74m9KvmfZ+Qb3B9YM06Cb+m
U1q8Y6fg0hBLuoNqRn/f0HJNF62r1e/TGCwDnY5cU/J3XhUloKrcj1bUeBaMiNKjKT4xf5CmwTBv
W3cVqRcNv07T+DzsA7NSvx3x+6WZh1QGoWFAPNzJogV+KtDEvFUAMiBZyck4KmDkt5kl/YNQFu+8
ofIRq4zlcKvjXSbqouInFvNd0KPmvxEFuXJIEQgnSNyGmrD3Wu4SZ9I/5rzXd0aRWr5kFssznVfC
X+VUpyDBWR89m28KgIn2OFEQoEOB7zFHsHEPViBblo4o/EMUmDPTB4jqTptTdLA7U/a5Muy+odi3
ECf0xvBa59HwZehcplA1B/KKVmoRrIkygbduFjGc5rrLzmHftI+R3rtfi872v0f54B06ESLrC3p2
JjvqkacIZySSJ+MO6LzSf4ulEPgbce34Kyenwb1SRZSPP9rP/9PCvv8yKPn/21xYyBk/Nc//Qub4
P1VCmsp7/bMNH+4Xf/OHysH7l7SZogHaY5Y+q/x+VjmQ48A0BkzgFX7KbOHfLnwik2Gigphk+vFH
hMAfjA4EEAaNefryfySF/QNGB4fgPzfZIe3yD8QPh1mm4J3+Mk4saX6j32ntPY0f7AZC684c3Lvt
xFZzgKEDmYeTBz6gvh+/irx2bmghYnZyDaO/z/NWR/5baO/4pvVTAorgDJbUepRQ/4goKWS2Cmrb
OeNSrJEcd9EjlG+1TbA17NNAGl/ywnfXzBXiA8RTThqEq5OJGO8GwH1wA2N2NUx3xfSpF4mGFCCQ
JpGaiflQ1bjSPBxyR9+x1LadPW8DpWEuTGxW4GtWGhL3g0HZv8+iFD5bqklWVppcB6D7BVWnordZ
uArckOvdjAwLOOrKwbwMGidnJ0poZI6RfhqtUesWXW6VGxNzytbIzeB1tnOdgQrdGYNsT75pPE46
pgBD+nTWShuPsl4W1neIjzNkcCTilPMI+Vhp1dx5owEePgb/ZdkCy0+FJGwrlF587REjbqzKShZl
BF6MDKXkqbRjsFKDsuMtwO9450FZXPV2n650ZzSge5ntS+5G/m3Thv2FseX06Y39+IrPyrrQGxt3
1hhXZ0lX6sJ8kBreNKNN6Yv2qA+y/ABUQL8zI0um6DjxOEbCxwiGAahppnZddmVs2u1XTiaLqBI0
l7ziaGYBxEQNB1aksOLrebaqhX9KkyIFuajtFYGGq6DMiSvtqnJblh3DB4/CugYjfWyk3W+lzozO
TMP0zpicCRmfFnNeHGvSTCxsjsfCHuPnYIxmyzDtV0SfBTud7OGw9OWj59vRiaarfupreC0L7MrR
i9/Y9U3c6urBzu1im0LRJUMBiPpOgIzANqAs6zKR33AKALNsRscB5KQVrnMPRwooeNaULjRDq7uR
faTfeRX3CglxBJnFk60+22HAEyOl2o1Dax2ZGqhtWsjorXWd6LUsQuOcBYW4pK6adgPkszNcKeto
9iLfVW0e3DZ2Xj/GlLTLIUUHkmrtvsj83mc5F+4ZTID5RhIXQHTiqRi5q2JHfAG+qDSp1aa3Q3Gr
iv5ohr3N7VhWO40wqTYMoAe12MsX45AYaxPt/Htp9d9EOaT7YKSESsdU7PPStzcOTMPV6GTms2Un
n8zwqUy0wDbfHDd7zDtreq6ZImwnPdMveSg5fRF8oR0E6TIoFYG/ncMOT8ISf2b5DkULuD6xVmph
W5b3ydYebrNuTqObIvWE+zJddoS1rXUE8sc44EdkdEXFByJj5dpgzx2rbj4AlXTVokmMxybP9kj1
sIz35TbL0BFOEqfJIlJxcrEMQ90LX+3kSD9F+lO2txMEJnXRgpZnsQS/jFDBARsHDtwqV5yH6JBm
Q3xf1Lr9bRpK0JcJ3IBpVt/EhUheHWYLT2SoaRcawfmSH9TRF1UI7b+URnGH3w3DliyPZdXRFPa8
jWjidOvXvX5yXU9tS3XpCHR/1fw+XyXSMi6xHli7DGtYvVS93p0zvas+LUygs+9l1euDs82NfljT
aGqpZRzLfQWFXMIQ1SeF3d8Z83XGcep2qvNkyxAJBgDII/Cr3SBBK2o9ISv+CIhiqtFK5+2c2+d1
TwGRGhhKEhpyChEwy1wNqMcrKv2IzLc4jUz71oZB/IQ5T0dp5MCUU/ivWQHI7K0yiVUiekncXt8r
vdaRpVFt4ljLP5QMp6PP7PwiUlfu61oMwDICrblEcziH42RLgdD7HaDIsI114d7pcEkb2EWWfp5P
PJw400lRjyq5Tq3ce/bYNc7kVIUvhDtHN+nUffEmPE3siNNyjOvujGE24lbq45s6ltmyobV6k6IC
uMNVWZ5ivS+fNT9SZ0TQxRp+Z7AxKEdWExTmtahL6yUBNriTdI/Wle/mG9w25rfJCdpTL7zi3bbK
eXNpJ/uVEI+Ik7bRQR+IEm+DeTygbxQm63wMcPgYfnhnGCSy9qj+F/jjhwe95avPQjGtKKyKdU1s
xhEUFnKfQeXhreXEPTcaymOPEppJqd7S/AysdptFQ7NPvKl4Uq2/jUj/IgfPn+6SjqZI0XUkVo/E
yMTLVgMWLIJhI8scB1cXmAfPCJIvfWlCtSHThyYw2y1RLMOxZh6/A/M10DMoK+8tkTJapVmvvyqf
qHJWJqapjbkaTSnuJixZn4Xt6IeicbVNCnrh1ogytRc2MBzCrWtmEb37FPSuvzH0Un8I8R9yOcdn
5DBqcmOhjD5XY/mR1dP4qU8ty3/LMJZ0y8FGCGAxlmKKRbAiEAiag2bHXKCKcLG2eS9S0JvZ7HpP
k0i/zDJp9v44Dh5bxmwlCTKlGpdYoJtLSYN/l4c80oRoOUmC9bpiMgsqvPzuVUWy71QId3votRvc
W+vRzdK7DubqrhHtm6iA+rDWgnKAltfSqpNvIgrfdb/9zqjnzc2He0xDiKCnnmaXVab7KnNGeuLR
I0bu4gBx2XkkftF8Jocu+wRNOrxUPn/YZSA13zHXIug/FAAp9fZQlNhymy0zLfw5J45aWSCJm0x0
AbYxb+w1ZrPwZiDXacXQpnXvyqYc5Wst/e8t6YAu4vSeH46kYZM89w6lqJ/r23bk1LNNKdNPzL+0
/K1gAeXs5XU4Z33c7SRQpAdXA8hX97G54pCXHA3IyZA7IiYU8Ie/6I4fxHf+EKqjE2Ile2zJMvK3
aoJjSE5EzTiX2Ucj4q8upHXtSZT+INZG2DGdzLUoyffMxC36zDqBasSDbjpZvxBM3S8q1JkrHZMD
rBz7hW5tvyOmz1mOadOS+JANG0g6HCdVSAPVvmlRBhOprsF8TwJ2Gc3ptB1nkadsIgwyRLV0YAfR
HkItCm5IHTeWQWaMZ0T75bni1zxM4AKYNvfvduKNh8qT2qK2tXZrYNGFCjQft6yJEhcpSXWMIhoV
MHjkuOpIodq5Ct85Zr9oWwN3W0KLuqQTHem41IL9ZAfNvvV9zNipGR0aPbiR+ARpYxsF6TqSmKXA
Kb+0llRLdxDjNio7DFZgT9fAmnERRCpf975dkFQZJmxkEB2XhKa4uxYPCU1cM93i89O/263PMbpI
imig5eBaxleiQKX7Uv8Yd7Q/hh9+aXPioHtyHYxcS5P/LeL+hqaGHnXWS/0/QPpfqri9UlFG7NGf
qrgff/RHGefAPkMDfbVckdw8y2n/EKsb1GqIvzin/Ahno/j7A6ZGHAWbFs1bdH683oxf/KOMk//y
JBor8g9+lIXmP/FxQXP7cxlHpptJNgDyV49iksJwVhz+JO2LZGTTPK7Dw1Aa0Dn7gkdNxCMuxNKB
eETQgr2y29h7KJKSA1vjC2aDeueKgQKtyctdZdAcXLq5kodpcmx/rdAK8tDp+sBYAUrElopl1C6J
F1f0Z20pmG1btFdHNHnIUM0aRGyfuuVCUVqQXUST0J4n1PKG+CuHkz+sxP1kTI2NMyb31qiArWrd
kXofgiRH/1LXPodV29XKD2xHzqercNw2LmO6YNKtbAFetamXoytMQYHS2+aNZ+Kprb1UntAuOeCs
2vtamdrGqQ1y38g/JuUUJWb0UKDwvgyh3pwr2jX3aUwc6toZcuxnsTtAi86EHiAai4t7Retoy8uX
a2PKRyQv0juYc6gM4dDAKeecGVI4c9jegjHfjxyaaybNAC+GJGTHfFF4jReRVakHwxyuhK8vAWbV
W5GP3iqbCLtpASbsu3y0V6Fh3oVzJI6Yw3G0kXi0gdTkO4sZ+ZmkzXuhA+0R11ydYnDCT8l+v7Ud
uAOEUrPip6laRWw996TqOXztYRSc6jm0pw8z8nuw6rc3UCxKbK9nv6jS73EnPUjx9ripReTi5HXq
e4YZn8L3Kfzw5izBoJcMGfgXh5wXz8YvXXEOh8AsDt0cNeTMoUPxHD9kzUFEVkEkUQRk7oLy+QPH
c/gucgnmLhiOShewTGapu5zjjSrJYbvLh/RBVbi8s4QcDbroINtnhITvJegX4uaswSOCFBHVT8kc
pYQ3djiPc7xSwcR0bQjeKVFNwUrv/OBxch0SmZSL8xW0Ze7xsnFM1VEUxtEKS/0w6u1XguL62wDo
wQV3InMRgv+Yd80hUFBY4ANfk6GKYJrO4L6bZVx0GjGDQ76drmFSJne0I9vmxkxs+zgyRikqC6gL
t/0px9j81lUOZg6tmSeBcWhAzSAiAS4NMVZlkvTbdo620sr2KC2vPqC3O3UdirPFNEdhlahNwKYP
2o5gbZKyau5BJtdA6Vpfa5ZMAp41JBNhPd3jd9Y3vnO0O5j3dZm9jj3MgpBILo22uTHSqveUfW+U
ulpnxHfVBSKDlECv8ZrsZdZfUqdSmyQyGc6mkXkUNuKPbP6lxq+M0Am4McgKIyrtxW5nzN/o+bui
77RTT6TkGqVSsIp1+43FsL415wQybc4iU0kgwAOTT2Zfk8rQHK1Sv9JJZjR5rLSDM+ea+ZH5xlGy
XLdOCkrFKc19XLO3RzfNnIpGivRizKIzjjj4wjMJqbLTFT0PCse+iDbJv/PV6nvky+pSzOlr3ZzD
Nk6JtSfwcrikc0pbNue1FXNy2wTi42QT5jZWFghDPKOcn8H9X3q7eUZGqO20coS2BMYZnDuyJbvX
H+Ar2eTFlUZlxjTce4LkehCsKR1tkLZiLeXk4TwdC+gIpPhBsPHvOMZFtyKs3zO7oJVWpuViggbI
MEI0ixAJ6Jea1s8WPWOxAvNmHv8ve2e2HDeyXdFf8Q+gA0AmEsBrzVWcB1EkXxCURGGeZ3y9F6Tu
a7LIS1r3+YbDHe1oS6hCJRInz9l7bT/J0o1uWixp3ScfMkUKmIxBcjmy7S6Cgf2O0JOcznQ2Pk4t
ZTAnTW/ZtazBcBzGR3cc6LCloV7elNVwk+k0iXyq4Is8DSRhQG7SFpc+Xru9KAD4b+GxwWZLLBje
9RTl+yLuPHQOWZOsoJm71wj8fmKSwNrP2GHTB06Cgc8BRE9kOao4OnkpeisZpu3ANLO1UJAVodI2
OOenDTSwdDMGiFLY3Ise/NcdXWvkrLuxy5pDmulBy7tFK7/HWpQD/pB0adZATkx1wXmUYGLikJ1d
3DrRdDrISl0NvLBv6GnziDA9ctx9xez1vjbC6hDMekf6/sL61rD6w6WBtzFYGppny0WvCvu6TGY4
nWfo1SFHUw2N35uBG1EGI6ts9rQH/IsgaZMbR4tAqADPsrekfRCx50598FA4sl53pkx3RugHTzN4
Gc6GU0VIM8ZGnvqiwtNpy8Kmzu9bb98VcK16MXNgxDDRTWBr/5kh3e0XeMz6M2AM9eU4mCVBdmqk
ozkZTCYXkdUScyKHqf2qe6J8Kis9fOCd7CPAT9uzWkzphddZ7k8dCO+0gv0hrrUu7r5q1O/nqU4w
PLr85zQV6oeVuRZH2kDAk2mtjiRMV4aoVbp9ym67rKkfxtWYVA4TDCC+UAKjwLlru9E6TVSd/NAi
HR5R2pqgdhTYsisKUXXHe8RdF5A0Nu04mhpTcbvwlkZsBP6eQ93wPQ5DV7IZ+d6dG2fd5WADV6Xh
FGiXYaRqhhsirR6i0YvPRVL4Pqu4kfbSdNNp77Zl/EM2ZXxd9NkNCdokfuPQ9vaxQUYFCUc8rAza
youpJGR+Cd7dgSpTYzpYjxgAzwpCGx+sfuyfaTyVjxhLug3OALdaaOhBXHAJDOcrI+ouM4v9ZiHq
Svsu9RGva5WRqy00pHitPRbVztb64tH1B2h/4+TRlTOQcK2iMCoxhtlp9JXDg5QLaDrNdSS9lq7h
IEAJ0QHc88yF0RbxI/LbUXLQ5ZO7a/Tb+oPnNp5cE2EZk/XdabiUExlee26hb0tiZEmKbzNUAsz+
t2zPEdHnRpfSOzDtU5pc5cEgimOlCjpHY9cyJjZZcHZSTMvBqRBWQzMCLkEKvRWQu7Aw6uLKaOuG
TqzlnsIabFPOyzmsDbBmYGERzS6w9lcPaDpme7bfkq2FmjG/j0ezyNaNdCHLMoyanhUF1BnZg8VK
mOqb9AP3C+yc9Cn365wWQEJy5wA/llQXIITaEs0FO6I1jPo+tHX7zJ2k/dhZVbLDDMVs0PStWTgk
RvHNBvJ60niGuHObIIASl4pBwnrF+Y8IId/hn+Bf46mNnV0kgvEarnbZLQczMJ46HL7LIrOKR9Sd
zZWFyyNbRoOpP7QTBeTa1/uWtYQefeFktvHDLc0ymrWnvnYA8endh26TfSENUtUbkQXDSVu347aL
IKOupgpcX2qLeB/58SV9DRq6mX3ujx22EXSIHVKJ3mnBFYyNeyUbVyeEXvorxOmIM2gqmRcqoTZ0
gJ1uS0VhsUDlIL+5tLYVvYgCfaEcQZtA1QFraEAzZnRcw6p1E98/rxvUvb050RGPaMJP0mpWUyES
BpF6e2oAMFFtlT4HkdmS+dUq+1lFaApIkmGiHKum+uJjPP+mZO5tupxWwIJfk3T3gqiks8AcYhqr
JNks0F3TZQorP5ILH3Xrj0J3u2xRzf8otCBhaxH9We6VwdfEG5Lb0NIDlNkW0hnDa0+rYsA0bsQw
0OIqdRn6UiOmME2cKdVqUkhKWKKhS98lM/34vnZsgwxnrweKHoRW463BgpLr6E3TSawZxaFXErWI
3ianpgzD794UkhkdNs0uLcpu47si25eJz9Qmnr4W49CDiDaN6skXpX0JtkF7hoNe/Zc5/vz/8XTD
Gvlw1Ll6Tp76p+r55SH595/5+4xsW7i2cXNz3OW9wyEZ593fZ2T+E3NvBS+UtLHfOJN/Jp3uX+BC
6H25zLpsXczY83+OyM5fGOQQlikMs44wdfEnR2TDFUdHZOhu2CYdqRN+Pg9ij6xacdQFkTG55W5U
Y3APVCMr2FyR6i6Gie7/YFdpsynK8TLJzalfcvpcktbuzkaZYsPokq0a0Zpx72E2YoEDe0WZq/fP
A8bFlcNfTqObBy/xG0KmNQ1+c/IotcpZCQwpm8yHoTEK3V9Xg6vGBTcxhNgJ4Ttq+ux0oNV/nkQW
fS6n1aedjc1CLr0orQ7K0OMV8DEojCi6aINVHCxcVZ2QDc6xKuWUpw1WtO35cOZCcMTaA8v09rlW
NdeZ68sDs9LHyC61+zBJtVu/zNiRyiHb0pbzSZMqxKJw6uJiGmqAskN9RQnyA3wfX9LjmxqBeSXN
Md64hPCu8PRopBJlzZaggJ+cgsJ+oaPcWmX6xJuoQCdjlk2xKSeuHnTmlRID2ia7OaPLIBYUGFeh
4dx6XXtmeC6n+iG76csJ03sP2At1NVJUp5//kZ7mY3oqneLeQyq3nIxmOND0fHSVt58b44t5modx
5bHEx0lIWX6D4Hh6iJNMXxUiYF90wEe3s1IjDBlS2O7tILw1aCngop6aPwLHXIu/GtmM2NqTrV+I
WKNS5KV245NKf5ePLTB5ivEtBzN8Kti6NopeO5PChp1PT3/WU3EJ4m3aeVI7QPkrn3JJoxW+KUi7
kFChJS4P3hxmcUks5c5zJmfhWBQ1cMirexk7t6oO820+VOGWvGOaj15sryfbNXYuusQ1dJkvyVRo
5CCL/gvvPf8gU6bwSyKc0ivT9drvml7OcOdSF1eNmYjzNCTGjjFBgPwcrP60ToLsRhDvuRYVgJSV
mQvaJA3QDcfLSAQLSPjhyVlEYRdSZBKF06VD6W7BDNBn9wvDQDM45rAdLex3TqdyuMRDe+IzA2o3
faVZX2xk0CcyVfojzMZuVY8IwKiKTN6M3Mt8Yzhk4lEbj/pJP2J83ecMiqDyRM2IqMuacN5z1vF+
jq7dnyGYFOi8MxmvE9rP0IUS/C5pZPy2Of63HfpJO3TOb/ioG8qEu6nC783/5D//h5DENv32OsL3
95//Z9OnjwmMw3XkzJvhFIFx9Z9N3/7LMMjgZVcnC3Pe9//VGBXOX7Ozd9awEN8rbcV/+r9dn+OU
wPzrwMoxTf7TH+hb5tfHaw8pnAVdCnz6GPUUdtLXfdHRyDisjIO+i4cZMPQz8bUL8iL20RwWCJyZ
A/Shpo3Pg3RvxOxsol69uHnv+c1na+4rGysfQShAJoLvbM7Erlet2dxSqnCc2YFXjfq5J+9HKN01
yfV0APwYAZjelMiqC459MvHOCjSrW9uUGfXgg6TinYIVI2r/DNElSmiHgywmfJvQsRn9I61uwSBx
RcQXsfLFd5j//D8FixZAL+y7qDaZFQeLkdOLDMcv9ZQjeK4XNWpFyyX+oKFW82N1WupdNi4mveEs
rtHZw3dHC24U2d3oIHdjTewG5o4pfVVwISc+oF7UOROVMIc8EMGLkCMwDzSOlwYrSB2fMp65Yudp
1yBHF6bGTE+5D4bQ1rVvPzG91iAyG0ROiiX4iiWidvSxwbrNk1XHgbVq4+tBg/CFdntNBOO6a4pH
3lf6NkzaS7+2TyIj+zaRrt5E8AtVn2zVNDMlm2Y2gmff0wEYcBxxZBz1/ns2l+qqrU8zMvkWSG2W
haq52LQJY3Hhp/iG/ztr+f9UkSZgCh7mfz9rQSJIC/ope1lG/v2H/pm1mH9JA7APYBYLwAWapH9t
Ka5OKDi5gujI0NRZ9AD/taVI5y/qOp2cKRfbN6k2/7elSOMvxWgEC7k05tmN/WfBNfMo5cXzTCnK
oywhD8wTHakfw2PKAVlGmdTGSVbIjvjADuvosKusLtyi0c0UOPtgTPPTKDa0/ks4ZEQiFmOAzL92
C+vJDhGCGauRyKZuYEajJrBUmUTfdeKbs4/Y9eBZLTDPVfUnnnpuwetPLvnAaJ7AB5gWvp/5v78Y
Ejk1GVReNVUn8OuGa3qe2tLqI7Rvna2f9xqTnMWLn/advQ+qxJtLUm8bpAlZvCD4NY/khVqYiEJD
+3SilHuKalqDG9sZhtpGUvol0rFSK3dGpRcPbl9Shy1b2dly56q28zaWHxg5GVxAohdTZ3NXyMxC
TWE2argkZw8FXT5nbgdgnG4T0yBTUkIDP4lqA2Kfj6SczTH2KkWDAZf9PJYlldWHbB2daKobrrF9
OivTmKwnDgPMwiOIsAxnA4/ARBhmZF9Ctqeo/h2kqfhFaBI0dduSGazBIFSheVsZgkXQi8R6qkQa
bkepEcE3NYVxTmczJoqV6omExdAlZxF073BJOnFSrcrAN2+R5MATDO05CLWuovJB42V16Svg74vB
DB1qNsuEawwzf4KtZ5YB2OuUTwSuSOxHrMfDl6q0AmRCpYYI0WT2UJ+YubTNc5K/wFpjUVHFvSl4
Cxyaqmb9+Xgflhrcoe56qjLzVhNEcXxFK42XXpgNdy4ECcn8DM5svq8KB+1kV9FyJMVI49IJwFPM
vXRohrUZdbDkyLHWgQnr9BQvMTTWapFXGf512Qu+fxRn1hPWdu+uHZV717WY/QhqxBK3KkN1FaAH
wzVWl9wkHN38Cko2TX1PwlFX7OSE42DNfSSt0wpnwXeIHb1fDdTQE+j1nJ+VJBfySX3s+sFhmn8S
e745bhnSRuwLkZ+4JdlmqxAKur2cyFk4C3CyX2kOFN5FNPDwCh/bJsCi0MAsgLcqWSSuwaeslN3b
qxwiFDRf218lVknWjNkP461qTOZUePd4d0WeRIxltfmTHzXW2Tj66k7reEX3XcEoT8T+k9nLcIeT
XjpkP2T2U0b82tdCYFWjg86SDdCGXXa4lZxlEPWzWjXxMEgyPyRRycKNdIfkrm6uTMgfiqp6Tk5l
5sTt7cNUVRd6M1iCiZ5PaMQybUsBdmmUTjBBemZFYtZMB367UGAc/zlGiEse+Nc0+gnJY7gOU924
jRRj8iUtPuupNjOGaahvjNvRnH/5hAAetUDnxm8b9xM5l5OdFw/cGR4ubA08lHGRE39cA/yu70EE
DNdUhjwI2mRzg0OTxs82TvT8xDInEJPeUFc7FLd5vIk8c7gkkqyESDCBmxSkWPic5wCCrjE1kVpq
8LS564FBELNHd05kxayYnyD6N6tbUqY17U5r7ak8bRjPVnTaXT5JMgq23yntRxd0v57G114XVbsh
1QjWA/Uj9hO+D0Z/Y8q9rJqGeznofVgsXBfaNOhfMqQI1STHV7KrBOh8EAgsfy3kGFI3PHsN6PRK
dfNDAYSTv2XoBXtoJnPzNmw1A7OF4QTqfkgARV9EtIPLpeMjsP1uo5PC5O9ECKln9w+1mh8NO/Q6
FfGqRtX79A9bv/khPKeJv1bsEEawHLzJqhjwZOhGFoNPUM7apqAFThob/E3IvKNDXWK4x7BaGecR
M5Lhq9N6ZfxsIfo0OUSOnGHXKbwc8yLl/TMh8muRZhKiwIEb43+uyPkMTAHUlZDICbdN6OuP4YDA
Kwx9h9wJ3b23utZb5pNxY8PK7JdgKtovc3LyGi43mIscBYxo/WAvEtdbCc8LcaaFXb8waHpaq8BO
rZ1W42g4zSUanPCrH8iWJIrCUvRYyCJAfpTgWi4KR79jFmouRao/amRGLxq4D4t4JIYqDHomRkZs
+t+S2rOfBx9gOK6I7KJJ1CnAmHJcx1Bc4HLb/qMlOkKQeEmt8oyxNQa37NGQQboxM0INl/aUYs/C
03Pp+jifbUQSKNiQSaG98pMvZlTbEJ7rBlsVolKtG4YlRlYMiWlfXHTJhDBLdu2aoji5YlsvHiNy
RW46mVz2NsnsHKVruSnHklymKIf2zmibBoNKvvSpRLxIiEx26vICw0lcTtgp3XiDs5SZX9nDZEps
FB1hJ/JbXjrFfWalRbCKpjrboLHNv6LTnW9tGmJHVVabLaETDOcFvG3O7V1K5LZd/wwrDEtJK+XO
nIh37BPTJA+JocAqQLA2LoaRcmA1O91OyjrNt05SjqQ4JCLf28FgbnwLcSsZW9t5FrVCRVHcR3FV
EElrEkGXjR7B9mNqt+dlI70btwjUVoMJurFwLC41+jLOZhyVOtfwwJ2wYZNWnmUjpD/D3U8YxMBr
VBUqAIKey3aMdkFWq9uOlLQfOplkJ5wkpxO6F8SGfFyhvCnmpG0L/sdgM3IFHOTXJVGZp8KJEnw8
BH8RGZd5KL96wUvoV+cu0rv8BERFtfv4qnPV86qE5KoWng+T/vZs8pirpheFmPQIzguQoh5I4yge
QhmyMRSNSVj3x9c5okZhkLdtZXMVl2rPBCn9+jpQrzjzuATJy3iuMGy9Ys/OhuKBJHI2jD+/mK3r
+N0okGcS5+uLGTzDmk8ReHCS3l3neSD3M2NxqYWkt358qbeFLD0CNLXU4nRz7WMyZQnWo9CwNB4E
dtPzDDfJ1updQAbgHU5qG1/lH19vTsk0WCY086BjHX01pkd5lqToENHD3/1+BYEs4o1hZTXVSB2O
3N6PrznfrtdrhC+HcI2XCifqN8X6mPpMmaqG7q1CRQ4merYqsqHyBs6G2XMmaciIJURs/l3XIl4f
H3+At4sUyDcctpkFZppIy15/aWi9pT4ksTq0bVjtYHWL/WAQyfsfXMWGZE6HhETZY7BZ4pl95sGC
PGCir3ZjmIVb2yFD5c+vwoHSsSyMWDx4R2tTNcIs6Wirg1vS41ahnSzNAS/Ex1d5Z1la8wBEOJx2
OG4e3bEY2UeI+c46mB7tXOZzLIpu7IlDH73GOG8KotU/OdK93b/Y0+ennN6S4N+OvhjkBm/EoyAP
GtFI9wY4g8Okd5QixDK6KIBGIr1VPbFEPv6qb3cWxI507+glzjGxx1/VNTHITIVlHuKWp9vL2Scb
hYl1ipRz+vGl3vmKLA5bcYhzbI785ut1aBM2xKVS8zBUJC6NqZGfTHVTPCSSBRPPJzjEIuEn9/W9
7wc7FT4/UyNliaOLdjo23MBVxgH/R7XLUuKqEx1/CwedT5/0uTVx9Ki7dCfwoEqEm87bJy1wKkdn
PzkwhXYdGu2phWUVsNI1CKXqPCfyESjZSJk89NR1PbVWfd6V3eBtpFZLDhe59YQxtv5hBLTulvjO
k+DSiRUGpY9/i/c+Ka0PE/IVmkDjGIqchVYfjprHCk8FFwq9sHiYfcv1Au82Sy1yKes/vqTxdh9y
sdlTV9I/RWV7THX1E/olHu+4A8Yyat2BJMpi0TAw+wFcllcmzvB5vUchLdE2KR+6zpqMlQjd4bqs
zRKbjt9OMxOnD7fNSFTZHz/1KHwxTjo8DPx2xzBPvawD7Ns89enkUHTrVvRIUJ441InIUOKWhNR9
fEferE00gvPTQCuHJfqGPFvCwaHoH6cDJmH5VOsRiUG/EtN5s3Ma//OLMTMVTGHnjvzxW8CZkNr4
xAQfBjyBl1EWu6c6g6NkgZCAU9LHF3vzU/PNkFNJzArzG+8XEfJFXZTOogCyfUf8XRYHSz9sWFk8
iJwSP76QyWj79SOn2C7n4sHiyyGnnj/JiyslIggHpGI9FUQV1Jc6Z7h2iSCoib94kFbqkyLq6IRI
XzqnAYnsAycSW1QLpGW8BsEvXQdhTJ9A6zksLWtjKh4mu6p2uqZoZdH1EhudDGqO5yUQhm1v+uNl
gzg1T/90I1bgyXEcMzABk/mmFAozIG823I+DOY3OqscyekKSXrj19fGPqy4uxRqQtqRhizXt6PXW
+LrZdENQHSpiIvaOGfH9yxz6igbK4gRQ06f9w/nt9aIGYjDEfmjy6EPqZoxz/CsRnCuMsrLkQZWD
fMZJ3R0q6bl3vxoiyq7p6pRTAo5mGMxPHjLzeIkAoDcVcxtmR/oMP7fE6yXCLKYJmWuCxzPoJE0r
PXLIUd6OamqFuewHz/mmjDiWmExqoz53/ZwXhaj8cIe2NiNAy4zGa71N6SJO8dyvKSt7Pljgz5nI
NWUdVamqkY7x91/aeNzIO8n70Nq5mh/PKhtH5FdWVE93MLR53Wm8DLYYj9DNdKB/5pjlGg5IP9Aa
q72Yvh+uN170GFR8e+X4qNLPLH02CMFjSa96ug3nlWo0oE+husxHQ5u2ORryBV3sbFroyHH1U9rS
REzWtkW0WCCr4rSJUXuAsi+mfpWP5cQBegoPgNuMpewSCylcS/wQg/y2ROFD71tHIv6EgzfLeWaM
iOZRWxiJ8aMH6UNTXEMfDvepmJuhox8Hlx26Hn9tg6HJ9yqnRbl1K9cLdqqLORVl5cR/nQC9/S4+
IZTQeXGTua4pC561gEDK8SfdcgBCMcwZDu4jCgsG1442XKNdTINLkeYJOYQ+Nq2rWtT8IGZh83Tn
RlrE1/mk876o2sYo8bwRABPrpnPqK5XH13Zh1D+GWudb9CKypmehslaeVSW6+6XdJ/zMgx7yB/nq
1pPV83FvCgKC3HVsRvK04252dDRaenMhNBAcfSSEpSv6IHSumimgEe7gDieDQ3j8jZDhPePb1M+6
pyFqtZshD7l0GU+8tYBQSVo4QSJq8yLrURZfG6GGjylmuQS4VR24EmR/YWkD6SEJvqvAs67apiO4
vUCWu1ImW7g1+aygDMKOItK3D+1TCWOv3weDBly0GYwuPCeTm54W8ol62uI8599NQkgrBPT6UN0a
GdK+rRNaLLAscJR5roUV74ZfdQA9e1bf5CtaDYHK6ZuhFRIjLn19cFBFkzPy020mAq6mbrj83YKz
kpYPI4LBuJWRaT2FXkA+S93WPSG5vx4rzAMJK5RnprdF5Dxl4G8qmvOjcWsMRhAilgjpzZsQ1tpl
pSxWUekoTmZBYnFfwYXxHURUt9/GMO+7zYBl4vL3aAbF0JNnibmQwHZNPy635VNqRHMntqI9jyKS
4w9wWTrwv15/tmppMgb0rmAh2Mwj8L+HpOPlTqzXJ6nr85imhcakIRklN1Z6HQjNCK1NeFVnJR/E
0OmdbJCB19fZZJTDIyBlAWMgsa04vnZyd2jPcKwbM0aBFE7SYcPxGasfSzbC5iCvRqOgCxyM1MZI
aozeTnkfMwYAHBXQrmCtSKY5c1plI+yvFOZxA3sLpjlSnyTsCnIGPW9K6c1riQW/q6rp1o8JTUmA
ttnk0JJA5npIdX2g1UaHvHFokE1th7X114v4vyKMT0QYBiUOZ4p/PyfdIO8Pfzy9HJP+/Wf+GZPq
f/FX6BY5GaAQCV+gxPlbeeHYf3H2VxbkftOgbmbg+Y8lTRgki80bkOAD6HjGKHz+Vl6Y8q95JkgB
BrdMUd7/0Zj0+NVNhTrn+QIVmYtV/Zcw40WB5fczebHI251p0sdmgODyHEozcE9liwVmYVtVdhqr
NsxWv4BLL+7V5e8S4YMoEd7YFMeOwf2Zu0OmeXQsLkumQd00NNu+Nbs1qRBqbYQm4F87TD85nxxV
478vRYwaWkDJRFgdXaoSEfPMFP45uq9wSxMX0T/Q5TVewvKTk8Z7l+JWMuDG0D0XsK8rkskY4gIl
B17jYQjxWgOtnecWy2aw298q2H+bUMAg/WXl9etbzacZKn8WxZuGydA1bZxY3ECITbhJRvMKnoj6
OXRqRX45GW85MsDSIwW70AE5fvzrHR0D/r64oPxjFTPtP/qeDU02TxRNs4W6qiClDAEZj7L8pK/w
9m5ahN6ZeDAh87w9V9a+I+qu9FqszVJVrM2sJtFnKO1uHRXppwcp+80dZQrJs2WicWWZyKMTB0lt
pgiMpiVDR+EJiqtnImp+Oj4nAnKBTiDsFp8cDd7eRtJJOKrTFTI4Uh0LXr0A8zo1ZDtTGeBQ8WLg
x3Lz9cc/1lFLgB+Lq6Brch1I/TMN/fWixNaMxopDzlaEMx9T0079OU7MANg96Lw1Pr7ae3fx5dWO
lgYnOb/0qRe2TtdDjyakA/4tgLEoxrlG9t6iiuNvH1/y+CDw6xs6RFFZgu41C5J9++VZcQzQu/c9
j50RKHkBWia58+GDUa1OuLxznxqrBIA6OkQLyPqHarAcFZbYtX6Vb7vW7dbtYOKZ7+3i+zAIbQ8N
3F2YXlPeTOT+JHbg46kpp082puPGyfy5BZ7jOXCILvKbFefUwJLyhsco7FtJma/1McCPwerWmgbe
O6zJuC2cvF8J7t7aBODwqE/2cNkaTnFO4qNY+oXvXhDu+Lc66t/uLtY7S5PmNqMCnnCL/z16GCI3
UfFkJc12aIK1iTcQeiOIVGo2BvClX38ZQhExiVEMfHJgBYchi6rTmjQ9KN4D2tpOzxaxnBmbIwRa
YRTeysscshI4aKNOM6tzU03aHg1EvqLsh5gErW1ZNpV71/ahdtd0jrd0RVguK6nZG9oRTNsExFCC
BA+A+2uy7hLEZZ6FkSixTgIZf2lhd59jnOWEIRhtVei6V73WXEBdm3ZlSJbjKBNBMkPinerBqH9l
0txtqRk1BLbjz3gU1w3TXBxFPpwKFTQX/M3Z5uPV+vYBoclNYcBTT9ILnfvXi3Ug5qGFCsiPXgfn
APThDTv6HkDnbTt5xbptga7/B1ekB01zaBZsHvdnXVLhmc7FzbYifsWo5ZpAxe+kbJ9WguI1dtX9
x9d7u2+TWcpuQwISns437a/ax6zCb9NsozHBYNbJfu/nvViTmDuuPr7U22VKfwg2ok57nZbUsXrJ
x0kX9V3OW9Dp4FZqpbHP+9b+5Aa+exWpHMoUmqbcw9c/Wap7WtqAXNxqqtJpMdmutsPS6Fx+/GWM
o54X+wHfhi4l4i/QqGzbr68ThxoQ2wIbwjAY+QpsTrRRQ+qvVJ3lBIXWNiUFC18HpHuonK+V6W9z
GYefbUtz3+RFU+fXx6CEQS1uWAwQfqEMXlSGJeDxKezseiuBcq1RfSUbr4+ajewb/OhCTnIP1sNd
V3r+nOS9fQ2Mst/6lt6dpdMkDhbg/09+AfPdz8QkGGcIuYFMiV7fGl9qmuYFot5mfpvt9cpau3rb
LyaIYOceiKllYKOYSSwe5QQx0UVbhONShbq5cp0sJ+creU6MoTtHE0X4Qv8IZ8dclmFT3IxZyxGy
oa3Dybg/ZGNyDrbrsy7t+1/ApQPN9FXy/M+//Yub6hmVm45Oz03FM4env9i0vfS/BOxiS4Qr0cqr
4QCntmp4Y1XpYQymJye0b+tKuXsQ7t7sKewgUpLbTQRLfuvI6XkiifYgnMDd9AUR4H0M0F1ETbKp
wrL4pOYz5u7hm2Xx4hscrc6+SfjADDa2oxb5xEq52aGxBmJaNJ2EhYpNvsU2E0X6XuRYOmrUS5+s
AvHuKmDeycjHYdh7/Lg7I3vJaLX1NkKmQK554ljfKKsubVmjSHH1HzmY2a+2aQTfa8QKbecvo9zE
aDJ76zu/3ph6na8qOqiLPjR67JdmWywDLrjFoBMtZeQbz2NmGGyV9g1mw7WFHmSlNBf5Hdoko7P0
U80ykt2U5092p98oZBFLxGlzfLJbW5/c87elm4Och5RHKgSY48dDLlxXNu00NoQySr5m3tbGTb/S
Jlhv+WSJT+rEd7ZtRUXCyRPxIbXi0TmpZpKcVWw6W4TuP93QwYBr4NvB/vxZn3r+m45WElea55MS
6bh+PDAqPb+lvWexkir/NgYF8pUuJP2jdOQ0YY0x0D9dac7BUyS3fLzHvvP2JTHPpKPF0B6B8tGX
bPyQvKqIiQ++4gevcWZD9LUOy5XIw28cedUnL6hjf8O8mSKENl2cFxy430xM3E6rB9Kv6i3H8Oy6
FdQ9o0feDNFTS9FNz7qX3tJDhPIyFhQ3kihNIudoCVOtfPzV311MjMF4swibWd/RdCCkz2gFHc9v
7+A51mdzvAzID9HCHDh/EP38+HLvvDShqmI5maf6b+ceyo1iHxYBPzLt3q1fwC2Z4Od/ckZ89/4y
1mM0O99eeRyZh5LYzw1Z1FvOyNXSYfwBKzNyl8qDctnXBLH6nWxX5FPg8vJ8stJBs62HTjshg+ez
PfLtoZw8XE6FHMqZTrwZSvdja8GtYgYhukZf02f1N3U1nY3dzF9ODW1ZQFDeBnaDkC8GsPDxHTfe
e4KphrjZ1O2OPK4fGtLUTJHp1XZEOvetsHF+LfrKby7q0LBSRNI5yRcAf3R7oY0undNOkdLC3ASQ
2oKkeXKfEJn3Z10gsN+bTdMaS8u36h8ff853PqaDYACdP8IVJDtH7/JAg5ECTafcqsGrCP6ZurWs
mVLNzKNPbsk7l3LZP20G1LThnOPeTxjhuWeqA0R98tKfEk//1ZQFsAYg1/8HX4sa1GJaObfU3uxq
NPDRlDuy3AK4ra6YCKpNPtreSVQ1dBH/1Wi8fNs8e2cT40q0RSgRiVE97lTgQvejvOVKIXbVlYc0
/oZoe3PN240x0ZBiJcLh8Mn28e6t5HwtYSLDPZ9NJC8LGN/Xs8YNrHI7mka3TGdodxhB9a+Izf3k
UgxG374hqDT0OWDSxs5xXHE7scxbn877VslKRxoAyBFbfSB7ooxSDwW1qmpzpajJk2Upul7bcHJs
h/VEnz69IguQhwuIyOTuvXpM7kzIucGqymKnXRVJotCp4qB/AnioncWIheqNHyQM6etsJklmfCWx
tFWOBc3tLHruPSKb8cTS4P8TO21P61xWAQD2OGAE0JpMpxIJ+GiDMASeFPzdwLxHQB+mUABoliDG
5wQTELhRCW8Ffb0KvtRJboz7JKO7tg1CI5VrTS8MJArDoG3rNu7qcyvNWudMNu3oXQF8SLIN/7fW
k19S1fGwaCVEj1UWd9I/c2wQGiumWHm0AdWY3HTIOiHmZVqOeQPVJDlilVnhnAjv0hrtApx4mUd7
UIF+sXTanAH+GM82iLQYs+o06jhOhkvlworZ1jX8iNXQWSMZOt3o6SewBDydvkNawPFJoVssutBx
zCcb5OwI06IZlpMj8+qGAG3QLXlTR+Nl79ndTRbKqlmPWuna13qeOv6aCFO/3VPEDpvSGdxwI8Ez
Eos2s56WhHS426ziFbVOvLn9p2sm7rqytpwvUVAmyyFJIW3VEuwtyNjC2qVOe0Wfd9N2VvHVK8zk
HtaMft1kaHC9FA2eNkaE+pUuMcvjJivrDTEo2bVn00SVgb+OJ6RKpoxJd3Nj/H9tdxBIxJYmBNUo
VmA/W9NbtdEgNihsfkg07GuceTWfobK3CvTsGrCL2kJ3yBdUzNMiwuJ9Usti+GY3DLwk6tlFZndP
U6msXQePZtHBSGRedqfraq2wEVxablqtDT0LL6E9MJ9lgnnipElwJnp+D04L4QLMyt0AYmdracYV
yRSE6YHM2nuujJdDFLcUFZiQE94Sq7q25wCGYY/0F132NFr8I76I6S4NvawOMcP51aTH5Xr4X/bO
pDlu5drW/+XNcQI9kIM3KVTPIotFUhSpCYISRfRNokk0v/59KMn3WbKvfH3HtiMc8jkiqwoFZO7c
e61vdUCWUtw1AXjo4maw4jWeY/8+9O2HQovHjTH48Xaeie+Y8BavQ3MydzOl60MY5fWX0m/1Uxl7
/nrqpAsgq2s+XE0SHtSpeu3TsAbhXzmHJhfzyiNT8GDpiXloJw8f9aiOuJa3gDmMbeZMJDr08qVM
CBd17Mekn16QxGK5JP8R4374Urha1PAEFv5B9R7kS02G69nRnjLhg6oLLaIOo8rf6ERW8D1IgiJT
AaOHc8ND0mjqXkbkZrY9dszBak8EJngQUhear1Z+RzJa732rS/YwzQrUZb76sFsiCadkmOlwZSrp
5inoKwktjqO5qTeo9ivwJU9ZhaeD7DuRfS4gJoxrj9F4xmbKIpHiynzFgJ/dIRtPaI+go/cz46D3
0UROblfhXZ/JDuuqChUVlzsEpTe1J+SW0dC+TjEoOGBacNoGIgRbs3nFwrBFXgS7UzN5zztPM6tv
I7aAem+R29STttZ4ZPRU+IBPGqAoGNueT8RTPpGUc6Q9q8McqWSybxquFJTnMl/PfqGeYrr692ae
mk9hUWbJYUjdZuMQn3RnDKa/rbALYKeQNONiyHJfXT2knqS/SwborOc3NZvst671IxdqVlThysAc
BEShdR9tJAIfguY+hiHMeBy+Q6WvEceMn2LlFx9NjaB2NRWt8aWE+bDmiOacBUEMr1DtkPLG7bTr
qFiefJDKr6rl92AIGjdVZ8rjjIUnuM6NTdtqP9OFW2gICMCABvTcCbEl5Esc+fKbhAC3xSciX9BV
JPu0Cbv8AKE+20Jwaz87lQTv5kHVX6N1Krp1P7c8HNALnSDTbeDpLoRFrDHWoZckOiLpNzecSkWz
zTg3FRBSGNKvuiRSzzIc8CL4TmL4KxENISYe3ZYiKBgNAhiPSa0YWEeOANjjRxBkgM68htSllsup
PYMO4iNieRAxBsSZt+pm6lmZYz/ckp0enRMfiWVFvMdt1fn+yY7RQtZWnexsPXEfVWc684pKRBK9
EsfndCBhjtaduaFx5pyjhkd1U2LT2s79mG2HaiTd0/O86JxjJPOC2gFrzkMkeaj4dmnCy2NWCPtM
XFj9tVFRc7HnxnhqE653kmbQyady2vkxFxU+3HSjcWteaqepv5LKVxKw587Q8zKZJjuubLIHV82v
1bAJGo0tj7WB4XFWbQ08rG5eFOYGvEye/FYt4hFm3DGXVZZFeIzoRoDI6Np3MbTO2Z6lNsBdF9F5
TBwsO4NLqtL7nFo2QIjaHCwb5/FATN7JYFuu14PAVazFvgTMVsZpyQrVhy2KKbxWNUaYc+JU4afa
jSNSWPvqixu52RqI/0wImDaHBIH6FJEwwsxN1PkShp0eriOtVzcLqXYPr3T8BMCMdTEKk71V89O1
rkXnHnAECDnfoQIndIWJhSXzQ5OFaIM6QRNnnZDKdIyLjr8QKgSnUTTkHY6SuupXM885bayy/Qx3
fPrwPdW+e5HtENk65QcDQTp3OWk84N+QajwmRayesZH3XjBUvMnc0VEwdE39ZqWx+6iJGdpoXQ7x
eXKL0liRuNW85HIe73237Z/1esxwn/F1m4C6Tw7JWA8SXdEBL/60FZ6HzIciIz7bLVeNbOPpXo+0
6UOfqwQ8uk30CU378MEsUvsg9bg8udbAb6xmtDuGPn4SOhOZeVDQOeaGlvhGK+Lpw6tp85E5Q67O
in5LiwEXbCHOGQ1BFCs5NKMg0dzwwY45cuF1xJ14KJRy4Rj13EmzJhuWXtfmTmPNis95llZGUIAM
vdeslCauIqmXVmrrx+rgWpVfBuQ2fFQoWKGI60UayGKQHyRrGM92hDRHDa3x3VVp32NnHOWF1WL+
qMwlr9o1SzxJTer0302/n8Eo4v7ba3XNZXHZydudTlphs0KvSwqFmWsPosNPm3iu+o7GXV66sKTx
L836rlNT/TrCUL8YnR+dQ1ciiRUw5JPWt2Axxhj2SL61DqUWdZ8l2BT90qCKZI2vsiVEAOXxBxW1
d8uZONzWfdiwiIFvpm/aWT0DYcv/MuPCuAuLOtqpPFd72y34atg2T1ZjZ0AF8cPeu3Zbb+vSbj81
tQpXzRx/dFHFP2rrul6Hqra+OiJy8IQhf6ptkjVMa4ThoiwXOCu2IyaaNvlKDc9hZxXTg1GgQKII
IdXOTsNnM4/I79Wqx07YtyAnF2ufnnCWaVAN9SK9k/R/9D5Wx7SokeK0mXvWhwJPnoeF17Vmxut6
ot2Orlafy8kJH+GuVgfyCvuIRZfEbqNk2CjRDh6cpDuqiVCyhGfzVo8ImyNNozxGMb4qSn1KQOTy
IHmjN+HEhGh5JRoz0hbeVW4fZaIbLGk+/2O1clO6Rh2MnX2D29H+TL2twy8Yq69iWOZMVbeN6Swf
ZFh5TMtiClIslNNnUpOjBxTkw9Yb671b5XItsBBHaAGrvT/Mb/T/ilcCR2ePPYeLZGp2xELPCSfw
pskGg5tl7SHTdAtCn6afs8Kut/icnZsiJB7EhmJ94Q8eTflQe+ol8Y7WIKKHvuVFeif07nsdDSCN
aXgLHqpk4lHcZ7ft8n2SeM9jqpPGCKKCOpBSDjcgPJkqGeLbxKdxUxnmIYRe9DXWw2ELak3fdbiy
135C/vNwzTkncnGFB1psImxkNxQX9ufUdnalM1YE5qYswBVKyVXkAq4RuRAfKuvNz2NtG3eiEDOq
hcJ+qskBwEQp7C2hvstHa0GmOp53mRTfkqPaUW496sJV0zVQh4n7+D4zagI6F3UJ0XjcBsDyowTe
UkmATI2rf4WHtg3GGnotA4QVOQZm0HsuBb0dpW8pkRxH/Ob7jpSMdOXYGkwjclhm3fzcJUQ48ihu
k0UsCRQIo2+Iga6wnfBTnlWUGQANM5bAFDxTlzz4ejOvM/xqNy02mSDU403sLHZIq3HORe0AC40H
YTC0yOfDNFXq1nUIr6VGI6bGtd0SYP2YnnOwetVKpjNqvwYQItAlLeUxYoamyALu0pfCtN0dUuCS
LWdEsSpxXzSrPtHGewGn8jTRzOZU5yl8nZB9s6PADPLgeFiVUm/ch4ooV7/NbnO+5Zu2hBTS2lXO
cHQgC2BouxN9X2KN23SP5Vy8CGamnHPeGrz8QQFyOEDYqQLCROMljbszXsaJ4LXK9L4as/s9bCr5
hYo1/5JjVGTRAlzv5Y62tVQfbTqvLy6TS8VCqLLB0ButYRCNYVxTDo17ZRYqOWpWNSDb9fTW23uZ
gSIPnnV11oYI/V85edWZ9g1RXSb+3IoxQM4iVBno+osiLS+m9IsLEQBZvkomFtCU2K73vDV1MhHS
+F2GuFUCU+MXSlQAR6dJq8eJMNvhpaHi4XtLOOQUOOPYJTSE1Hnts6MgiX1lt6R3NqO97Gn6868q
iLlP1MecTDOwrscoG9v3glDYd8SRi+586ouPzC7pKrRzF37R29T4msUNO31FVPh9K8fwC4kfHMLt
MNFEUM9h+645NcBkc1YC0lTmwN6UIwtDG49DtfWiTlVbWwx0NPox5vaIzZ4CB/9b9Ri7ZJ9TY1bh
F8dw+BlRj+gwCUTMSAkudW6j0pq6bK1a3uUmhe0GZgeVFrmMZLoWMKbssr1JZqfj3KiXClPzUJOL
vaV45TfPGjkWB3ug/biGYjtpO21aSoCOCSmm77EQpzQmEnjtNsQWBXno8i1pM1tdAHM2/KIaRchs
1OP9IO3OKT7MvudVscOjFB9sS3z5cTEdpUX9ymI8mQRzC2Eg8IyZBA3OE9XOEk4UWNJts4BeEJfe
Muzy0UE/Vu5yUhifF2UB/NcyG7N9bdAFOmMuA5rbObNzM6GyfISqQYoqGUOGGwyh5PNlnkM/pKnJ
SrxpUTGoXTEh/LgVqlMfyqU3uupNp45vQSzET9mkTNKfyvJzgXH1knkkvQWLHfppiOt2AsVjG+HZ
7vnQe1NhTKbVbvOuE0LdOeVNY6kx/6sIq+c74dml9x9Pa/oyXEWldfz9mXTy94TTS7L6gQBpVfs9
Sds034m+kQwwxII1xeJojkGu8/ysBr7OeV/S/zsOSavB7qg6Kjontuv0oLsNTRQoETkhTyjBGx51
bAT8rMb+BZFAR45a+j2yKnMe5/wcK6K85VJC5ljTu1WONvCTkermBk+sfmQmjeew6K1LEfnjCS1T
8jzP8fBpANf9Ywz2Hw3qv9CgMrKwmRP/V2v4H3IRPr+1cULlVv1C6/n5Yz9lqLBa/oL+tJjkoHlR
ddFN/ilDNVCUerhsfmLB/haKIFCgmohTaGajSeIZ+y8Fqu385diOYSFOxRWNwcn4d9hfv3aUbSLy
XFBBC3cM7ZuJW+rXjvJczbLX2t69FCqHEkL6Tg9dvu0g7A+y/fJ3F+af9Mx/nTleXwy1LWQdNHAo
xH6fjUTOaPM4d/aFqPL69UqAmDolnrOkw8jkmhTkEQLSN7EwKP4XL23p+jKAQE/1u3Yh0TJj7BhS
Xa57SCkaWBnq6jr1etd4svwF/NHqzbJfhMvK9eeX/3Xut3xyYGTIjJFO4KA3fn9500qiUgAKuMCW
xO/kawsTSSd3oD5yDOPlxoKuwZ9f8zdJ3s8X5VZh2si4gJHYr99tSWxaH9XCvDiQSp5Ki9OLWbi4
/LAuiue6c+hTXGkxvdFzQIq7vnt36xZ9ruZyHSSRPLvaW5Abrbb01uZ5tt8QBeAhCEGkGzeqDhdk
zNLvWbW1gTx+zEscj3/+HL9OWn58DBd5NhJldNzW71IYf6BLRaiDeSENjHsFPPRhzHtsIn6LF+Ja
P43ZvxyQ/TpG/PmqgscDhzIv/PuoxdV0Lx2dBqCDoYynkv2Tnm8ZfwCjkVgLZtKtbehFiLBoNU5x
/+95a6+vD/ZvUdzqgvvm92dFCbEIRkfjQjMa9szywEyCU3WkpHH35wv8m+bp52st/lGfiZb3Dzrm
cPK6Utd742IvflCtjrFlqMRADRBaFtYe4hzelI6PKNKXMgBHIA+LRhl7n2ax9i++7n9ckdAF6Dar
pbHMUH+/a01bq4QkC+jSd2RABbYXYksyO3AsgPgxVv75s/+zh4Tw4+W55L8eBMRfHxKwgBxhLWVe
mrajDCNdYA7sCKte78HhKRpaJhZxvzdwj7jLRT4bd0S1g/efUshl6K7n6uaKySIFdGR0gRYBO5gS
PyhWcawYN5RTupQQfjkORxFDct7++UP85o2+foEe9SEUMbYKpnW/yQrSPAp7fxLGJURXIbdXk+X1
vhm7on5tGjo1uT+w5E5cwMKHPBElROlRGkP6raeCij4hsDTfzWCLyGwO6an5DfizP7/Pf7IKIrxC
H4Bi3kOA9dvb1EazV25oGxeqYi7I9TIbdVO/GnpoPMkFx/PnFzR/v5mQfXBXs+fqNBl84/dXLLrI
TPVsai/Dgri6+s9CMTpvobBAe/TMBu4by8VXFSYhxiFdpczRBmhITDsyCnULkvm7VSnudJ0V4Gpc
TehlYgfjnrheopZdA/09ueTwKr3qZoL7QZsfb5np8YHmCbPpnz8Vn+CX0SyQOD4J3zNEFptECmQG
v960s58JTzIpvFQMsgNRE6q9TsHGnaWVT92+VLEaOBuqtFubjpbDYIZ/EW9FHCWcZPndBHyNNenq
KcYPvei8rVrCCvGitcgNShLSLDhWToif05oF0CQkcp84D0VoVpgekQ8dTbET0F3FWYfKhScjbYd+
wxbA2DBLc+Yxfl1e+rKLb/y2SE9m4Vd3Kg09ucaBp9MYpQf3ghEvOxvVlH/Ts5YBLnUAfd1p5mw4
jSp+n0gDco/dBHUn6di/j7pwCmslrbS+p5FJys4IfwDKR9Xqa8ejjUwKn6fVz32Zp0i2Q897FJDW
dY7yADxXjakkUZ9O1MxANcVE37Az/a8ABRs/KAuMzXvqbpQhsu85TZtySrRDiHHgZEa0c1e04Y6L
DPZxGhRyM49Mh+aiDZx9VlCpSyeQrUlOTxFHdU3qZ5E3wSgQ+Kz9dBDPUdyz7WbcI9600Ltcoo42
khz7aENpAKYKNh/vrnJgizFCTILSZ7WhBGQhVqCKHn4QVCav5dgZWoAJ/TbMGSNjIPVOPuPCnp3Z
iFGmBzMJgl59hGGYTrf0VuVJG9FHbaOJ6BPQqMnoH+woie9UJrpvPpxuMjPNWIdjnzZr8GHRXWPa
zbYhVIVAl/p10PX5BZJAcjQV+k1kHuZX4HcVwDkOQp4ww63JHO5LgQLvBd+Ls5KMOt65UcbvEalu
nKbiqFzrPV9PEKOX2HHgdtaF4SnwLFGhA00liBQc86RpkL85vttSd4PRSaL6SXN88tIVw83MxpaZ
i+LJI5pFJySWDJXKWxfe0sFZdROaIJeOhiOgIWQrwxw4MAaZnXBipBOh0WBfM+4T9YsWK9fi7WZp
2awnBk3+VtOX4mcGy1Zl2dLl0CB2kHlFMcQKbr9Jf4CmSAZHPa2KKMw/jeCbmOwt3JJimjhsK495
xkpUrBU/MH2xj/GDcbrkdwjDw/aOboChvrFo7ZK00sCnQz8fBGfWVXnFymWKJTuxo0vv+XMXzBgh
8F4OA05/HUpKl9MJISDBeYN0Jp4HkzNqO8MRcnuoIprNOuTZhdgUTSxpS/GE+gHpJ/x6oNJXAJpT
3VDWQRpcWCQZFM6brGSUJ3Vn+UtVLk4ddljG2/SEQ86cAvmzYSyDkIjzPxSLhMIHkBL/YPYyVAtM
Uey3xmSnJspv4UI1TC7v+lKyxGBcwicsaUoImqoPGB3Y1BPoYPfXNZIazj+FDpuol8IQCSu/fQek
wKUUDbzKtu354/XdFn1Pn8WS9nhfUXaS4uUk07281iIZcJfmXBYZuLxIGXf9zDei6IjfTOZgPCmI
9pur07xPOG5Yy0T1CtSLOzzW62mpHicTpJ9RTHwoHkleKYsZ6sCpGR/S5U8/3OQRUcMHPVPO25Xf
JJbyqM5BGkgRydeUxqMVjEk7PVwLhTmTJUyINHffzJH6Pm1zvlrJmxnpmqFbIN0pANBJD0tq+h2T
GQ1+ZajfMeXEBs5txHd3nf+WlWRY0WKev1IDcUxThFcLVsAxsvqVsBV28ykzQX+EKD7fftBsVOVO
xFO2DT54xc8woKgG4IFSgzxJB5YCB5ELNuw5pVl2PfxYS+kzpQL/NZZxOw9sjSnhyqtdHN1YiQE9
FI79FoN5yHdsO7zB2hzBD/paOaSbujDCr7kW00Ipr4+QETpY0dXYLGUQO0+3boaLbw/tey5aviOS
zSnu+L8iWnCkpe2wtlXLUSWLGTIYE+MalgHr4PJN34Gl8w58nOrGoiv4kEwk7qxI5ODdqh/8JXbc
brk9nTI37vRooS9kuK/wBCvKVdsH6niLrV6L9wWhzVRpLjQzAuFmH28E/zmZocMN3NkZ16wDpvs8
KhTgaeajXeyknuygcnOP5Him30j14JqOYNc5AiyLANnZ4wN9Z65KniXi5E4wNqXgCavd5eWLAcN0
ujz1eWcAhTEquJuLd5tyX+4ZDPGtJibwpZyNnOsw8A0J9BfPV+LpCDLzrVnoXZmeA/w0r5jLyOGJ
b5qWd3K9E+0Rwd0NwMvl3qBG3xhNzuIDSDZq78UISurgk9YSwnG1WZpMckz2RWOIZ+QUo1h1HEfb
zex2FEVM0qiBzCEqHkEeOEwrU+PJ1BbWqUg5htijbzwNVsNFtszJIGAcoTQ97ETUr25U86BLY6Af
vnzCK00XnB8rUIOpd3c98M6DBhIE4uGTijiiJizd+mrgSMv0hH8I0ZOvpVuqtNkf+J6uFeN125xm
nTuqXkAjyJb47LNTixN8RpQGvVmsGyaQD9erxuxsFOt0MPJ53SxvJ3b5FFnC/KXuO57XMo5IAsqY
N+nzhDbMs2Zr27c5QgGnjViOkoyHCy8tq2PcNo5FyCKDf27wcAGchIAJBuWRmJE4wDgd0efOw0gO
L1P2wcYPrzW682aPy8rC3xbP5ciUNgczeMhkpVUbTINDfiyUy0/nfWzKR0M3B26RMONCz8t9laTX
tW+EJrKrIoNFnlIkWo7kNiPQgCk1uKflAvxYi5aDu2K6/npdWAloZ8e53rthtDBrrxS/0UumrzAz
wsv1/gQJEO5SGgE7VUo7u/V6n1vE1/tmbzuZOsbRRCT2jxuiGAr/o/bozwZFo0hYR12FwgRsM3oM
6ATLXfGDSZqZoXHn0nrfGbIE+3NtpWYtUrLALUujXHVOyUo0zVhGUIDQhGicFPBHsnwgbViYn0lD
g7axkduhqA0XngF27jsmq82eW854cuAnDGvSD3iySM1jh0F6bW0x8ePRI0LzmTR144yfaL5wUuem
/kGx6QYW7esKaIOcKNZV6HGxaaEv2ze09GhleQOPzbIBIYSJLORnNXj1dlVFDdRlRqOMgUuASojL
+o7HzJITrxuRwPOAhr5xV8w1iPEeJwo/iLPJCpEd3jtas522Tu1mXAIjtXp+VIYP/BWjRBmfsRvp
1aFkGb1rrhAth6EWE7uk4m7XjXAGiOH0FCGRlolnncC/XVmPy+f1xHBv96b3yByiOONW/hZroYaz
LG33Tg5E2mNMdTNAUP2IrLbCdSExF7gcqQNVkY5ijYBYGHGxIy0Cq6Cj5SmoUCaXeGcIEog5WOUq
Z5jHndanSJ7gpqlVJCt8umosDkldp7eW3RoGoZROceBkP+5Loy6nIK/r8jasrOpDkP6dbd0FsYEH
gjsMCWnnb9AkdfpRLov/kQxIGpEijqmp0EdygsnJ3tYqky4MXTbQl3k4aI9RavL1NKgf6VQJg4tk
OQgm6AASDmMNLDjNFb2jqHGKpaSTsc9EmRklxnCpBb0ceGY87oIrcHewBI+qiCUyTb3h7YXEizxn
ZkV9YIcD73S8biZhzLo9O0mVfa+oMdldRC026bKHGxoz9dBfmJHXg2GkR2V9pNdPil3TsaZV7ogU
mX4aWWpgg08JsTOHoRbGXTQ64tlg5vB+BRS5VmYfOIPxvZauyf7ZLHSNvohYra7sZsUrk/XCEonC
f5mLsWFurnQrM1/qzTpESUAWY1KsiYtljR7tmswXZtoVYWtvjeQR6nJuniTUMqh4zhZdDe97Juta
kt8Xx3vTiZPvtmLGd+PUPU9cpzFjcjIpTsg/lwpDUj0so7kiK3374CE58w4c2MZu33K+IaGnbxbV
ab9lamH6nFU65w0+CAoV36hu+MSsSvR5uCReCiQY2IbJSaJw2VhcNbmo33R3fYXa1AyO7po5WpaD
a8nsECrjRuaI2K0sdAIiCtSL7tSZW145foqRIX8aSYw9xfaUfKp73MctTwirM6edecuGiD/Rcwvd
DCa71u4bBpFjsNip/I3VWOOeMDbtW19bzjuQ2vk76WPqo8rHlnJ7yKMVdZV5A4VLPxkUZbuc5srL
Yi5v1oRkEz8kZZnKDcI8eXSsMblLPDCKUeomn4u6ix6Zmikg7kU+rbPW0XfE9U53wqrDT7HmZd9Q
vfGbyIVPWipllKv3DNg5sebIJqAMdTqJRoSRua/XtsJ/Jjz/YsIDGcyn5/zfT3iwq2IO+JEPdnj/
v//n5w/8nO0Qt2Agf6CHaF8ZIj/nOsL9C9stOn0TDy7G8qXl/7fhjrUkXi+cRqyUi12G9s1PvIit
/wW3QoCKJD2bzg4/9W8EuzCb/aVR5KBdXAAjdOuZJMExuZr5/s7xSNJ8p0ovQcYji/FGS1sUd5lJ
aojlZO9FqebDcM2aRBtA7mR2jaC8hlGmLpElMJG1e7L6SKuM60nBH+/C52xG+3ojl2DLuEvSiLPL
kjwZlr2lBczIicEks2oT4lt9nojquvRNbXEknIC1H+PUz9+VIlBTyd5/jscqJejzmrjZ4d6a1gCx
2IbJoY2XaE61hHSmsUVep3vN7iyXGE9/CfQsWW0iNAd3qRgVOhFpPxBOSgJoz5nio1tiQSNN3WZU
VOzfZZK+zkt8KNlQ6vPIeTQwpzb+0CyL1RkRFfrDZvTu0VSIYj1OVnufOtF4ywYBqoSjKIquQtMu
VYnVeeUp2iNKM6EbXPNNo9Yn63SoLPpEcZrhyU9nA0v80MdvM06+fe6G7cZRYfxqTJywAssv/F27
tL9XonDzR7jS8bl3+oNTgUrYJ6wxO0bm/pF+tdrp1Vhb67ko3EdOprQWsM/k3mqayCwkidgErhRn
NO3WTNTE+4Sij/YZmmM9IISSMGXRdIEZZvLYh1m6wa2F8tEEYh4gaRA3DWLqawp6SURZ7d9xasYA
gHyuf1BeIffsBtUe0VP7lYLC7wKRFHkV2Bi3HmU+dEdUzWSeIly4VCLPu5VWl/nZ8EBZoRSY03PC
GRSlhuOpl7zXkbT0duffGHHloRMEZb+IEDxxhK0YdgiQOETmjLXPZbyEOI4J4aKWW0tiEkYUOSyJ
3bFLaWes3HiM7v2u/kBYPPV7vZtlstZAeXygUKErhmg/xx5jz923kh6vtg9DP39Gn5UelFXKzSym
dFH+uuqthuh37w4NMZYkZ26FZjUeIUfS2hqVoC814lM9z10bpc9Sp+pXFzQYSZVvDFDn3c4zVPIw
TF58X5gCduY736452JTlTcK1He0y1tqTDsaiSu501yvCu6iVgt5XBebK7tTr4Azuwaep8SnyeY2w
lWvcmI92y0RhKJknBp1hqHIfUk9tgdgWpMOnbqCE6R0J2822KEkKHm+cdhN8szrKBqQXyB2JIqw2
rV4XgeyMcJvGGedlrG+bZBT9qoksjvmZcWN2wrhFcgv5orKxYop9PujOaa7tMJj0hhRivZz2BKhz
3XsUXwU+jSlcl37DHUhzSyfkgU4tLoeeLLcmFFtijzr4p02xoYT00HSL4dSjGFwPssh20iGieYXe
Wd5QR/RHM+2LB2Ko7HKVVK6zc9Oye9BEe5ljHsysSj84n38yNJaB3M8YTVT2GmEeFlzUGE9ab+Z3
+UDIBOQwunyjYzyiomTV8guCw0ULSER3Uzb4zIxXZBP4yEdxYag+u7fs8lnYTR5E6F9XWmXt0y56
cN0y3hSVkQahLIlPTXTlrMY29/fN7NJ0ztzlalfDEzyEeK2T/33wMOyDB3HVDuaj+eAih12zPGUb
zgLOAf8EOQ2OcMZVZLeAy0Smb6DXjaepID7eym37BeJ/ugZ5k9NRiOOjx6niyfOc/qYe3JxSJ2pZ
U0AKkU6cOKH2TacZx4k0i+azjqib6ViUwopjbcyi2t9XM3A5JqbpaTA0MW6iNhq3oTnD6yj1IkCt
jR8yySRVNmRwch2XuFLzjfb2tOph4m/HEAWnI2S3KVqlZzyGZXxB8ZRtwpmkv8CNcq62aaU8qL4m
xLeEiQTX3FLkYUNDG2nzauUpIfH7nLb+8K50R8Onk0F+60x9ozMh4CDk9Vu6SMUL+e7+fdxxgAoi
vv6X1He2ptNrd042lmeD/g7wtUh/gq2Rf7ST3b16RmQ/emQ0XiQ5MZvJkPo2r8lyVXPnHwhgbwma
zDQM5D7clgCaaf+Y2FZ19OPWerNabmnLksOJzOny1qec24/onM9t62Df6WTPUzVMj5FRLJlempGg
DBbdSRehOrVOHu712EkDlbbZusIyvA3z6GwIBHsU1ck9VBHPX2XK96inrWhBApjmKuzi+ajnNdq2
LC3uoG1R85Xkaa/QJrZfpsRELjhrKjmZKmv3rRnSwwVp9bUANRXMVj0/WQqwZh2mXrOi6QeyjhTM
TzIazNNMiOyJkF+FtcTVU+43GT84bm88mpEyt3OV1utpkGTaUyrHn2tZt/fW7NIRaauQccSy2rOj
j28xQswnK7a9doU4YtwMRNQEyFVg+3FXItbrLl0/tSnGBcvouhddugL36uQORqa/TBq57fsK20jy
GX9sWHZBB2KfnSjT/fQ8V7FCS2j1xaY3XLmeLE6Pm1of53e/U+6GRJcyaBqyGDCK2DSVmmYIV1E8
9btBLzjKjHguM2Ym3KThga8yX6MByy9WPXUUzd6xj7R6LZFa/UcB9T/KvDVo5VOh/vf18e57BbD1
1xL5x8/8fwofM1+AesgQr3Uy88y/UficvxA42AyvUeW4ENv4Vz/LZIth7s+y2KIsZpALbQ9IE0wU
89+piklB+LUqZizJcG9JO8NEazNxWKbGf1cVC7MqfSYN+d7yo9chI+Coa1Figkl4KTX3sVHavlyc
b35hvEwD3tPem7Yt5rhuccnhazAP1lBMh3bx0JXG4BDTjq+O5MJ6DaO1DFgomo8phANXLU48hhog
KxZ3HlAN/UG7OvYW756V02mp/YTFQytH7mjvgQxd/35go8z8rrgpB4ituKYW04yUm1YzTR5h/ILY
+gKpivPUms6qXjyFKeZCWKbzxWFEsK68wQuMaeifgJJmLEH4EuPFoWhjVRwWz2LbRZ9du0jo7+Jn
BI4Z33aLxzFd3I764ns0yPLaOJor7zEzbGzMkT0myX5xS06Lb7LAQFn1ZD0p3L/rZnFXJovPMlsc
l9bivaxziUh68WM2izNzWDyag41PDPTze7f4N2lZhVht8HQi634zkWQtRsUjWtliS0Yr+fKLF3Sm
G7XhW10Ni0+0kO22wzg6V9o5XJykvSbHfW3hShy9yngQi+O0W7ynkIm2hRguxOIWDxnCl1OS+02/
SmF6ZFhb8lvOJtGwMX2FzrKU2UuPZ+YCqgTVR6t1gWWh2VjVkWoepaWFj6ZtODd2NqHq1QqHaVPn
SnSXdXLXVPnwEgqGcUy8mBoUVlYybumxrlX4/mLOFZt2oK8Dft2/eMOA0hP2NUu1qZx9Z/n1q5ek
aHQZ2+fPJXFgN3TDxE6no3Nnl1fNs7E0zyK9bk40S/11nVgGF0+YvYHjhkKpNevy2LSIQFZzpZdH
qc3o9CU572zIeTYQqV4VlKCMbW8mLN9bc/DSL57JLGU9hlG5cUxmDamJiNkHtbsZi6R6JInJuLNc
mof2EoOH4D/9UtdscSvmmYh2E1o62yLVmEwujfqJiL+7vssI6uwje9y0CTPVeSAmyuqWFr4DAG/d
SHiyUrfy5wmj39eGjuaBo1j//9g7j+XIkTTrPhHKoMU2EJpBFUySSW5gmUwmNOAOh3I8/X/A7pm/
unqme2Y/mzKrqiQzBOD4xL3nFnGqej7VruXPMFV84AM0Yqy5jPciIC3fcMuBOev5lUwC9bA1m1Q/
wIytXrwh0eXRUyNvXupUX4NqXVDWLSoWCJpo7MkYLWNH8z2IsOIXEpWcyV3V5c1Oj7XefmllMu6/
Q+4jlgICh+cnYZtHeFfWVy/CavI7LbFK5XIZD9bgiE9vxlGTDC0BR+srK+AThvtxWMeRhAcFj+mC
Pgqhr+fHTpKFj8zG0Y4Yff27WqXqjdcM31ThTjETJbgQ+frG+9WqA8Wifw7mmj9YJYV98kYOkS3d
jd6ZkQKYNrnF+9eVhvCAv20B+DVsICZ7N/mMvodcmPae2SJKb5aZuDyxmL0gWLdfp2Z1cve1Gzx2
HgPIdl1jWKjat12HLwOhA9GCULQ59Qa3ORv1uqm2k0nsq6nuf/VBlt81Zuvf04brG0ny3zWB+n2d
pFHvMq5ICpjIS94jG6fg5NUZBrtk5hdRCj12gWY8WaWZ8YTydDwsPrp/meJHaQlbpuTm22K90D7l
qWaJpsq1erDg0MUtYbQXjaroYknlJhs/JHscezG/fphAewTVzFW/8A9c8G8hHXtsyxaJU7HcqQad
A5nlKF2/jRK3wui1702Op6/2kc+Et3Y/4GxKH7K1zq16loNF99ubopvIadlp4wlo7OA6Kwf/RHbo
/eUl7RQJc9CaLz4WZ+yz3o69xsYWuo1Du2mvPc+xgeoYsqSVW/4V/fezsop1tskZXlphuvUD4cRW
AP8tr/UdHdl2moutStqz0wTJAxPX+d5i57MP2xS/+hT62QHedrEJo9HdaVFiK4OscRxHYrf7sJTZ
1uisXw0DhlHan7JBvSCzXNwUy6B2jV1bJ8f2PjoLhVDoPfKYrOJyHByU+WnyZqT2d2WEH+iVapTv
qt5XI+18rRtQiLWjt1iHMNLYaGhiAff7aUDqFZPovvyqRw/BOnOWlbyyF/381BSDOEdBeaDszWLP
W/iCc9/az3Jg8TjpEqqt9exrRsrI9k/lrOuTic7iCBy83JrhIEjELRnFRwOGnGVtets3aQ6IXZoW
AHtpBueOCx//to/yZ0zeTKuWCEnkZrD0b0eLq8jD4DO3cQG6kzTfA2yLW0j033p2LD+0Npwd9zqB
bY4MY3MgQSzB6nt2o8RFRLQsnAfOWB3TYnGQ74emGy/466LkSdbqV6b7ZLcuQO7ASUxgbFPM6HFD
V6M3zdINu2W0m0tr+XcVZ/4jlxXaMj+xKLe1u5vsoSFneTAKsrRKsXUVWGtl2eJTQQvfLbV9QpRB
wyXEDxJq7K0MFRtMa/xuJssYmy1P+wg3BSi84QOp3ZvMnIOpZfI8WShTiFIcNx4Oz7h1YWt0rvec
wH9k45aQ5EiX+J0tuIrZpW97lKeXKcQSRJEQ/nIDb7wGuEyeS7Qi1BCEOMFU8PV56hMigUc7CWdY
PsUzfQAiG+XWn8TKFZ84Bqtz1NXBKmFJtu1oYMry3WlfKn42rVlOLL15R1ho+0hqLKClTFJZrSqh
SXThnRjF9N6YunqfbMu583touR4V1qbz82XL+hqEad3n+GezxkPjBHEg2vhzkV5GzOLWmT7JmlnO
Lv6dHdG4hQz4TG6J9KX3Z+Pet5B3leyjJF9ia8ZJl9KIlsVwCbzO5YppaH9a6Ql74y4Tj8F5aO/a
0ArOLqSTXSK9esdMJnkBoN5fcdjlxW5RTAY2fdQYd30aeicqhfJgma1ktFIlMTn2rbvLuvl3U9v2
vYV07nnq8ukoskC++rIHTMFZuGXKh7snmNTWcAX7kGA5lTVVGD5a42y2HGDCsuWxhdQVi64vcLvr
BOe/FfKyKkAwbvUTPVi4UV0y3ZfIlm+7pOn2yHC6g7QBXA1TmcTUDLfMWknCMQ6pnTL6C5e3outa
sS2aEYTHJDsWSqVFZKCq9rVr9nHble4Bg8DtnGf60K0ib5bEzt6r1PiwlNR4JaEOPLnG8J62snqS
aAAhNpTGm9NHd1Yj1OcUMAuQtJv7SPhMhquEFEdHshDr8nw7dAu3OFjR1cV95Qna3jcBm3URDRox
/uS9OGI+zNOcbpWzPBEBENzNuW1tsNgXBxhxB+JqVFxZpBSMbfopZ31weh55o2Q4N7I1Z3A1z+d8
tFQ8FCo5TTK55Km8uonnbYMkLIiH9eebpAizCHO3kZXWDmPrNSo5Xa2bYDD8fCUdZ5UlDiXDyfTR
8Qu55RZWU7qKHl267cgwUh4JqTTx+5AEo79iD/R8mql/l4tHqVLGRVqXHgl+xbidQ2FjdETDXjCe
Goeh3dZ+Tget0jHTH1kZ4sXe+E7S2keehq+4iR4NMxr3dROtprdhekqCZdlZelF3aeG1+2L03Fus
Vd/l4uS7RfjXPGqNmCFcf83gNmyryEMdGgjvp5pbHRd2s/y0lNXfTjX5t7k1fnapBkfg2eNtOI7O
NmB9cXZnuh/MSwhHCEO8TIEvrymlys5OMJ1qI3hHUp4gmBqKH1OfatZVnevwvAeLb+Rk0xSmGZdS
NfE45szfcFjxqCRwCfMuatow+hatWZFe6d6Qwjkx0Ch+BTaDOFfW3R3BIXHVuh8ZGQC4kvPorNPF
b3aFtRb9CBL6nyZ2yV9B6THkIgSSOl65R5ba4E2K6MkEK4zyk1rGgBbSl6dlSULGKYurMT50xqPA
8vJadWZ1q7L6gwY0rXetLQdsXP3qUmuSdps32Yesa576hqx/BaO/nllJ3+8HYsX2nWV2b5QvPvIy
pD99EqHGcKyrkxfevVMsqUKCWDlnRqpyG+iFO21ophd/mIYbKZzmslQjak2p++q+bGTgwexxsp8g
cZheJkU+72sm5SXPwQ7PPa1hSx1QReGvMDU5OMbUs664rcPXvkNbuDg1ce8ZGAoMyo6LmKwJoiYe
zKn51qxAE29FmyQr5ASHz7wLreWUrwAUsaJQ2hWKkqfgUdChWlsEVzBTvCbLsdUXU4v4o+USSilK
ii++SrOiVrAtrtaQ/u8UFqrnFcoy/w3R4qy4Fnxy4+9sRbgEK8wFIZhgztZ8livoRa3IF3zFl7Ib
avqsLryylR0f0qwXV2eFxZQrNmZZATLeipLpVqhMseJleGHPNH7odaKs3RsFEJrqi0fzf1vR/1FG
ven+663o7Y9OVz+aX3/ejNp/+6G/j30C7w/I2oHpQ3s0TXBsrED/PvYJoj/YSCKAAcNMKIPNBOY/
pj7RH/CRUdphEfM4+k3n/0+Bgj/CMIBE5nMrBmbA//pfLEf/0Yzg8dezY8UPZkYgzux/An8z4Ck6
pNDLMUhx6cKLcBua21Q/1zBq4zSFBv+nodh/4X5bRfl/Im6ufyGK/dD0CHB0wOmvov4/TZ36Ksp6
Y/Exps5F92ga4xjDFvh3vqF/mm3xltg3U3tjHIQf/xePRe8hBCTkZD6Cf8oP04rJKNtuRGbqip1p
TNXGUh2aFlkYV0Xq4vO/fpNehDPxL2/TAiyKMI9wCd7zX0nXw6BDWvygP7YVa4v9PMH9wfVnHkcy
Q5m1E43F3mOVcyUBmG2ROAnbYZEb9Gqm4z21oWdRjSWhvlVkdOG5t2DGhMsEHc0u+bNVq5FqOZWB
9BqmAJsPD8AcK7JQk3HU65KDI4TNNIfLEcMvZnIeW+eaafj3hHXiIYGVAPAotWALrbtrifMQNrkp
Z2RrDgCQDlLIN3tm/NA7Q3KeWIX/QPOYm7ECvcZZxjsam2p8qQYgO6qYm0tigTwigSa0ILxQ+meJ
2b5nucbakpr84DSjBsVobiM4hZgSsVnt8X8LxF6r+aqOUypxK4bx5ToHpvW8TTNQNhwnvO26JbQs
mCGZeHKhrXCjFYKU2sAVAiiH8HbZUY7B1MdFz85B+dlyy+M0PyZmvZogcvBiA/wfVffJeRmC+YDG
poJEtvBynH58ATwBIKlY/Ce+HUg/CoNxY6O7G1j5fWiYB3HKkjPOGeA9Z33Svg24YQSP1sY8+lPE
PTR1ydnpGySvpAEd2cfo39Mg9LPZ8SOsENXrivK7JDMTB5n2CDyrRb0W/dRc5hYtVF2HfCKoSl1o
t/WEH90fFqop+Ec7JVA7EXRv71qJdgEYUETNThFb2G334Sb8awqgABJ/YS/p0Zh5yDfuID/gvGvo
P70++PlQndqQL1cHKLrmgbRIasqma+jLVHUSKgw3PPNhSLkGAjemGFfENkjVwkze4Wby4orMos/S
1ODziRPZ14iZOTSsltxvOb4kiLVvIwmURzhUy6JOwo21DntAjIi7pFxvdkN690ZqjvhmeC8+LDT6
B9I6xxIR/mbMmvHTgv93YAvk3qcu38QXeMhthN7WhuOyqxUDnyvrvR8BBR1Ve1IU2342yIdpiQO5
QgCTH15kLrfAhPSzjYLy0BC5tK06We6Nsul/mQUSTcKUSX1Kq2VvGXy2KuV7LIb1o14v0aqZx88V
DLFfSg04US58E7Af9IF1jP7drQaFKg2Sc6XKtwn3MPixDrlF+Nuk4MKmZ9SsZskhsE+Z8t5NW8vv
dpIML6nNtQlWpYTuZ5I/7LrVuwuR8LN3A3EnCo+Lcma8MGd8UX5g9PtEuuJe1I57H/WTdw+FERVg
rsTb4Pntu9G7K5eqRNFlJ+27U3ua8bXhPc0hgX84FMMoDhuS1tIwoAbNHW2g5YCj+PXmwoybQLXK
uM5aND0BqcVyO4VavQpllFfdIv8GWM3nY7E7P8+ozGN/MvNjD2XDApFCvIw3592HYNsWctWy8Ys1
HqTvROHBYDA1Ok2kOfKu921MJK+4tqzSfxvbZuo/8m5w33ILz0J6HJ2lcY9UTkazcxAwDrdaTuSH
TqkzuFenROSO7UE/W6GmLfNXRYvF5HEr5eLvuQ49c8NyEbQM4juOpqG5G9oIIARX2Bn9/kNvKtQZ
JKUa3nDn1qLeh1ngPS4dZCgvmJ07BoFP2L3uakM6OLy4iYCcZafaLp+V51o7+jaC2139Mw/rYeeO
w68ys+uT0aSMi9zslC0+bhlrEJe2Hqdd5SFvU0na/0IeJ/Eaqhv2qQkDxM46z0sZbS3dAUYMvHSb
ijS/A2evb41IjDqmJTz7RXg2SkQfeQXcj3YwkSdWSNXWhmYVSzP1gOPQfG7qqvqdgnwNEX82wWFQ
TP0it7lqNE87uzaimwIr1i2q82nvZ9ywsqCro+Rl1xKF6WnRfJG2NZonE68PCw1aI8EsftdOoOnF
umofG6s4ZGaw0kpq82by8ojMEusJ8Wq091mRXoAcOdXO5rP/UGKa/NiTkbFsEDese8uqH4+2yAOw
gow42qS7DMoGOWGbwymFRLOlLsCo5IGZ2upEfUBdIf2GwSxzR5kzTCY3FbrI3O8KcL1XnO0Wk+sS
Wuo4sLjKSmLKonB+D9l1bNjTzjfNnI6bsCrLt8gAgRT7s69JKBrZJAU+OkTUZ1kcjK6Dbs6Rj1Rn
IWsYtEgnwflqbjWHCBLGUsCUFdxXt26lxM20JCBXbdM+2bNQWyfLuKvULk1LuWlarkDdW95Z+N38
vJACSM9Qj2g+m+NUbTFrtGer85cfojK9k63r5ZsoBMhrS0XHefGiU834/iEvnWU7JsMKtxMuTK+q
5nJnmlUh6dkpkrQeA0VIy+r/GTZpBzzeZN4ujbHeoSBdGDczp0RYXHwPfAhEoamnvZsgUyZfBjxt
hi9xSOvHyjJ4lufmdMpzZwasM44w49LopQpTC3wJVzyWuewUEh68i6bEvYUq5eYbNijXup/DO0su
+ozEasSS4EWZu2PdXH9isbjL0A1form3/did4D5vKvCR29rNyluhFusEk3H1/GR+dwNu3XkbikC7
m8BjEcMirlI3GXmPeESAfHyKuq6rrRs0/gwf2hxPiwRYKGqjOwxW5b1N1cAQZSnz4uL2qfqoncI3
by3lYuYEvWWl3ls0muZxykqVb8wW8s4KZSr3QeaNP6GqtTF5AmtdIOQjUcEVPd/YtLtwrPMbY66Y
9mINL9jD23V26pyxu5AM3rpxNytVoXcDHDizSVUIZKAYwsTMj0yBxU9bhIaKO6HL9bsxN18lUlE4
PIcqazkWnmouGAY9DmdBQHHOciFGwMByCxvoSurlFP7doKrdCnKUr1gm13ugpEwIEpMQm9RjM8Me
AlUTdK/7Jc+Nq9EKzHVj7mR7nLslcltM9cDmNFQC15/Fz1kMiwAGxZeE6wGb4UBV+LfiSzJT+sZU
AS9XERQhnlmGYBurJqNmM2vGIpSh/tNcIszCe4q4d2eP0CeLzIZWGfjNpeqW5eiaatrWeHY2fbem
DSNNpzvNPMXDHQuQcW3SaHjJbSe9T2sqjcbzxR0DjfVVAMR0DJ+yNJFyPZSXWv/u2Xhs8ojp3imS
0nrgGGx+OcJvx62Rwn5iWMRRiYQr2dTInbZaCX3IEEm9ZLnJd2fhUWhis+70Yd1z3GBu5v0PrGq/
oI0txdabUNDYYb9S/kZ++xb0c3Wy2ddunBT3XVjPwA01OvF5SdpdU+QRRudJgS/zEkb3mCyqU8nE
9fFfNxF/ARKsvRnACj9AsRoAyuME+sdWqYMv3KarITmFW3mGRbbmWqqggYUju8dqrWgW5vbbkS/m
XeFM2TYsDkAC996/a2isf/Ra/+21rK8Eca/Fy/krCGLAtlCLQvZHl9FoFvvL4N2TELLyJgFEapeC
MIv4ZEn+nfH8tjUKS3Ktlr59T5OGC7MB1qmcUbPMF/I7SzX3fgQY9DxRce//zQdHc/xPzReJUbbj
gxzBiLw2vX/qMcMAF/BoOOpogCXfjKrxnzS7qdi0iuzeGLjqeBRxgVkjV3wJG3Zr8pw6Y35qf7C6
JHEQruPtv35RXy3nPza+iDfwR60vCmLNXxvfdJBcI3mqjthQJTbYCJOVCgeJVskYD103ZFuO5mWH
4YEHDyQD+b0QNK9Btt6moGqvbDvl2an85Thgz/sl8ip4DHGY7aKeRLDE6FqmzL1nbP/1K/f+iwsR
m0rI8IKmGnnKX/M4vMFwRKVxkyB9LGKCEUWBYzvS+1bP6wIeFm6UOcHv0dbjMScDbG9Y9o+wEKxZ
U2eXe5RLhjel20HU7e3Y2e7buJph8sUpb4BpOO+2i/7kVqSiAVmaZeGJwA02YG6+7POZG7rmKDmm
Ue7dmxaBid1cU69W2GkpIJd9M8NEdzOq+U4iNWjXE8Z2B+OKMd1/MrxA/4bvbXobu3EZoWH8oaVx
fereqa1OA8LJE3hPanaaZfqStOQPLayBGrShNSfxV60+N4t8bCq5ninRWrazHfoe1R4xzSvc1nXW
YLQ5EXdAdzG5DpIa1GLkwDB7fEkXIwX559nVO1lgJW7+agnGy4rj5UPKISMamH/mnQfI3YyxXCSV
gSyvGNCyenZvKHfLG2rslxZwxEZJR5SnwF+q9FRS0myRIvIfEgr6ZGsiw/bjhD1jyAKMivvmC2wa
YMoE7TZR03fmiphNktUwCJAHwjOHcAZzmlI+mC0waQQPx7TT5pHumyM2dNUrbGc/thtEuMozUNfW
kWAn0tG4hVC9fupiIOYsZxeJ8pz7qZy4IhGs9Nus8YeXPq/eg24d7M44h3D6Mb/sdD7SVPLZRSUh
0WfAOmPMQ8e4dgUsY4sHBxoUhAhJid4lDj2oyNB62h+YCNsfLhJj6n30BRtu23Lv9GH3QCfKelya
eFknmn6/gk3b1PQyxFg5JxN2wnu/9nZNRsBhVvfwIdylmjGvV9Owt5a0RjyEvKNoAmdD7RQ81k43
vJjWQKRBY7c/PIVp03TpsIRF9wzIf+EJAFJJvdoFAyUpK9CpQY6qO3E5TeCphlsn7OmMEtI4g7j1
Fu4RxarVgljA/+zNBaBwM/Op1AsAIbpD1CEu9LSMZ6IUkqmcPfHImaP1EZrhst17Gk1iVdvyO3rr
8GJhkH1XAgNsaonunOsAti272EPHA/TQkLQTQ5UdX1BD0N5POieQmQkQfhBxV5fMhwJWW8/h1Cy/
Q+7SZZeHhIij7n0Y5wD48dDTbpseuk4orBsi4/0YIgcxkeywHr9e9Yw73togBufCaLGMXrQzAeZd
b9V5Pd/NEoq9YFjy7sl52M9dXfibwpzsHapbJiNr85pDUW222ezKR7Pp+GZa9rO/vp7FoiFIdJ31
6JuS4EWwfd3EXMfx+ajWoUTLEvGGHGl9SzRAePm6DO2ZEQyXtzSP82Do2y90rqO0fPya+CAnhy06
sfsn2Sdid0MXTARCfqxcCqoKsMNlSMBqf40HDLSUP3tX0tkycOSjXwd5Sx7qfSkYCE1Z9rsLF327
cLs1MQZlipGJjOw4TJlemSu4WAoXvjsFcESfQkk2QGV9kMPIcK5hY7VJJ7M6zQvvCOkxZj48A1T9
JDd8sxMfwVpaml4shtUoW3AJNgzupl1Tc8ekc+3d26XvPVHwmB2Dr1G99sVKLl/cUn5fHITdGywo
8iMtmLgos9fPjcFtntgdlsKV6ox9hmONjj4B0Mmkxgh5nsPyXd27S85vqm2GPRKY+84h0uDwNb/5
ekjOJbPbpkUpZpjGJ3SMtVwODL6+qqZYYoODLP/r0swZXYqV19y0kJtNQiQuorXLrfQAyYS9kt9b
ixmapVaDG6kGzWXC4HA/unRacWr2HO4GujLADO37zIqEuA9ceFPAOdtOoEA3mSe7D7Nx+ELKcrB2
ivZpp3zK877gnl6vZ9mtxzDaEnVTqYqJZJQH1Lxlx4/zENU3UG2sb9k69aYuWZ8CNGjvOFPJI14G
9WuApvsjsyCdB4NgbNSt1w9YjSOtDsNIn7eTrNOvr/I2xGmLKa8p0fKMTJFcHpNoP4EurM8Gq2cE
PIRpdh9w5DN3Yog6Gh4w89TweFRMeBdlRBkidWl/mzpyzKIanqHfUgm7tMPxl4Nb+LiK8oEvErxd
ddKVyTbNGRrWrRSx9fodZJSHbyRndGLfLbiEa7zDO5iz44ueKJNFyXzObCv7m1Gz/0o4x763KhRv
YEfX+AKO/a+R4NgztAxtAe0cevC2mCk/FacJeFdDIcgLQbbj9aM46Wl2vuT0+MqZgrYVN4U2x/b9
C1nfT8yMnTyhVegpnB0feaPNcBlp5ZeyZj1m54BPg8mRvsHjkL7S1WuYHHa99hNqZgqFO/GhY2jz
LHBcHg3k3joe1ciHaXK8wTRRrKAdnlr+KOjxWDEKw0yu88S8DBV8nZ9gLMjzJCqGiOtR6RD/C5PS
Ke+X0Eb9xPaUqRcMAEfirNpkjEy4Jzum000f6NsgwnTtyGD4XMMjDmjPqg2aHW7cHGYNjvxW/FQ1
lveNRC90whpOEyPy7N4Omvdx9PjUlgDXvg30e2L0yWfQVybd0DjJ71QlBCCgMoUSXJGyR90C5eNu
MkwO2UlSTrRtQgVJmNN2HPjCdVgut6XNSP3rX79uTA1/1toYMO0+vIlnKvkn7qlZ+vlhtuGl11nB
rnNquaFzqso0WKkno8eVjZcLcDjm3uVWgMn77kzIfmdV/iYeqfV3mAZ4f+ugOIDe79p0ptNaBehZ
0pIJnBUHBgm84+kUQB86DqH7tnQrznndxPQMVHYDjCL4SO0QnvsECchXufp/Bs5/a+AMLBqh/16g
fvr1I2v/vKckjWr9ib/vKS3LYlGJ7giYJjYz1mb/uae0rOAP28FgRXazDx7uP9eU7groZHVo2jQ1
Hj0NbeN/eDitP6IVHAi13MPRw7Lvf7OmxPX5jz2duf4GdpVkzsORspy/wt1KK5FcN4l/B0TWONFT
zvKmAUhO1EVIQkKAP82uSwddLD189USt4UU/YYd+ZgQUPrlB6Xix1TrfYDPMryXgtRtmfTMwWTtk
voEBjilntKio3RrI0/BdVXYqUY1Ok3w26aqNTTPmlVPflFGuDogNi+IuIKMedaeswj15Ac2pTjRp
TRzvca1XI2JduVsyVr19lrOj3GGifixF1Hdr6ZNcKpRtFzXY/UH7ozzbUTf9Wix2AXWPCC1S5ls1
tcHBFJRNXV2aMTIsn4QA9QNTP8tBclnQQwZ2l90smlWnKVp3zxdl3DWFkczbIBj3Gfu0Lom7iG1a
FwdY2Otx76kKRYKdT8W9kWX26wgMx0XHuyX6VzARzMyrJuf12g+y2RIf91ox7n2evVnfz7RaB2FH
FNShvxtNHSfOWD+6hSGP7tDZd11dd6cB3TTuzzy/1GM7nWgu8tvIqH7wiEUNSjzZziOC4gYPXHSo
WmP8qcogOenEc/Y4OKvPusq73VKE1qfDWFYyQO3aY2Tnn7RqHaPIfP7uWdSrECGw60sRprGsq/Dd
tgdsTkGR8dm0r3Vev0qDvxoCE2Fk2TQSs2h4OzRq7Q6wWBB7IqibTcBSbS2nR8/aOHlUPwXLTPpj
YmbitF6Rz3JU/h74POhsxPLlMbAHCcUkCHpe/RhsGZqPSA8JHNCc/PhdN35ppVe3tMoHrdVyn0w0
ddniykvm2AbPa3P2+FscijlC1Q5uUZFVxW4rf2LLWl08kq8uGTqvW1xeBO9iaHqYOtntG6Xmjz50
K0YXptPHQ2mI35FSBWPgybUOdVBMF1YH1CNeoy59EuI+mP0p/cWMDpSKIAQgs3ARMPYTAdZ9NCOb
vA/MO1aa5sbvIh5jHUN5RkxYgDeMtocXZ9bE20pH28TJlBJZixnkWzvNRqbydAGlUTN8bzF93ox1
jfK4F3SqaG/bbh9N8yWXvKgADNpZLVo9p0h42CfgQfzdYjMAN1RFNCClf+k845e/MENnql4wo6Xy
2EDVmewNdmpW3QTJ7IPCjF5ZrJebsQtuRII/A2RshpbaM3+OvlXtbWTGH8wol/My1yOTqjHzD1OH
XgnF7/SdCbaDKy0JWPCEyX7oCWmJm3LSNyw73D4OscScAfBMYlsnRrbTZKo9BB7+0UUiIvJ9Ymb7
2SEqClb6lTm+d4CBNbwQTdMSftUQdlckpYGeN2V6LMg48OoopEmOeEs+DjlQ8TCfiNedSJDpRo17
dixQgiV6l0/h8jzOct5QBVj7zDNBm0ear6R3k9ssbLoHn/2IlYTdt7yE/BQ5w7FrnOV+Gkz6pTk4
ewO3NSYYez7lSY0OkYIHTJpt7KzJUvMmFKF+KgFw3eJmtL/Ztizec9OSW8NHZzxMHVgknWfJqTGj
4GkupB1HqBsZHZi3SOR2ZtNOj6kru4suRBFzeILpGvi60f1nsANzh0MBU2/qTCaDeusXtiD/Triy
ObFgsk+1GvxNbinco42gzuJLPrC1BOSXi29GIDTxcLbTP6EH1Z+1KSiTjEAfmUew9NCyzvkWEbyj
mMliK/fKQzDMYpsnHOSmvfQ3eTbMzxC23D1b+TT2w9G/NefGwIPCQRQRq7xNyBd5c1ozO2oi5WIm
/ORHu70GR6M8/42HIJVpFBmfViEN3OsZ2DvfHX4XidHeuTBPrkr6FkkjNQ2TNH+kS53uUBKwl2tH
fK+jMvAeszx6Yw3fX7q6uioMHOcs8htcwZ24IXGkB2aBYHFi4PRgWnl0r7KOFVI/sF5yU7871C6i
V8R04VaV4bgdgsz9TFcROmKVjwHRf1xyZoILKacs7nzPuGQGku1WeNOrILsudi2xXP1wira90/pv
5J1yb+Ah3y5eSGuel/Mt5nKDAyslcITi8L2sRrIlIGreWUnTHBaztX5MdepiCVmeUTomsT1p++iN
Ps5nEzDmU55bM0FCS3iqo+q6mNaJ6sFkuexYPgxYhCobBBTRNshH0KNl+mrMHrGnQ61wSTbZQ1Ep
3WwMbJsvZsq0I6KiPqcQpkJO0CQ6cm4aMUyci6JWvi7L8IDbkSiVilgvwpfK2OPa+1bQGKz5YRtu
CXrRyGL6saTZKQqNa6kjLrWpa+lxnSSN3SYNj/nsD/QrfbVT+C9jM0wuMPjLQ+ur4bS6OFCvkwAz
CdJouKFYpdSgpNJ+YDmFlpVAtKS+pF7H8T0l0w/abnFgwePfLKMKPqygqn52SmDZVd2jYh3/tITu
s6lddVeyw0WjyZKxQwR1CIdg2EmYAM+qzoaz59c/CiB0p6wgrlWWeXsY0cweh6Ui0Ww2UnXOkZzS
KKXuFbVC+7CseV8hT66RtOtH0m7sN7KJpgvZG2O2wYUyvlqshY7VMnqXWuTF2c69fesUYLdtolt8
92U2JndjEum3yxsn2dAMVd9YCovD0IfyXoQ9O34lAB3J5DPEz4ThOcsOoYqQh7IfOqq2WgEz7nQj
vDL9PkYs2QI1tox7iJZB3bb8JgXyW1bjILfLIngqE15Cb5XYygjA2viFcztyqu5EZr0nip67bl2y
wUR7qSbmNrM/X9A7uM+VLPFyEaG1c41uPOQdWeP5XCbv3aDng4sE4R1BJWrbaIgQQtvjKZgKsDu+
ep8szpWI7mmfoqotV4ErQIwfbAIwWGlWBEFYLOcIy3dQphVb+pugBWsCULVmQlmxoSWYm8gUM6ie
C8NvniiqyptGhjzqPQvtJrMNPL0tWolDFKTijkihfe074hDOZnc7Ya/fNrNnHLLCrfdmZqeXYKWF
dTj+jykCV3pNUu0e0N7Pp8ytcIiE/4+9M1tuG1mz9av0AxxUAIn5XJLgIFKkRsuybhCSbGGeE0AC
T98fXL372LLbOrWvuyJ27aooWSCBRA7/v9a3enCcaUodwhqfOvjMa4LY7Ho3jsZ8VdMnXWdguQ/V
3JZb2xvVc++FHuXDhkiwMKPqgWgoasqVg1UrsKtZvZZZXD85lBF0trnPReTTlRPRW9EXzTZFUl2t
J/g6F1OnQ8pMM23PcTdzAJJlRQqfIStPtRJYxzLLgfRWNPGaYKCvxCQJ4jzmkSXNIckB2Q1Osyy9
Yt+7lnTgtqNwKACGNSvoGBqHmXkASwa7zdjzdIp4mv5Gw8YGWprToZY4sCpHRhsiS1vajn27IQ78
xiZI0Fx1+oRKPewWl6IgSIJH/UTpNdpTdw83btkDJsMxleH+67s19qouaGgPW/A/Q/cRAG7rb43e
XUIn9RuX0p1YYZpKyRGUxquq3fyKzFMmhAFpggkmYRuWM0XBO0+FfRqSNeXF1WvSFwNGTZgKC35V
xRks1vA7mJWeuF/dj9PAXQPcqhaCq/8d5ko1zpiRp+UL5xVCpB2QX5i5wRQDg9XkwoUdFkRs/R0W
6/MJ2SPYj/wZ5D3E9KH5G2rq+6FqaVoBnqXInxz6wWtOTc1PVx1tS5M3D5VMu2VvTpgsLMWgR82+
o9VVg7WtVfm1DXUIFwv11iE0iTeYw9zZ7Z37mQS9VYNB76uV1124mt25Poa2P27s2W9v26IxV6lT
tBjh6uJGp+IZoA2YUCjGY7+3crQnzAaUIxqMOpXFFkaMXUFaXJLtnTa3NqB1xFEvO4J/FlB0YuuQ
JvNYBbYzFebK1bientXVJ5UM1ueOhBdFsGiNl6YzNEjEtHLXOnfudiQkd53kcgIXEl5FKd2mlZ77
6g6/XxQMKXb4NYkC+mmqI4EUsOuC1oR1tupsz+mhrNTelccqjF8XG9ZF2hHEBra/LA6qSNP7yMvl
F7kUvVoMhuepnKM72BTd1ltudkjZZKf5ktOXjRrgrIXD2JJ3o4aN09f6xZR2zV0YFgA+k4of7fEA
XmRdW97KyCcjtDGahzZujUeDsLXHsooewsLVLy1BsA1uM52ej6jJyyt9xOv9oB+hddV3BA92S7+m
Lt0TOTvWTRk3z+4MHXVVz4qCphbr89obdZb9ZI4sIs+Iu7nK8in/nOo47rx0DAFy+Aa89t4QO45C
8hNac2AUGoLBmmIgSTNRDXcoKrdpi849ULQ2MB5JG/tRQ3Qb1ZtGBGFsjy8zuz52/BqV8LZSE/RZ
L4uD0s+T2zYi6kxvZkyPBNRRbPY0Y4Ou1L/A9JugkJrTS6Lfk4sCsPeZKCYOsMphMOnaS+5V86c4
wpSyoi3Ol8O/Vm10O5s+U6KkzWIMo76eU3e+0qYKQ1Rfhzsphvy2XPZJ5sy4akFB0vLXo0MoAKvV
7HzXCSaQfZmGBsllRLRz/lw2sobdXqKTAT9c6ksg0Yy1Gr0ZjZsuSQuK0XL0iisjSzsTqqPDYawx
WAVIdexib93DCAexR0lk/qphKxuvDR8jmwOMm184aNNnSUtH3dPbpWu70iQHXnnd65Bb6Xn0dNrr
lW+2ajxyS1qPFNOooa1idkaFpez/UOjtYgiJ6jxHahdqbgMqs1APP5R/rv/uPf9H2RfXVVLKDmLX
u6Y+qm/o8zbtaHZlVHcWONePffK6USPIbWM8U+i0A82HC2MIwE5wDDUSp8PoSRTmwtA8mJm91QBh
27Gx8dzwhIpk01Vyw1fd+XNKhuZHCu6FPvBDu/zvz0bYiWE5Li18sejIf+jhF8bQlDqY1nNdt2e3
Zq8Y7ukX/vkO/O4iwA8s9OioLdz3N8BOpeLQO4wgSPTV8j9Hy7elW/0tSPjfkuQHJUnhUkb84Yn8
khp0G1dfv/0HhIj3Doq//+C/HBTGXwaSOgM0hu8I7ycHhfEXFglLx2T/rjIp/uJPGIQE0O0m10fw
6P9fZZKACJ04c6pH9j+pSlKA/HmUWh5/EdNh8hn4XLy8P4/Spo36tvCZXzSktasUSBjNbCGTTeTh
sE+E/TjiYTzlWp2sMAM/UqfQLvTRPYuKStK6mOOlmG4VN/5QlNeQwR6QFKHZAxmRbitr9IIZ8cVF
y6FibeE02xITCNmzc891DlSLJud1yvHmGYroyRnzE9m9O7Jxw0C2to/psWAnMfQIeNvkrdf75Fxw
H9c44OASQNPmGOeRnWwLEGH6fKx8/doxOpMT3PhM9uPiSSPl06Lc0srkrcvTLChMEqLdyju7ptqN
CYpQ0G5v5L+fRmO4DRW9Kyvpt5bITv00X1spkquIn2pTDtNx8jzVkh1eM7/aMjvkg/Fauc5jM3Xb
KkdjjBfF/IzceZ+0nrMa9Y6tPElEMOiRG0rzMRvyZ1fHlQ8E8lZvs9NyB2SBEM7K8re0Bh3eRTLd
EgBRBWYBXgKaCE7IcbinJHFL9oiz9oQTLcHfryOlgJ0RW9DSaSz3hHbOC0BcG4m2puxNvRXMf9wL
SFfq3omn27G2HmOTmEaVP7dN+kxl+ezGJuuOY3Ubiy80WslbJadrK+dZTabcNn7drDQrO8wWnm8l
Y6BlgjaWqLhR+AzCVbgEoPmCiEb00tT0Ftq+rJMJuO1yL+PiuYdgstLBA9O8p8+1XKu2+AGtma/H
Tr+WYtzB7j7ipi/WHESPtYvrccjiN5NcIOxuySlDESt4OHuv8um8o0dekfr3AFaZvrp0CCT1TeyB
HRfCXgeAy7dmCnLpoZrmh9YCkhvb6r5gpVRTOQKLbmXAkfuZfhXQY6FeWbuPAwiKdRq3yTlr3Ef6
+S9eY15RrjVQjBvsYeV+tkEpN2q45+RK3GctGajmPip4RpruYcSXg1z1/XxEZx9DXOJ5+qZhYqJn
JCh8nKuGJWkFc/ShjIxX3yQnsmCrspJRDoNvuG/a/t5S+Vuhp9NadwDn9oW6N8mDWJGvBb1BVD5c
b43yESfj9ff7bpTO2fetR9x7VFst+1wTXbaVy5/je65ixel7NJ3HxG0X/BvDUTPUuRZa/URRyKfi
T2Jey14QVyzDLlcRvDgwvuvJR/bcuNNwaCp7uOhAaF2oQdOusnjKN0tW5lWp1RMnwnw4FHHToa7O
zVe8+U/T0DqXhpfVEaOmSjjEtZzf0sBnJx4glxifQ7dqNbb1Ind2KQW2h6wMHwqFGz6YrY7AikIQ
ZRuHYFMyREcc/DKVb1QM6wF3bFDLqd2gp4+NoHUcB2CEaqODV5HL7rjNGXr9dVlR9qQq+lBp7By7
3rY3Q0/gQjm1r2Up2KZqabzJnYaqEZ2IevadLUX3PhBTtYAbbIn+guE/p4LIbChtXVOAagMy4yhh
bE234rlNvAIEFWCfDQ09UAjorizd7XfgyKgFZu6jqznnXjTjRTi0b9rYHi0nO/yw6PxmI7Tsc37Y
azCL+8L1PQevluPaxIT9PIsnKfW9dMyqvTWQnmH2jcSDpM6J3ZwI13b+blC+qv8bfat+c7V3m47v
V/NZ0BBV6JbhOe+8ab419qWDRgdZJ2WS0sgOeGMhOZpM6H/+Xu/2d8uVIJ96aAro0C2Bcz9/r9HF
1ZBy8t6j3nj2Q2bDZTpOjXFip7nqqgv+Sf97r/M/frv3zrvv1/RY+RGs+sv//3zNyCz9mECWEued
HW8g0dxXihcb485+1JaUSb4vRMBj2zG7/fnrfue4vnuOpuk7aH5cg9ys9zF+VBbGOZ28ck/r3QzS
qvCuJ9Qzy3RxTKs0Q96rXkcQVttsHMArDZxYW780SerAb06CTlTOxz6ClQ0aau/7BEaB9duQx3oc
HaZvzxFLigpjtUpPpdNuC3u4VUX0QGZIETjKOvcefZbFyrWz7YqkMPbca5D500eSzF8HLG1ahFsI
hHFSvrc3ipw2VSWsch+LbmtV+jU1netiOXX9+Y7a75W0y9Ok27o0fT2LobSMsB924eiPPMV/ZKz6
RH50EMEnI7E2es4kXDo+nBYvO0nggDf5MF0DZS5uUExRfZ6jt2ZgXl62KmnGBsIQ6sgxgzrc2N9r
vnM2KeLFHtO9XSOviSLaNEjz1GNkC/SekUA6lkzJscc1d0t+6oNqFxiPSKyDxH+zGR3g+DD13ygn
OqQQkAzc0vXbKS19C6v5wYv6LbBSFu/a3McTja+4TNZA1eG91+pIBzhfw4y9pqtgroTgd1Mvfmo5
ba5dOEAf3MjfzDAmpwyfIHnPFYBSfr6PaD2qxtLMcj+P1FPZTihmNkgbzorcpP2fH9pyMnr/Ftg6
6xQ2YSDK709OrZgSN7emck9iwa3VJQcoKh9MmO+it1Bk8VXIruTkxN998T56K4mbDL2KDuDQH0j/
TpQgNXh+XWZ6RL3TTmKEzIS19zVxHkM/pjiXHzQVfu7S9MVzaDSQrtziz0lNYslZxGOf2YkMtpNh
RG+zM5obktizfW5C6SUwYVzhtewu84Sms1d/8oAPrZwO7xJkc8j6NvsWrI9y3fhNvQXOQ/Hbb8SO
5tDSGErebDLfyJrNTgMp25kNo8FzUjaoYI2VTYx6uRj8B13eVqWIN5Y5fxBWZv1m0udZ+PT3mIcR
CYqfB0Apaglxoij3BlxfXI4FpRpglou0mO9MLPQS8ZAG+eSdCxwR67Br9dVsFFcyZSyHWbmh7txv
x3AeV9IxqqCP9ccxhYjs4VSDQeKcQ8LE1yjDzzFd48BumYlqFD5ELk8Puhhf544zrpvcKZPdIXFg
EA0weSI+Az/GbaoBuO3MfNz59XgbAcxcpS3j06qZ+NAUwn/WrJSmaO7vhD0/+HU7fCCR/81Lwpqx
/EWuK6e3d/dojBo3lyOA39ErA7Y4itY8H8ciJy2sow+eCPKWX98Tj1WYaY3Ybu+Xd7KxzMlcRNX7
VnQljuSuCogtOICM2PsGzwetHBCviQMSzQTIgik7wCg/0ZmaV30VOtT9/Bpo1dBsfGem7pMTllxO
HmoG4xLO1xUF4m4d++z2wTWZgVljTkpndOvTkfYvizHDLDKz53Bcdqkj1UrKlk0PDlZVYs12dTPg
ftlKHun34+VsKTNIbH7Qb7ODo8EpS+txIOcAjHA+y/hCeer6+yEIeUwVjDKrDmU/3ifUsgKaN/16
bjjq2fN432LUwFWAGtUc7kVmXDdacjBNdmuG24P7yKZg+QfKvQ3+3mVA1v2wNay22yyvUafsM3DF
eydaDhB2RgibU6MwaNgt6WF6Ug3eI7fmp+m8PzapzSsm6X35tnptpQzGnhuc5skpMTmz+IqtuJVb
j2RMUeC1KIRV9n6gJqsN6WEuMKfDZeH4I/MDh+JdEbKyJBh/8FTND84oT7lhP8XdWB4ywz4jBAxM
0U7r5WCkZvSqY9OSU8jOPpfWo2iTj9bj76zMd3Muex2ETqArGVHvHRL5REtNoM/ZE/rwWnbDbaez
7g0cs0DspMGy//p+1K5ATG+lz07v+ztfxnI7jR3yipQ/1hRmkMky3fh4Q72hNd0gl1GzBhRRbnzV
T/vcgK42JBmAr8hKNk2ZR6/E9vmnuvVR2EWsi3JGB17y2deza56FxhyTyulhMNlu6a1Zrx096dcq
kogcPXbWEQdD1sMYuBRwHrbZ6Jfu5cAM2gp523ocScnyOYHnubVs8l3hGahNglKS1sp8JLaPDLGC
cBEDsyf061eng1PW1vLW5XSwzxKHBDLOTyiO7k0gu8tuXrr/Wl//t8L2QYWNLbbFXuJ/Fv2dnpPy
20+iv7//xH+V1hznLxw9lKlNYTueyQL136I/Fzkga4flMz1CpHVZ0f6V3OD+xebCFZ7LLO39BCex
zL9Q6rnswKmv6cgF3X9SX/tl0VzQasgL8SWwraeO9/OiObE3NRFmzIC/NoRE2tOJLusPd+P/5zAG
d8Wx7WXd4SOTEv3zJcKxz0H+oTsHFbTKZg/vC5tWh1v63/f837jK8kV/2EaDglcUxhZCRPnUaU+V
+iY/4qr8eq9+/iLvzl1uUlllNXCJfr5x9ZspCZr55c/fAg3Zr0s0fVtoNhw5XItl893t6ihkptEA
bdHWynYp3enjBgcxiI6Ff2GHWX5r6gXxoDnIEBObC8phU23Azhu7SQ3jLqnb9kHE4ARpVXVp0Er3
RtgoGIJ4UAgXQN1tsYfrgSk5phlDGN4luujjlQtd637KPDYFuFOP7EjctVfVT4UHvM3Dg51XxrCH
ZrMG1h7jYfINJ8g0Nz4he5tWWdNXKwey6NFp+/Qi1nP3qHuz80UriAigujXFJ73RnGMeLVOnjvI7
1uzhKKOiV6tssQXPfdZf9n4xf0pYiIK4jll/3ebVEYV7CBPwfp7WDEHnzsXOEt2lRSH4E8US62YM
e4O4KDffVEg3L6xi4Wv2hrVF29PQbqmNk6dnWCZNSyFjVcOt6Up+CfDjS5cT7aZClD6thqkzTmFo
8j6kqNaiqo9vwnQYX31ZTDcDsv9u7YQEALhDyvWS+dtYOuFjXPctGzec4Z+cEdpQMM7Gt7Zd/Cl2
Z8k3bakCrYGwyQc0lojpFOTBm2HQ+UXLDQZ9cKomXGjABwvWj8l2gqIO5SV5Hib71kVOEQIeIG6D
vi1Rl9ic+jzVzmlkfZOdZtFkl/3XdFafrFl884kw+aIE3H0cesmjBP92AbaRW0JUp7EjLe4brtHW
X8Uwr/Zpo4NrhPhBLRo/2UOv8/sKxedIlZsdCt/uHogFB6OgGvdYeH18qosx3JioIyAhjAurH6lA
hC0k8Nu6RY7g6buKAx+0AaCla5+u+sZTJPutZ4zvB+IexX422PGAUaFU3qRyR9Jbhl87He6yau7v
qK/zw/SHGRheYt/kxMkuLdfsgIvXgi1d9RuiDK0rz+d2Ip3ElVe0tQgEc+dZjkgBL1LhFFuq/IAB
VZMY4bpvQ+OWGnF0M5FwepeWcPGwgON4FPnCXogifcf2K3wJCUzBDSa08CxGvwrXuOPcfmUZJTv2
MLSuJug1AexfUmNpBh+mum3IunSNWwO70IUDgvA61Exthy3HvHZhMl6Olk0juplvwNp2I2Gzg77v
48YRF00r8dL1iuCADFngi1RAuDkgEHdmaj0xfJA+3ixyId+0KJTrTuvGY0sU0EuMuXkT9Q1uRfxO
+kbryFELK3+5HyFBDYExq69503Enu4G6JIAKHe+PMe2BWopLoqase11l8yacPOj34EyMHXWIdmcj
iHn0RDg8laEd3+gFBi+MxLkTWL3iUIXWzFwV1N1ejYyUFKB8xbk31fjcovs9lX3kXyl0Ffe5DyNp
1dGgxqIGznoUMJQpwWHZqVvvmqix8pl05/GmnSY8E2kszwrh36WhsH90jW8fM8h1O6OxAcFO0rmr
JxM33zzN+2bUvGFt62I5cxJMg4tDhPKmnXXodbMeZgBCHccOcMpW2yEc9TcrcSTevryK75p2SL/a
GMH2xsAkhLqWOMDQoPAOyn1bT3W3kxUw0aCrky5gVbE2vW41x3x05nQVV018P4sCkidCLn6nHcYO
pDgX8Z5bzgc+bXQvjGo+TNhXj3YqltMzQKg1BCma+naR+hdYmBGJcd4BAxT5Fzai+C2gvIp4gkjb
tXGW0MRwEFWsPeB+W3YJcqNPbXuhtRSG8MpgjAtJveAIv2SOCuQZ6yGU3AeFEAkTLqeUEhbPCykM
kmlsyDCzWx7qKPTkZF83T7TswWwQYr2XIh2+uXo5b4HH2EcMqOVurOCXE7Wa1s8A640X6ZaY8XM/
Cd869qoPU6fGK9/QKawuPy5KxyYyyELbpLDzYm1xxysKheqqgyRDPSEDJ80Ynrm7kkaSEaE8+n7J
BLESBEpQEut+En63MnOpv2Q4xj9jHeiCgbIf6TKtqW0SAn5OuPLStcDCeWuVKvySWnH1MCRFsZN+
X1IRnMNNMmO8S3HyYDDT/bWuek5yVf9MHU5eeK7jZauoRx/EkR9TGEY2Js92OPtS5/aVMdEhreEn
HELVcDI0VCWryajUvtL8SaDuxeXaChMYpw6+4oC4RWWEpThA9nG0z3tJpmK70hUWcvRHzp2hOv1R
dsN8k1gdj64uvARVvFfu3HHhMMx1z2XJmcByNeOLN9p+QIjWaPd14pDFrCkevWfOxmXlmuj+qWN/
9Q1+OstT565Al3oMCQ/aRQ4yHPjKiBJxUng7dqPthVlr2cPoJ/6uLBtMwI2jbWyrBVYkycWO8FnA
EmOx63yjg2KEX3KEhrQxjcHHGUmXMg45UJjtZD1DPc43Zc0Ad8Kl18aIXlOGIbPF0stvMEd7eA56
d99lQKsZSNG1E2sRtZXeB9IMooWemo+ksC53XkunR7IhpQ+F2hIRYkm1qEMgtxOhpq6hXs03s6YP
34Yy1D4Vbh2u6UulRuBxtPn7OWVShW+TzodVljludasmijfJtfuIWI9ryMTTAYn24olXyZey77wb
vxrUVtN7+7PZT9bnodWszxyapzMrlbONm1gLJoScgVZb8Z486upEUn17S4ItFA5ijDdaZiqCd7nr
Eth4gIHPwxSqk09ZVix8XXpEr2pQuI6rddnPqMUZiFtlV2iMmrjclD6602KS5qbGC7tWrW7xErv+
dOjFlF+FnhFdkGsPwfX7WJ6BZt5QEOLgx3njOJPdeaYDHm6K3IVnQ5pTs7LtMrvSMc5dOJNyHv0w
HHYyxDyNUZjFUMed+jDODc61DmoYPHMf/AmN7LU+ZTFToGHcxlry0maTOjMpTBd4D8srF8gI4iq7
x8TQ1VS2VGXbCHZJzJpJY9m6BtSpnFSrVZ+56ZWZxdq2N0V2sPrCPqYj6ZiGO2qbsK0VKNiOpdvF
grtzm0ozcRoUbhYIPDNwczAGb1ibhgu/jSi7hVZXn0aJIHBdumV131eq3PZMOOyBSrc74omWkEFx
ZrY9YJIImMNpGo360ITOuDWFgRwQDat23+k6Pmlku+yYLRox+cC0oUc0LVbohOC3dwk1A2+gMN3U
Q7mTRpk/6D3DqajhQpl+YrzoEawoiwyIAMCO/jLRiulJ6KpMms0dCXO4fDeJYYvDrMb5ps1c9+CM
1rTxaLgh8UdOiLxqoLhT+M5A8sdQMdMBw55vdEfxzmsmgMF1yL/cWwi06VCH8XDZS40wKH70OjVJ
2FxBrw/38NytXaKb80XqhXgtkAIt3+jKjakKI4CLIc0kAvRwUtwJhaCg8tISOm+s7aRd4YYy7Uk8
TVTOaIuXzR3RPsiyskQ7RuFw3deTS68auemYat+8RrpUocpHs8+NVZ5O4SVfA6KODg0F2kHXbj2v
HTcVZvFdGCYDKO5QHtGUtT3VKd3dsEOMD/WMDl3G0zVMqmqNXLZ4pVzx2s32lRLw7YUCqsS+rbkA
EQacfU7uxyqe162nRXtmK8TR2rA2dHS9UVjgc8m8Rwgn7VqmZoWlBkp24I1LlqBJo1z3pHZR2rW1
yd2a71vSX2ZXBY2TGbs8qRo9VRlHUOgJn3CSHCl7ZQ79DrFc/BT1BGNkitxmTDvoDHEMVHe15Qiy
FSKdXKRCxMc4derrEor6o4bheMWqXnzptLp/rQfXuXON1lJB7oGI6IdpRgPuZzsrj/s9pGdbwcto
rGvLa+drGA/tHSiybDMUvYvVR7X0tWbH2ZBjRLohaI4daS/pdmgyjuR6nhyi1CDm1JDNiw9u4IgM
DupLlts+GcUVmot66/Uqy45d+cL23viinNI7GX4v9XUr8MwMTUobGznMSNgsOe1yIu4DBDXhJl7P
q1jgAsHLq8ULLZunSESH/WLFVoNtlsi7K8uQ6U1pA/Ptk6n94rTsr1bKiMV5onZF3GvsHpAelp+B
OC2QZgIaH/RlhXQMmtF67MXQm8r+GCeedYqLTn4uJc0/SG3jgTjI4YgIPXuVVooZNyapfFX1Mrwe
3Lr4WnSuvsZ0ZD1jwaoEr0jtHgzaHpetjBEx4rE3V9NQWpx1O6vfTJD6PpmlW2yykMD6VTIM8bnS
pm/Z4HqPonLBMPqzRy8MJCEmPTDnJHLQoIhnlsIYi8Cq1xQm8qllJkvzdJ/WsLdqiC08Xlbbw8Sp
AgaiCQPMgP3U1XPQJcW9liePqpQUDZnlVxRuIAX54PQyo/7cmilVRydHgKpbbtMHNjvjHSqR4r7K
iupSzrm4aNuQrdQmKqYwIkQ9q70eqWoHoHLPccnRvkFu7pETk/Fm9I73ACW6JCyz93acYkaaHEn4
KTc1ecmimF+zVUyfAXJUn9Imax7rvlburtbsCe56SHV5BwMdESg8SCT4mixvLDSKJdjRRD1lrYNC
sW/H9DCI/ls0erSGKO9cKt8rjyY729ey1p01WNUucLTsPFcDvLPO1PKdzICOjTyqS9iNIx77ppZn
S3jROWUztEqtPO02wBmaUxs54boDQ3LL+/+VpDgC/1jTAG66eFrMUOIWqLr+OoPgFFhRHtOd7EwW
LtfYADMMb3BMVC8mAhELOPqTNam7uRedtXUd3EtaORq7FIjpTtaaueZVy+/ot0EujeOmvbX1HH9U
6HQ4/3p9Ow9EmtiM+L3mVdYujh33EtwD2msUvO5FXPicTVMRvdgTgly8T9XKNrUI+r9y7znqsJ5E
fvG0CI2DOvI/Wwqvhl4jA+a3kKqgGnlnJdZXl0wg8lvk9BLNId6+hcnCfZvSk+/P4w6/HXcMeumu
WbKbqa9wU8zQ/ewOsXWfDLj90j7hhaUSvRpL9lRT7PhbW7N30ozFNWeQBybk7ErVs3NoGhz6cpTO
ps7L8LlaYqfzdvT2oBfT86KxAf+FOWwlUBjvVWeTxzyM5W05d2i3hHYDFE5ewLotbsJEc65dJL+B
kzrijD3MfDMi3CZVSiZF2ydogXE6XZW2ii9pVWAGrlMfc9g0k5T6JcUcFoKG2xVMt5sBkyFOdaXf
QOp0yH+s+3VFG2U3DWZ+J5lx8eXjX/VByu3avL+PehrKytWdgxmBBiVQ/QnSvLtPccnAoZDqwESq
7ZE7D5ds5VwUYqSmdlGTsf+tyrdeAgunzF+/mE0KpsHDdMsRoImzl0pPU/1o0H87eiBOA6olEIsh
itz3QlPTGr2u7Z+TvEXnXpUNmnuTJAN725Rq5mgWt/4ZpU5+XxYwMYGC+rs46aKgpoR174jum1K4
gPWZrUrbmGRpzeMryRfFwc4F6BHb5pDUDBNNyCy9KBLfgOhl7IneSg+8//ajWzgPBco5Gr+EtbIr
zAPKHa+dSPqg0qfFAMz6SnDYvlfOs8sRRKWkALT6DXuoJeCJMpHWe8ar5efj0apsc+M0JoWUjNzT
KDT2A+DGt9gx7Wtb18RNp/y3RlnaQ8Sr94lYoTYO7K7Cieu3akFpkdupYarbIfLoNyLBu4yPBAYk
CukPZMO/VkGFv6iFaef6xq8aF0flAuGz1+5Hi/rdoFGMS+qKMdnsOI8Xuz+XXX+p7KLM1wFK0FUi
CdlZcpJ/LB67GK/ZJ7ntfqoie6V3/C0pXNLDojoP/vmlDGGihbKFbTP1/XwpvXPw+CiDLxZ70b1C
VkZ4wWCcdPmhNumdnx8FAX4D4QoQ3aDOfgHKYfAg6ASYzB76cH+Z5XIxiqDZCxm8qwaozY4Ex2n9
z78f0SmGSR3OFr+A4eyEnCatSrr9lHEXsT2wSreU7DiTWh8oPn7VQaGLEGhjcHAjxniPe8uY/Oe6
1tp9McX46vKQbpjWeOlFJqho5pQ/ruuJuJYsn+NTD3vrg+svo+LnjiTXN036N1AZ6NG8GzVTZNWx
nkXd3isIJWPTRSGjGT/9+X7+KjATPpg93cNHQK/ovfxZGSwX0hftXkpKt+4Ys4uIXDM850Kf9/NE
Lu7Qk7patWyS/3zp340fUzi20H2aN8bSBfvxrfBtSxmRMNulSDJtatMmAzRdCsGupucN5EZ2YBOU
7s2fL/u7V9+04F2QC0Ce+cLP+PGyZgcg0k24rNukKE6L4RNJsfM+chi1PkqLf2PAmswxSEY8a0Ea
/ny5qG10AxgTl+ukfd+IZsfhX20acqU/mGWM5Ya9HzAkEQhEiTiheKA/X8qf5/96lrAdx9fu+9ic
wv4rEbZqpXW5caKkrO8cb9af4btSTEIa+m8MWhMhputYSC/Q7v/8GTLXlPMY6aTkuZF1Y/cV1fyI
KfbPz/B3EyqPcGlf6TQ+vze5fujGWSq0eqtg6vk+Cwzp4gv2J4XJMa0/eH6/ewstqImLeM6kxbh8
lB8ulZFzMkwAn/cjlJBAjNWT41VPf/46H11jGbI/XCOxweyyULd7Q8jTjHfc8oqPUKS/GxyMP3Q5
DEX7FyWp76fe2ApCCWv2rqeo18WB+FAaZcOYPMYaMww5a/qShAsDCHDghReaH81ov756+C9sWii8
fz6li3czmmXXvalVPlnsBkAzWUlnDZu+ucy1lOy02i+Df3pfuR6aPcxHtjDc9+9es4AwFzb0viD9
EtXxdOPGhvvBVuLXsWjSQ7cNm9KuQDL77gX3I0Nis80buOfIc7oaFUZVD9iD6WX8+ev85kp8iYU9
6hg2YsR3wwRfdjJPk1ftmdpQoGnd0Zzc+7pNH/58nd88JqS3GLd4Vsxc30E+PwxH4ACZ6bduBSBP
37T5s4b6N83gzjfhBypE8esaSwzKD5d6N11Qo3LCwuFSPRA7PHxWtCD9MAko4qQ2zVDOnyab/ZhN
/wNOvEV1X2+b8IvDkRWhjIAmTvd3JzrKaCiGKYAX1pwdbMilB2kqMEPEdpzCnHMgAnsTLwndIs5V
EsuDTOWBjFJ1HqueCjYcZdwrVBxXI2FtH3zRBb30bm5mBaevh+sE/C668Z9fcfTSmumXPfe0i+Vn
vyj1MzbgW2yJyXMx96Q9L5jqNg+/tCqLtm4GLi1TwIIcTEg2nVmjqTPkrp8KyA5r6YDqqIpbANPo
2yksIRAlVTcbqTcmprsK25QwsmisSJ0ehHvQUg3FkFVZqJtmQGXSE8CvszSghOdeZhZahhSyAaFO
Vfyf7J3JctxKlm3/peaQwdHD7FUNomewb0RKnMAoSoKj7x3N19cC7735yGA88inHOcibVZkpIdA5
jp+z99orP+xRHoXDyuIMfa6WobFvRHv4ww36/JOP1pFnzfDRIaBgsT1K/rlIePWsBWjvqD5Grkus
NWdK+OYJd30gr7COId8EZr/7+OF+X/CAFoHea1s4Q7CoHryuVQHbDC4ENCKvtU7ot2brKqzbM7z+
7Tbw4H1IWq93VkQA8MdHPvL6Us2BGzLQ4rzfc6B/U5rsnHxHm2v8pjDUPFbMe+6QiMe/Pj7UkZNE
4MFqRK+Dfx2WjsxF2W+OCCOR6DIVUYIhHpMgwvnivD5xmiQik5QB+7joDZr2Hx/8yHlSV5k4P212
Bu+k7QAYOtpOORp+/EXbisyucAiResRj/cdlAGncvE8uCiO0uYfmT3pATViION2Rw/QwYmtaGR6x
e3Vqmn/8mFJuIJhCGMXuQz90fJQz/yUkvhpdAXjiyaHxasaXfW875AY7P//0Alo6tELqG4sUHfvw
s0UKcJlbYIp3yGrMHfaivGCGyEynIWi5+eQavn8BORilDaUBGVbvJLsV2hDpdBlnpll30tQeqsn7
SaL1Xdg7n9Qg87v8tj7lUGxLcTwYrPmHCmpYoBGACoQYsKjXJr1Sv7DThZsqgtFytadN+Vk1evyI
PqUoun1eusPPCyREr5iPWAm1T/zyqRiBPs6cHuzfKWHTxtmf3zoKb/Ol6uCI89V+tZzZDfuONnCT
ndZ1e3AYO8tKLiNH/+Qw7wtGS4ev4Fqm51J9HDYUSJlEb8tfvVOaoUFdyq2TcuCL+PHJvF9FOIrQ
KTZQWYPtO/hmDZox5HEskl1t0tGi07NM4+63mzvXYOQZqHsTMdTFJ6uk8f5LyVFZONDiIsYlc+3t
JQyyqfXZ9iU73x7pgpM2xreuBI85YHBcTzlD7Gb0U2OhFSDHl5AJSsZeurtthyo8SZkjb2Aq302j
Xd0QZ5+QzELOx0tZANrCPkUW53z1jd7ZhW1jf/Lrj94Yz583P2K2Nc///av7jyRBpkw20h3daQIe
Rz/GM0Gf8+Mb836F5RKhq6SlhO3tXcmZWRWfkbBId5BMU8BYaqcn4s5z28+qliMvrI0bC1UlBkL2
sG/PxoY4jvsvZyHCgoOQJUCf7ujD5uOzObYCwaqkDYd5j2bHu2umG0PYaQniIYI9lMtnarC7dk02
xw8VW39eRbNntMVMC8DLQXbe25Py2sjBWMsrOibBz/na1ZFzndXBw8dndezlAWnhuEhy2RgcPsbg
VnO4JLw8aWR7V8kc9CIC+yfDlmJTh7b33KdlfEK3sPnkU3VszZsd89TV/pFND61TXZqEDeCJNi7b
XHua4nBTxvdlPN2yXH9ytGMPPNsePP1Y6L13TTJiUJCQlk2yg/yfbAmnc697I/4swODFv3n46Zit
nQafI7xshxt+vzOGjsSTZOd1vX4P35KkTBTHRIsSbs1szu2/xsIrgHK36rIim/3CTl0Tdxqazmks
HQbLMXTMCvZWSv74RnbwqT/5koqjVx4g6/xmmjb1z9snqwZrZPdZxtdmsBgTtNWTaGcok+k1J5Hr
PXQD3Qm3lAwxcjO6T3rVnJC39ihRdExO2e7LHl4ZXSQyoUcNvIjkPD5+Ko+8a8y0KUFd16S5ePhB
TF1+QzRQboOK/1lOot3oJWLKIEW/Mj59fKwjl0O8aIztuVFL1f32chhi1HXLayntA/FTp+Gwymz9
qRnTfEeaa7ymVd5+UmEceemEYGJHRcMX6511VdXpiAe64PRi+5uMQm1poNphjlFPC5P4tq9V3Vcr
1Bhq9+fnij8JZjSVzXu2raX5yA29ptixV7uoHJBCMJOu6caH5P2E96Nnh588bcfuJCUbbQBDsPs9
dMryrvRtY1VwK3QMJqPAi5fnZnvdV362yxw20h+f4ZFvDidIDWXyYaNYnH/Pqy8bhh3iOWAw7gYV
MrmwiErQq6JamShi/51DkbhJEAAFo3f4ES1dK2qznC2a8Iv8yk4Jzq3d1jmNOiE+Wb6OPaMmL9Ts
Q5g7/QfPqEISl0N1nf3G3V0ni1+2Dain4f6Rrn3tdXn7x5sjFjBMFxh/DcYnhy+gGJi1Gc2EjRS2
5EJ3+5saTlxJH+CTAx1ZmGmp60TP0nnGxjHfz1f3q8R8h5CCLSDAkodwGLbeVN198kiY/B0Hq/Kb
Yxw8E/CSktia/XcI+gXQkAhCrN3YN0aHEztIezi5oY5bra/LFdl14deir13EQsxqOw/4Yy861JB5
xKSXbIW1Zgqx7r0x3UVmW8PbsOS14YfDMh9V8D0o9XybNYiz2N2OS2SwwYm0yb6YiEa/skWNVjdm
fH8z+Rliq1yAtC+ypgbrWwU+G6ghvIzhTm4Qn0bYjaP6Ei6E3Iq6GU9SG4mmMmV2rkAT7kg4vIuK
pFlyheeITPqmCwLPyh3iRMJW+6lcB520EQsnPTmmZrTsCWnffHx5jz2bfMXx/jM5ZE5x8Gw6VVO1
o8OziUz4qRraJ7Cal5apbcysWAcaSdYfH+/YG07NTbFH+56B0MHxbDnmFWiYfNdWkExYx3ojOenb
/JPi9X3Lz6JXymCLXiZtOv/gMNaQSLBZfk6qa3JdllGNZtB7rpKvDKFJytWWnW08hnX+yZbJPH5c
urRcUTbXhwWZX2ZVVvY2PRGIKN/koOMSqi3tGqOLnq7RzLDHqeyMDPBEVas0RySodTkLeQWI0kbl
b8e9dmLqnbYRrZUvA4ShPHDllnknE2w//mELohz7ASkgQW/hCsicQ+/FnVahCG6NxGqW3mRXi6SN
yf5rpzJcx/weYgPKX3g+4AB56bQth77a4OjiP88m0kuaNl67mmvcV0RDfnIrjt1xzI6QlxjDcUPm
S/ZqjYj0xs7yBLuu3j6NjHsXY69vE9GqT56sY2vRq+McFkaqVFlKEkq+8+xUBz3jdMtMyvXHj++x
D6JDSh1zBeZtzqGhXa+MEod+jWm+K7zlSPQTm/GHIpFo6pvxE9PZ0YPRr2TP4uNuO9xEODWLUZ7y
rmjSydiJTltllSCNUB8RDv/J5Tu2EDi0/flaYNl7V/ym42g6MSqqXR3X10aDRxzs6kOR1r/aCM2C
dD65kuLYczHPvNnAIiFwD+c0U0MS7Mwo38VDKnF5GWLvTYClDXrxq8LU5M4qIawMpW/eRHoAhznE
1BACsTv3Qi/ZgOgev5LjwRtF+og1fXI9jv48FkTaSPRvGV+/fWz7ISDXVlLm9FX5y/TDe2mo29RE
R/LxE3X0OK73kuLnzJa5t8dpgABKAA9YgsFt081pn/JRI5ysqz/5kB4rW2lOIdqALUFo08F7aPY+
Dg60l7sWz4hskLj2+XVd2HsA+pdpUd1lqf9Jo+LYA/zqkIdb+3iyUjR6erbT+mEbdsUvsgkRtzv7
uvgM0Wcee37Zkc4OfZeJ8OHrj3XdgnLpZiwzxvjYyvI3aVjOUhEztaR9Gy61ktD0jBV5HVWz10AT
szKzRvTnq+bBoqkCUcxrdp2BYwFXGz4j2da34UTWg0e+5jILGm8zuL1379msmgsnB9GQac1Aqujc
2iyM33oPQh3q2QoQ+mMMNBUpDmGHlHyRp/pFNprRustG47ZEdM3H3rA/eZqOXQV/durS4uC5PZzO
EwDeNDn+hN1UTidTO4lFq1sPdmmf0jN9aCMAGB8/vsdu8ezMQijj0mw9vOwlCRNjRTG0iypfQxfX
ER80sftdmWRBY7yfNekfH/FFO3FQEKKYIWLE4HVhm3mwAw61Ec61l2Y7J5v8JWBZUvUk+Vq5Odqn
skjT+9LAah5bKCdf7AKebNP7rJvadYukb6v1Pcr1j3/UketOsTFboKGcsJ2YX75XHznfGb2sNcx0
l/ihtZb16IBNp2wc44Lg9pocV3SRPz4+5hEyhYUqga7PvGqTuWm8PWg42FMZKN7oZgqQspJCukGQ
am6aoG4ATDvmgicF5aSdrv2wlvDpmwTnhSVWH/8Q88gaNvvCkWNAUmTQdvBDdKQRTtZGGb7l2GQ0
MvsaIjOdrtFW5/YpV8Y9IWrMPsViBXo5pYkstIw5KnRuddWbvb4Zx0D/Ji0Kb6Od9G+UxTn8WR4p
HFNEgw0+AQqd/DUixmbJVmvLmZlipgbwTMvbHSF4LtCyzl154SnZuOYtGS/DJa8tJrSRF+FBep2/
T3X3uz6z0j++AMfOnwkYHnSAUlzX+SV5dfdpt4Gob03OP02GW4ksbQePPHqIhCY3f34ohNdoDXCj
89mYq6BXh2LoVFXZ/FnyC1Ouysqb3XxDmex9mYYPHx/r5b4dvmlz99dk98pn8HD7n2tOChsyYnOg
bNJFWwbGmL0mIkSghalV7qbiVBR6cNUOEFgNQwuvCaH0l5aZltsy1+u/Ssn/4Bs+wzdAT2KC8S+U
wDtA6ulT3jw1b/gNf/2Rv/kNvvUFlcUMXPBexqVzEd7/atr//i/MBSBQKcDoUaPcoRZj//0PwIGV
9W8YqgkAgseO7jwrzkvj90+ADcB5eUxfPVm0Xeb+JW0etgS0XA/X8CpoYTqFg3OaGSVhaTSaBIYF
0Y99tewarcSE4BpTQKJMkplFcIGIiEjRGoVv7SO8ZrtxS8mia9m+aRx2emttGmor2HlY6KEbmYp1
xq3SiZhVSWHtbrJaZVZ/0er4kwfCQ9zeWlqNhvR302JpdM6UVTXPkOGuWyvCBosAlBRHRPSbFGHq
uGkqJNHGNN5CQsXHCEUnKsFIiVyvFigs42mLG6zRz3IsOOgcGh23ils3aEjTivTeK6KWkltEJf73
Jp1MsjiaqhPLGhdveerktQzWxeh/00zHKjjE6EzrgfFTtC1dLKZ4sPDugV7xLpMqd75XrtuvNL/o
H6Ggx1cTVvpN0Y0Az6GGgyBSBkEnrA8a72yhldtkygiXIw7k0UEi/81oTKNYiCLyn3FaP6fDeOHp
dRwRt5ONJ/wjgOPimJeRHek71GpijV/JXw4gG/jfQMy67mKy/fAxjPqq7cnFA//k+vQsuqJepFbg
MPIXttrl2pRddaJr7geZBSdIMHrcSu547TfGuKedWdWLMTIGpPWBFu1kGkc/eR7s6zhRioiYwtAu
sS5628F26l1TDOKsD9r8Tk5utJ28DsziZLlLBdy8gJ/XGueWrYwHrUibWcZqmJfEAnYrn5w9knRc
90RFYjpNgZWrVdRhtRFGjr1SzoB/orA2Zo+PNKUUpJ8eVNOjxudm4+HI3GLAn4hTNKZnPeNjJola
uJ1Qr190WlWcFVrYwWGYNJKvOpTygmQGZaG3w2L097+3+H2UPNfsGdy+jPTMZbNfKd/K632MwgAm
EfVln8LhAoAU+9DJtBuo6ODaF4qo+35a6xL05fPLMvGfFfXTFZUv2ocr6q+87Z6T8e2a+vKH/l5T
PZLrmI1innAZIkCI/mdF9fwvFGSzKsX1SaQQs2Lk7xXV9L9g7/QFAi1zlujorMP/d4WFX8O6yNSQ
2cL8p/7n/7zBaTYH//8bZvu7bgjKunkzxEgEJM67utx0YNJ6UxDukeW0cjk3yq57EU4847hYo8r1
90r/EbMxOykrYlkWceH5N6pQLZVqprZmJaqtTjKHvnx1Ga/+WuNf/zLGMm/XfuipnBxfIuaWxkyn
PKiVcemMdmJ4zomrSJy49P1EvwSxwlrPImmDvOqK20hYmgU/KoDYywROKxXBIYPfBT89embXDWqC
ql6Xo5u5D1OphRejrDBGWbyY3+n6tE69ThXRq5NyNG+VAjDQL7PG9hqNrJlW83Y9eLaVhYmklSuR
9laCv5H0v/qrHFW4KwYti3sYJWl14wVNOq4sl4iehZbk/t6rSY0tjDFeD7V/x+ou646IH8+8ggfS
ffWLMsXiVmVqwQqehouuj6sf2ZjpN1ZgFgyfLWIllpHE/bLwMFYK4A6GTJESFmmyIbUsTYGAm+Q3
oDdM+rDf5HVwPwQzVCGa6j3GKpglndk8R7qsL8kWH/A0YSwOi31ZOM2dm0e4l/1h3LpN15KEItV+
0JS2ityJFTf1Y+eiAmt3lodyo0WEGiFSEcWNZvnfdTPGRR8hRWJXm8pvBnkS7gLHeX+uhYV2Dd3G
H5auHJt1H6nhLHSnW70L08t67CJ80ZiaFk3vCIxliWYRcEQqjF/KZjFgJJn4MhPkfaMDLL5RBAmx
p/ayK1tNLklVZi2SczNPG/NrzHYFd6YWXU5TtbbGwNhU2H/uGPYN4A3MHIlAaW8JO8g3pdvKZClq
+n0NoirEG67YDWZQrlFtkOI+6UQx6WVxYk1tvxRV6Fxz1atT0tvwormpvg8Zpuznbt9eCj0NV0Gu
p99K8Mp3hVvEv6teEB6ddFp5WzXRdGHmxnBm0iH4CTPc2VhBW62zirOv4f8tU5DM2IqQHeMXU9Zm
qvqhWpRJKZ8SHnsmhPWwpJKu8W+H/Y3uEitArIE6tfuGuTGSwC0u5nRN8BP0y56ktAmn6Y1ssUYA
t0RwWUeSR7rO3GBDYHCDurqynG82f8mcUsa31PO7NZks4gmCuCSkZxx/AVUIztk4WCsPsy6dNYs8
2RZ2x3e+xFO9DNAsnxjKietV0ZujhFXgzknDcAWI3rDhnyyMKnONmZqETxLN47gCgRTOeM1Au7MB
RLiYMNP2xB9qceqXdmGvB67jCa3pGvexSOVZmDj56SAJ+zMh2ExLS8WYxRSxfKNhx4vcC6znDG4L
uS9o4e+mvszP/JSAGpjRVXIOIS/YmAUKUoOkZd4u6VUWu0kLYIByUhPhfOv3126uR/bWTQrnJGnr
r77spx+umoZ10DfWie+g+ATC4WerUpDUxkrYf1dy9OpF6TmkG2bhlIsVg5tk5gzk/UhqTu1CkXF9
TK9VTXJhwQhTXZhZibRTkCmMOd5D0SsU2PazsXBbPL4j4bZF6BT2qmERIc2M2KVLuyicGjAfmokm
tfprp1YwK6YcptVizJv00uLF2Pak/aIPLlShbWoKDaTy9eRcOCwHgPSIT1l0QZrdUwhVN1FntsUa
o5l5HlR9daZVbdGsXLPSL+GzF3cuJVS6El1krfSC/97hGSVQSoxyrya7Pu8NKa8io0++lpnI7zyb
HK9w7DLITT0ZmWXB4ms3SfIch60GTBGHNCItUPZXTTSm2jdE/EAihqrybwwTJ+ja1YmCAzdegz22
9Mz/VU9mtUdX2H8PyZZbKobINzT/q91QYKHUHI28m66QOx2Ci75gKmSdSl/FG7dX9a1tFuxvYWvL
azryNNpVFt2445CJXVM34RVDyZI84rFNoPQCJXosRp3YSEvgnd/WY5yuA6dLniS8V7GwBTCUFp4C
KUfkDcoFmokEgsDYykttaLVkZauGwxG7p36zvvs32Mn7TeUSDeZoPocIfX06s1ibyVcw45M6MTA0
9Ha1Zm0YTmI3Cb6pRAn+wUPHOs9LnoDxWIx6kePkn4ipI17MyJexXblnIrT9cOGOhkyw6wly7YY+
Ck5UW3WnrefAPuK24eaVpxm7CazFJiephLtupPMcm3q/mnuey6QazPtItOVJzGbhyjel4KjZswEp
gwfRTszLQSvP4oClf7LTs3D0gucBqrfvdtmCSMBhCZhZW3k6htWytOKLERvh1mLjwB+YBuMy50WH
zhV5/YXdGTqgyQ6ZhcR23dX8I/J07RF7VXVdG+ZwatmVlWJRkPl3y/bVM47Y5pRYXXdVZ8WwneuS
H6mWFM88pTYu8dGNWDpiV3nrUQbyrCEeEWuwZ9anplcNDTZl6ZpL0UwuDKNRG61Vn9W+uRlrLSKA
aCINw4lhwawrp0p+WK0bJmAACfsBfhkaAXmNGhq/FswRwZbS7dlLv8zAkkgxB1R6/Z1U3uSeEo7b
RdybFatLTbeSm1F3bhM4Ats4zoCXmVbtTsu8keZ5E8GVXkDdNi5h7lonlFjFIzT7dtN2Gtb6Vud+
EREINQQJb/5o2lXG3xmpnwY8jLXOhHf+iNbZuVc14gzzPcvx0IwT4eFQZBfUXUYJeJOEqQUjg+RJ
+C6kBlzkuN9NC8aFX9K3J/FnwVuHv8och0CCU0M7v4Yhnd0QJdteAGcar/F5APNNlW6unEYQg1WT
r77pmuYm9Hs+1rZnn5NKKlcQUgzjLMLNZq/8oWmaZW9FJgbrzCL0iCzJVcDo+7mPh+qHhyke2f+k
+XvXAp9GgWmTuZvFxCaMYmqtRd3X04kXY7vADt45Z20GyWVRRmlHUKs2uWzw41idVWKyIQKwjsTL
Orcce0l5Uj8YsTtq18q0Mmvb8dG/5q2FraLzDAQoelNnr+KaLwFygLzakeMKuWLooUnxabWov4rU
9G6HQTBJqlyidAHaO6eoAVhopT8H7hVOGp/Dc08Y/AdudhFDm7qvDb+6EWbvPlaBF28LB80+hJFE
e7ZEoJF64Fb5tmpqwt+0MIPaIMXEJ6NyZbeNslJcGVEos71XktQZdi6hu7mOtDDVcTqVHroA/BRK
WxAn6ZBh0FXSbE8dKCvF37qM/2zrPtnWzW4A+lf/70bZOYyNp2fZNb/atnm9t/v7T/7DO/W/0Md3
aOfbtskk/zXv1PwCNZ2wcjZXmKwJB/rX7s4yvjBfo1fKH0N0xtj2X7s7S5CMPk9x6Xk5sw31j3Z3
7/vNsxsB+Z8Asc6vO+i3++YIsqLUyh29id+yCJlpeEUwL8SfjXeOHYlUCFDFtLXRnB0cKc1xS02D
4EgGrx+MlccyL4YFb1r32b7wcFfIVeMYtAURm2FjnX/Jq8Y25UUw1ZTJ+EWTbhl0+mWj2Ds41XT/
6oYf24C+PxDmQDydc6defzd3VjSt/aKeyh0JkL+TNPlN6+l3zL//O4chDmFWoKAzO7hymKcwYdlD
uUNE4699ryJaEDsA6Spwlf/8UI6gPY89BaH2oWouLHVigCVnpIAMnQ06LGf0X95ZncefnBSdi9dt
W55pZDtIyhA/0LrFa/z2Jrkq8zRq7HIne8DkTjfejOFwD7HqvlTEYXx8WnMf4FWP+K+D0SZx8DER
7XZovNGEXfBuFuXOrxoo4XCvdrFH2kuhRU/6nGEUgdRbkNn65/I5zvLFifsyXzy8dU5ddEYq83JX
VlFx24G9WNg+EDoMpObi43N816aZLyhCJVYFhrW81W8v6NTF3Yg7rMTKAS03g2K1plUR3H58lCNv
8ZujsGS9frdIaSCxpks5ij8AR6yHe5XRcKSt8G9dulfnc/DU90kmC5VzJJl248oZ4qepACD7//F6
6e9PCim45/FkuL6FqW9+Vl8tGEWQ2V5WlBnDKYMYYX3O5BmJT7iarGxc+4FerIRfCxoHtr3Ta0D3
hBj6a7Oy8r2q0MQv+wI8hoctYFkXOVQTScCIGwcmlbFOhoib/B4xbJ+Ek1DnpUsmSV1OjUO7n0S0
ouR/Qr2arfUE0j7tcnvnDlV2Pda+8ZC4pITZQRw8qkyN1KtEagVk0y6KEUBgH/M8J+4AVrYZqRcX
SU4wpapC66RtcXR0SZqvmZnmt3DUrD2wp/65CljlRevw2yFSXY+xVZz2XqPipXSJm12PVko7D4od
OnV+j8Y07ykLOOlEEWdFen15GRpTsWqxSKKKMIOADWtHICr8stbfOnDuNpUOMyCuSEnTaij9mc7Z
TTNVP4PCsnTb3KBPwOIiwwgAGdQhAHd0r9BaFO1SoS/cW5mKtuigi1Ohk9/mZUDeSLjTlrRZjIdQ
Kvt0CEX8GHpFeu/0Cc69xiy/V05mPASce0mUgyi/l5nVTfwmRXK5dEvY8qY58q4PjgVtkoDJ9L7p
wXx6WpNda1rUPgZcGvBmVXnpdPFvXXBPOzA/D4Aqfw9NH9ySBFKc9PPSKJumOB0J+Eo2dQr6gneb
4haSqzPcYKe2TljRCXZip7lVIXExlAHRjGbt8n0U4jpfWKSLX4Rm6V/GDpl2bA3FhQC1vHW6FKWd
ofWet3h57NMGsC4kV+9MOlyyhKr+AUknVGBLjsusKsM7bzI4pdCNkkcfBt8iq4jigFgbZ9B+qHkB
MNZOuo1yQy/PRadKf+XIQH2TQan5a0OoxqOoTCIaMXpen0EtmR48+DZ3Q55kv9kTF3vOcVyD9QpI
q/OqnRUL/76gyr8zqUbjJagdG24Yk5OElopUENKGzD+rceMgODS4BW0wJDYo4ZJUVMBxGlJ3x79v
CEtYlZY+kSFn8YmbgAvCcCpnDBVAJHmPLSRUaHDz+MlHF7Pxc94j9gOk4ka+SreNCoabnlzNb1M9
JVt8+y26Wa02ok0MqGNaT7GXEOlAm6xbOEMifuDCan4aE++WpQWjWKW93XxVbkuCUmzZp+6YsoYO
BT+2Jg5x71B807ntI20pEu6ELcPksQqNfE8zNV/XA7E/SR3/pt/in9FkMPf8ELEB7DqutLGp+pXM
HHkBYnRY0+KceXPcoc7k0wdiICXtu/ZW8NqD21jVQOhkOchfeenbuzxxFNn10qFdILpvZTPSUc8K
yI1+x4MwkVzykgHYgNRdVBqQu0akW/iRv9qudleyGW7zyti1hfrRyZFontwhDzYonVM+he617Hgp
Rc7P0kWqzlVb++sw4T1nBhYsjNJNHjxRTqcgjjbZRCZkOJFwsyTnsEnYzzDpM9uUh5pVcbiSaTmu
8i72L02Kyk2l8dYnHS1vpUpCkBq44lPN6pb1rdq+ZAeWFudtZPFT1GikJGODeEoH6KSmagWKp17c
xXS690PHE4XVPXjsfDIb9TlrUaHDJu1r4jXKvMrHOjRDRLQ6pQvUsOZIYObXwiGhytLTJ9tmoaxr
1g84rO71RI47pK96XAVsxAIaA513DWayPhM9+BjwPDyGnV9X21QnXi4eYxYxoytWTs+h66KodxHk
rCXIj/5ZInQt8zQHdkdQuMKZu66j9BKDdrGRPYxm2WTlZVPNdXVhFKepIGxx1VeSRm8mLNS3XJ0o
8PtV5jAPeFl1exl9bxNP/NJ7Vis1PyM2KZQXSdBGF7E9hBs10tpzSfsl7VFrbdjn9qaBubsEjEZz
1ZxYEdtiWKrJKb5GA1docoN8NehuvbSgZuOHJAZ8kep1jbPQye8UyX+EquT5Ppi67LrpWHu0kNWj
93npE5Vxzdl/b0xaTuSWqejCDAz9hy8YDKg5aC0puksvadJd4+hqG0ukcZkfaudtHV2akam+aXHc
XI6DbM+DeHoA4Nk/eMlIUMyI8dqahL2b/GhaEzadXQIyCq7S5LtLFPQqMuXvIpypKW30lff5vlZ6
uDPwyoLxzqplq5tIzcfGYLs+hlsW9x+aXXQLw+WjN+uoTrRIpvegGPN9TYrYvZ554i7SRTk7mXrY
BS+LLExeJGfcgw17L/QCzuAu+W7ntBrToduhsbPqbS79hSFkSSpS48f5ghkLi1nMJq/iEYn9bClC
PTnJ+0r3oW26s3YfGNFqVNXExKQ0kRGZYdXqkLL7aiYgG1+bzMj2fWVme1q+erksvK7a0+zqVp1A
45eugmrAt3Y69saQTXx8UqKQHCJ9ghvidYC06UkM3NSKVCb3dHRMmhMguZW3t1RH5iGtS5PGF7U4
gqoF+eru72aMJUhrRvS/Shvbj4hClzQftxTLfgTfS3Vj6+uqGVjXR2+W6yzbum2vcsel7xNbYGiX
xGHFCOFkbRFf1wmVsfY0j16iJ+2yGNLbPjYHaJHCIZCI4toiZdYlmjKfU12jUv9hed2ujOOYCAwm
YpaNxMmY8yxZONQ1PXrtXJhkuqxal36bZpHSxntqmIsihr7d0dPaGRXGy6EKnhJpJ0RCGMnaAMy6
or0iviEWGy7oTkEhHkICHnLL6GibpuZ0wesaPoepi8sxmRNuUnfwKS017SQamDdu3DBjfbMclm8r
pDpht8Rgs7cQvq5KTniXoGbKlt5oq+3HBfZ7pZTPt9OjhCct2DCZ4L4tRpsJhH7X6Omu4gO6coye
TnPYMRPxauoEePnRxYikmSzXiboi8QmY4IW3TxGNhdFC+J9t1N7pEeffQ4cAf+YssDmUibkhmHoi
YdJdnQnCEMbTOmFN7V2iWNPuJhj5zH18Bd7tDAH1Y4bjSLQiZ6nQwQWwlJ2FfZnuVEURlkN05wPF
55jEtOJUsyC2fny89/Lx+YCuPWtPmXGb8zT/dfmf1xQ4RHzOWAZA+jOwtVhFTa6I+aizpxYC0Dpp
8LI4ttdfvXx2eljWzlYaZMxKQeoZKSQ22byV2g6Q4D/Z2L3XRPL7sF9h0UShQyfpYHtSAv2AFtcl
O5ll1r5TTfa7MBndLvq2b/SM3jTFdpqmvEgyFu3FPMFaCMJbL0tBoR1xEpQy+d4zKm81Guw8m6jM
M+aLnX1qweY9y1HqnyUOibeMU6Jy0RLqtgtnHIZJVkSxttwsuAWSZD2hKpqYl/GPLZIS93oMBB/g
YBywMEVR/PjyVcxzEGrLfkrIdPrkXs334s1Ofr4WVJQYoR3bBxby9l6FHVxKvl7JrsWfBbCzKRbt
gCS7N61vVQT3UqNsXHixNDZ27dtL2q5/ajJHWIEoHK8/t4TH9OAXYHHqHTTX0c5nv721GWWfllb/
2TLwrmPBUWhUwCUBN4QD6OCed1GnAicvop1jUTw7+M2BCjjEDRo++wwnAbs9xmweZELR+/E1Nt5f
Y0oUpigz5Y4RwOF2eBSJhTO1xzXR9GGAiqnwz7Qg8B+zjtK4KXp7vPQ127/PrfE+8cfqt1ba/bod
FRErbUGw4bze0u+u0s4z12FbUk4ywdpRf/tncZE3P4neDdoTLcBw+lcH6z/96s/61QIayqsb/U7Y
eR41aAR5s8voTbf6rz/3jxLJ+4Lfmo8O93/uCTv8lX+rO33x5a8m9axP+keExP/5j+hI/4JinaAV
xAHYs0hv/RPRkeMdfgVopZDKyOLhIDuiw8oPeb0ok6pS2QlG/RMGQdM5g7hpoxmNQaBgVrJVaqWO
789mA2iIdi4vqhGcPCKDHH9jMX5F8MnGpggbI1wUCebmhS9GGPhJYAxXdWQlK6ZC5XfiNmqEEE0c
kQAeRO7YrfOmNIh8aKdz3w313bylJxZa4gO8UDInGiT2zG5ZwTbb1NIkoiPGqntTzSDIOg7wrfY9
jSMCszelKdHNKCvYF/bA1tzJh/yMn4nVi+Fa+QRga9rwTUrYM2nmydiNsVg40tLoF6ZjGXb1raAU
Z1qE0kEsRvLK3Z8qNENn0/uuZtzrKgijdUaiXh0zb9Ts71L3qaVJvPVbeVq0ZsLi/L/snVlz3Eaa
RX8RHFgTwGuh9mJxF0XqBUFREvYlE0hsv34OZPeELU+3Y977wRGWLS5VBSC/5d5zR6YD4720fawK
fgIk/hYxSxrsGyAPySPwQ7E3SwL+XNyvFbWP3Q29uTVS2DgntFP8zYRcAv91UgVpFUKaYpMYRYZr
hdyfIoqtzk+21hgsTkBzjF4nKzeViFkDcJQmX6tlTu4Gf252jbmgOOj8WbYbK5HB66LZle9qa5x2
Yy39gxbLtudPm8Yc1IeXy+HWD3KziwozcY6lcCwaNyZ0I8EOr/jVEcGVh0pV5tViD8t4aN+qIchx
6gh5URULd1e295CNbS6Y1kcToIHvG3MYPwwkRHwqWq94NdncAfWpWTzixIv6rPC+G/WUPwZdz0gr
nCTociPcp7WVwX8OnbccGcNmhIKACkrVpyys+7MbUz5YVvmI8rR4GKa+rje+AUaKPuBgWKM4dw1S
o3BGUqXwvhth2H31Git+rIB7bCfHyU4F1oedOfbVxQfIvetat4oAsZefmkHU9PZWekimJvwQSSHL
jQKadj8YQr4nA+UD7rbZvA0JD003ZIMYZ2yLfBUiBvNBde1MSgL7D8cun3Ojtd8IomqTyHaLj3VL
+yICbiqXQ3SP1cY9JQWiGCGn6qSc8XuMW+l9YWqyC9tVaTakSf+ulm6XLxkMyHR0N0U7XgY39e5K
+r+9QzIYegAKiKNK3OLUoIi6xo0Pi9/Wwa3l1yOzhRGFT16UJ06RMNJu0z13uknunNFrjqgOnMuY
ksNRsmA/Vknr4b1NrVvGVvmrrNP8jU+0PEyTdi66WcqjrmsU2tjEPlq62TU5IPHPmXKWe+n1w03V
U/tUWUuyU9wG/uOc91VJ4+zwWHGm7Arx1HkIF5NY+pFb4lhOKjY2bZBl51okzp0ONLg35WSf0SdN
xENhPb22xZBdkYzJZ4Laxif8Je3ZKZgHGVMWvmEqzGlURX8Bpoz9ZNJ+DvPaX+y9VaVo1cwwPmE0
Gw/YVJKtmYfBXsnB++ENzB04lufPU27DAwrJcija6tR78RXYer1l8GduxtCbQL8nJztsL7NHkFEc
OqjDXP1N1yPqsAIQjomTfkMQBANsqxsQ/dX+3k6B9y+TkF/b2NMXU44ZynT6O1G740PeeJKqIpiP
jdLOQzyP86tmFPjhxdbwwBsS3yG30Z/RXlvrtK7acp/026aa8uOI4PmA7EMw59UNQqBMlQc+du4W
Y3UJ+0X7zUEof1iCCjXGFJvODneLu5GV6gkGG6hWyR8A1W2j2wg6z/6x2CnKO1QOmkuZ1hCEzHM7
FcOVefl9O/Thrd3YySs21PKwoCjbT85sDBtzzsyryArzGvZFeGs0lf1AGqDmoADGdNM064ysnO5K
qVnxW9yoZ60T2lg3pK0jHnc6ZYWVIILMCdwIBFNNTZiXlsSS+A6PGsY9F0N4+dmWGAjEXHl2ZLJ4
jDopSHbPR4D1hHIpFFYEUB87ZoBfC4GxyMwJhpmKcBfLxv6S6yE7lei6DhL9wbOlcrQUcMpv7R48
rKHlgthnLuSnrtbh7eT5y3VguPXeNtrkRLPGxzJrZLLh7vFv6nGcv81GAxO4SCSjw9obz6gLhkPc
WeACeuWcbUDi6NClfBkZid1P3hxvZ3dYDk42pQ+cbO2bCHXzNehr/8eckbm9EX2XML5Nvo3FlO/c
bAFjw4BwZEhxmZHgbtl69xERdET1hEZnnAL47QgsunJ4J97JQqlljwiOxGLk55U29QLmod81PkJK
7I9ZHHkiL34QWiH3GCjl5yAhrGznNkn11UmS4FDLKb5qKw4uQwA7v5wWdUrDgAK8YOAz25xvWAX6
8rZ3TSbpQdVdC4ucLQ3g5EzIDuOm3iCTzC2827H0h40x1PozNkQWMC2OzahzjSlASzHqhzbpghu0
KPN3k8AXvQ5ZOa5Z0yTknfXGc5p64o2WiEdPAdALRR+IwvWhDbNnWWLc+GbQ3PlF7dziNIadCI13
WwTlbBGV5wUHn6DB9ZpAjRnZocHIyMJwwHAneC9McmzNzHmn/W+QyNbeU5AkRGCZk3Mz9qHLY3C2
7/FImlES19f1AzxLiOaHpdeMqOpsiw3CvjLXI37QpkNQaY2vAWb1Jz/oBxJVjHIvZeMdDJHX8HoE
AZKCw7EsCHYzGqc9zYvZPfhe4n70qSJmCC3YstXjED5ZXt7u0Q3ae5TC1jMbqdSNKtKh7otYklRi
D1NILmHtHxhdNtFoOjdBrEY+dhKxrtK0rr0rpnPY28HOygz5neknAY/GPIZHZK/+0SddDWIgItQ6
nrv7dilbMFStPNLL2ahwvTpaPObv47iEyyG2lP+ZWsB+npwwZxqE+OIH4HH9VjWBt4+L9tWTpb8z
8vABnSy5n0Zj9tQdbLqYGo0Z7O4+Z1jWKuMkarsjvssViMR9Qy4fWasIPO6yeDzbetp6DccbFI+E
S9Pt9lVeePcxteneAvxy0aJw8/0YKD/fOtAI82jiIXzrJFpu2Wy8YF6r7oYRw30UL6Z74Lyr9wP9
PGsZY0Y1bflHuymDO9/yAYOYfvZGgSa6yMgDCpA5Puo2j0l3KhDh+RbS5pNXJlbElV3ej7B7sQC5
U+6RIEcMZD10M+izYnwUCuXzuDjjSZhzfdcXcuQ+cYTi4gj9bxS+5M4TGXooyHO/YuWnmEa4NdWb
3jbHpwH98iezaMpPrk0NSAzE4kZeLOVdW/ThZSlW1GvixSfTb1H/JSY6wk3RcIIxVYxPNLBq2U6J
k5/zfhXeQvXMNCVm2BwraSfdd4ddYBcy1+9nK8CLKYObePCK7dQHikiIVD4Io3Ourqvm21AqaxsW
Gf1lIqdzWmNiSSj8XxcRXHJXPCeCKai2s9s684hpctxzVfjWl4zueqMY0UZEYhFK4Vfi1UIXd5qB
EOKGSQmV1oQets7yjoTrKxOEh6CFABCmg9iWi5VuOpmZJHLU48HEIxoVDLonWoRLVlrVDufZJz4W
Z6+ZkUUhYYBbAu3jDfk3dwOSt2vnuW9W55LYMZB9kRRFuS2KQEVtVfLGVGO4KSvGz4HjtJvGZ5+c
pNLZ1zrYp0k9n4NsuEtn135xVF0WUTA1hJVh8tpb8FSjxZgWZk/a2S7NjE0L8LAfMH9astx5m8Eh
HnICBSM0xYcw9vy7SSBvb0VdXGsuv3cD5z4R4/Fz1Xfi2LIHO3t2Z5JJVGbbIcHWtgSKY65Ls1PW
+sF+7volarvYi2YXjwW72uS2NkpO9iKf7zyTFwcThMTBvqJPaFUfidb/JwDor5MR1Bs28A8UI8Az
/k6XSGN3LjMdZKccWA4l3OTHZ7UEPKU9TcAg8XvyA292UHNkm8U/CEl+VQqsP1xAQ8KX7cG4CX8Z
yyxZrcS8tNnJmhr1seRgX9Ahpqw9wuLxT935/yEu+lXPwY8CXcU/a/cbkP3xSwMss1zgdeNHtbas
kUICGtrUc9J8/88/528D5/UHucD3aPqxZYpf2SBkUc4uHOnkpNt43rOJdE9CT/aurLP+XqqCdLsh
TM2MD716b9d5ME+VBKFznK7NdZzy2/3nX+nvH7EPJoPlOGZ0etpfQRba7PHZ02Wc5FQvV7NS88HJ
Rzpol5g9a2smqfpgJcjnTGze7+O9/86P/nl+tF4Z/0HvyPAIVMivw6P1i/41PAp/Y2kRIrr7q4st
9H4jVh3KAlfx/46OXPM3RtnY0wCCAr9z1u/zr1GS+A2doM2AADgeVES0Yb/41f6Tf40lxV9nxsgb
Obu4iZgWs+ViffPXO0nBq5ZaJikpnSYGGvZ1YujR8cYkXLfCHd7MpPJvDc9rHjPgxbcLsICNDCqT
2MVQ5zvLz4hHJoVz3iniBO9SCiwka0aNH8lXhynMnDPbZ2uDZKWVWy+YmLo0cegi3C5GH22Pl16G
cmxuzCQkM6ixyxt2SMW93zjBoTLD9BD7MTr5gio2SiqDbCEeZYclS9WpYLp01R1l+oIK0IgcPQP3
qsbAXpUn4nOm7UZHPpvHiCdhEjmpZvdq2P1xqJv4EcQQi6tsNefpNUh2ad79ooTCXjgxBeIU9NQA
Y7IbBzHti3gSd2M8BcnOEiEa4zRuzNO6uTsWyjY+Rk73H/4qSUaJHpzQTanvyWTHMkpXyXJG/hqy
DUc9up07nvPCR9c8czRUkZPb33OzMSMyrZdNyxaUrfWciNvErJMLqXHGB202I2M2svatscj6NGfy
dWD68piPtjgUaTB8Stu+fwrDfqo2pbGor27sJ6/K4AkFhMudNww1co0JJlw2aEVOSHLYvtpmRrvg
hYWP28BS73KeRs3kY/zMo97mna7LryX56sdwyXqSHrPsYzF1eZOZ6s5YEu9cqL49K/JHLm1cwgbx
fDI/p6Czt0THz0gfZm0rPtSkeCVaVqYb3iXNd4PnwizNKS+zhQtcNZXghU5hDskk1jdW5hkkfJvp
gfVl+dzUbvq56DMOaEaDDmirqWl28EmJecXKSCJhaq8wbSzOxUkqV1+1C+MegKi5ukKIrd+nC09I
ksGZl41dnVK9OFR0HlaQH1lua2qOyanZRpcd1K48re8z4U0bV87+TaKaZestxCraKqiuLWKxGxu8
HY0kLiqDymL25w1lcPKC9swWtEWJ+1VOowv1n/XxwS8xqSNkq1ZaTOJvB3Kct01QW7dL5YUPSYwP
bCTKoE2JacMXuRXKI0gMT0ftO8XJxMO+pm0a6Xbo9Hxw63S6EA9DIl0e9jVGyDx+NSqRGOdY2jLf
4Q20vsnR7PQmNUf9OOCdinfDXFhvPfPaOkpqqR8sXcsvajbtiABx671QjhpolPr5sRsJnzu6TgHz
TwWUpJk9d5uwchhG4MBgg6Fjy3nBmpdepJm6XzVzz3rDOHROIgJhASYndfAl903/iu9yNhntweBb
hqIxojn3Y9bZaTmU5N91zT5I6+rdS9LwE5Pnr4Y5tlvRKgcRlpi/e62a6TUsq6l3cRDXr3miO4ts
urwntbus1Rs+BMUkz89bQk6aflsZAwV3zwD9JsWev2179cAANGSOknE/I8ICsMkxvgvKdkGTwCB2
GVZKsdtmWzfF0rcAez0TZO2fPbPzIygCecD7wPSm0ZrHmiKog7Q3UKsDNsJHG3nHoclMnK1G2Mcu
+0BlvtkwrXaLyxN1QFE2R2FdZTkNbluektmRt4Ubr9HtjdM/qiBzeWP9Kv+MZkiSSmv1Dlx6pvSn
OJnqIAqMsf3ClLjFUWjQoiGeSJDlmHN353bK+Gg8H8kTwa8DDfBs8HBZ0GE0tHcIoVx3AK9LijdS
jvG7LNPxbXZr6+rQwVU7lqTBvCHylTzRMHYkBXUYF9vAbkkaTUeojOjs7Mgy26ek6Nottdx4wXQG
4qks5FbU/tklpxvBUc3IOe1KamPMVTl+2l1jufIwmdUz3bo+dIrSP6OwGTadykBHGsVcR2E/iJ00
p+Xbgi6j2g2WkFDJNLPeZuUFlGaQ302r/EpfwOgLGJ6uGtvs82IkMM1muoLCfA3mglZ9kypWE/2r
Jng4v4snZpQ2Htw7Kx/j/WKV6lFUpfkoLD+557E40Q8Uy4la/sVz6/pRsgN/1FYX2xszy+OXUQmC
bQ0V6A0Bw+M5nZPiJUAhxkMKtNEjscn1vYmI7x4dK9OZpPLWAbl7G6KPiJphsXe5p8jqtTjyoqma
s1tth3ovA8Kqtk5X4YYJTX5dUUAh7DD+bLrSaFfTEex8KBcC1w6//jIBXCC9OYacuvTxkxsocSIi
c3xm8RnITTrE6XdnAYqAEBA+AmmfDcmeQBOwSINPWEEKCS/8o13hCuSXe4cJ79t+WtELdOdQGBZp
EJpllfM+d3GaTVZPXksPX7noV4aDXnEO8IIAMmCnRt+W37O9VBtPgn6If1Ig2IvGj+MSnxqR21c1
NQnB1is0Yl7xEckKkljfz2fyI62bMF8YjbuGf4BMYdwVPykUtj16D6TZpt9i0CDHbDKQGyg54Y7z
zH4+zwxVH+xCjYdwDsPTsOIuVNxU9wz4hyP3EzQMxAnkF/9kZLCdhZdBxA7ojJ8UDb0CNUbHrNiy
rJgNZB3WLl3RG7ks3TtiLuLr4ofTqeNgRIwDaaeG2mGu+A7rJ8nD64B6ZCvewxzj4tStyI/6J/0j
+0kCSX9SQdzS8aI1ygiLeV7cw4Qev2AYHLdFb4k3e4WL2CtmpE/Xhya0OOgjC+ETy04p226eavgk
mU1O8m4gDbdFiSghmJh1YKfMf8fwLVsRJ54VdvJeqJV8QpyfNDaLEIWHC9mS5o0t+oxz7HdsCr5L
GCoc/LzzzYpWUTBWptAJ5r2zglfaUPhRWtfsBXK4LItlN/mlV6SeHnVvpK8eItHs3Rbc4tFMiLm3
U+NCJOsqAZOLuFrWRP9+aBJ0t/rMJWurgiyemgHFu4yXN2rf6XNRGPVHPkz2S9hr/xl7OEHcMnuW
tT/vKkdWJ192ALU1Oim/mR5FubzxAPzhZul73os3X4/6q9N0VBCugr/cefrNh1l7FH5Q3kur3JHk
adzw4dirFgiJWdHLH87iDUxsWlkwZZcOCaqZzhDrMBB4cLyxmCOt3RTfswoTNMJCY62D5fuQMkXL
YLqMXmVsfvYF/22h/qGFYmW+hgH8+xbqJVPo2bP3P+/f//iiP1oo3/vNxpmIrgQ7VmAHa1f0x/49
cH5D/7M26jjJAmgctDH/WsOHv7kwD/4NC4TvhqbJ5yohYkf8v9xi/t+Jefx4Bxg7uhTPQxi2Ti3+
ZJUIBgFTe06sYxDMdQndEHapoivk5pvlTTay0KljotUhp1KDJ+knU7NndE2nuWRpwlS0EWt86uDs
PR8NyE4hJLjn2Gk5ceu1DJ5R44KGO8F1eka1P4FG1fIdfWehsi2HavKJcqB+sXsx3bfViKZ8sA31
zYtrdHAp+hKij713WErlEk125707reAvrUkOL71ojO/F5LP5dVhYfV/lZ+zkiMoeb9PG3ykONcK2
8gtLmjY4iCGun9mJJn3Oxlu7t7pnxbu104YME8Lh+s2CIGCHHRNrLYOSTVdl0t3CEp5uLTWVW0XX
8qWk3bIvXT8EvC1AEI7WNCY3eWvhKygENztaHPjIyAa8PQ82yqQO63G11JdkRIoFMdrdesotXtkN
IXi2YndrgJGJytgZX2AqzI9Vgw7i5HY6O2BiaXkeL8SL4OJ1T6wqjTeoVNlWd9P0KTW7FCBBXlIq
LoP0X9ouAzThiwkHAIp1XBNTHnPSx2FSMhFfIA/dkdC1yL3hIfNXMnDfdeumeAQQ5r+5iRvcYFK0
nqfRWd/lAjzmJmXf+xwW6FVYziDhTjJIAihfPb5975Qmbt8GeXfnOMg5/L5rOw60uqx2gTdYPNtS
KsnIULIu9iPH3YXwPduhLeJfS9KTGHm2QiEuYOVbkflc8TWeMxf+TVtPLc/ihRWe11fxSw4EIYs8
LYKbflj9HmWaLNY2mdAuBZD9cJ30cfhiaYMoTxWArOHSdK1nqDO8jIrd3GH0G/wjU0/Ol5P23ns7
lbI7uIyogXRM3XIJwYnxOiurudiJRag0sEhekL++KTaNGudMsZTpGRIXv8BoySnZ+UnOu1sNcftW
IiONN0mMDndLherkUDX8EraG3xAtHTM1iPddH5vJqW8HrBlJk/ff8pwuIysW/uxO67dNG8mmFQFg
L6PGYAXA9t4w+R8E7/Htfze7BEtP773Y5L9GalwFKYv0nRMiV+ATU8rHsnT4H35qzVyj5UXE2jbv
GUGLm58/UeDYmfZIDpzTWFpcm3KweX9zRGJUkkUfRI7r0fy5o81CUSli6uF64SpxkS1chKmw59hM
3zfSAxySZLnnPtCwo650ZNqcMidDdrxKlR1kbhnfP3FKXtZcBbhe4lJ8dvt8Nl5+/paoAnSCSgaK
RORYHr+s1wquMgNJ7W2oStgSSBGwnHdi5HNGzyCXJ/ygWHWacv1IbXN9f4Kcdvm2n8PmEorVzKMa
/hzOGZKiIEw6sbKSUdnSaLADXT1I/kh8OIZzPHYuE6J5n8m2/LFAwCDPXRjrNWXZcE0SzwhIFNbD
2Fx8q5p0lLY4xCe/6Am0C+0F1KYA2jIG0/0AlvvN4Uoj0L3RVsB1WlcWfU3Y3vQBeeCtRwfj2Qa7
lc5GpamrOnGiWXX+rTD9+JJTL77wYYp0S6Sb9Zinc79sSnQfbz3bxHjv5/b0xLbcOeRjUO2ZDLCu
HhLvQWd995HT6jswArgtSrbiT4EwKFFsxYVtY77nxfAG3OCBIZWvrlbt4dJ4dReRPV46Wy+s6d55
y4blCFzTP47oej9km/sO+oQGBaAbjwYPh65AWYK95sQYgvcXI0D8onyfJ4iWzcAPrMY7YG+0lwND
5p1BiwgqJrbCTaXc9oRMwzmwJyNfiVVN8lBbbf0IFRiVy1CUsFj8IrUZFSz+3hjV/B3RqnOOVZ8d
8yGwvpUsz1+CRE/+HnJffiOZ3nx3mGE8a8+bTy0JDjswH3HUZMYnlRvqJbXdblvLom8AHQXZYbaM
fANirryxpnrkv0313gxwCNaJuXzP6J24AwCsXQJv9IEzAR5wN9USs4spgCr1Y+zLCNSXddIkcF6R
DHhbbxxVsonpf0SUxYt/Q2rMLc1n9Z32PnV3bGCGcjPR857rfgpuy9F4BLEBLcQktxE9WzBAfSgL
nuYPi+ukp8EMDzScE7wqklE7WbTXURPIVhg6vq8HxdNkZq6QGa1+tGq6P0w2bNXCbkkOg86cm7ao
TftT3DrNy5iW6gmi1X3qDfKRwpjJf9JZjzFu96caWNKmRMEV3ElgZ8fML9sdo3nzNbHH6eLGwfOS
MKBkdmkfmslr1MEb6ybk/mD+dxzUtN7443FqsUzo1r7vCMfbiKpNvV1ppuYNIutyhef15kOXMgyb
bN9k4aastblR0BeA5LTE46Bw2kL7GL/E7VSVkeVqL9/j2tHVcZZlqSPDcsvd4MiG/ZnZP9t1Ebxl
JKCDxMoc805jZsCPbrSnQThc1aOTf5k43i9jqfUtu9Avowrkte0Wdmyo01oR+XXc33RiybcDYsin
OTRcpBC59VBYov8xuJP6ModJI9+n3iyHh4zFckK/sRSnpCSYtJXqFVZS/JCmVrylr0cNFVjTDaYn
Jyo7ShpfqLPuHOMOGa3YdTY5BwyAqu9lD/JIst/bxd5sP+RZP7wFmYi3CVj1+xDDGNjAMfHxgaZs
sDGut7c+zdTVZG5Wb1NtGg9uAUrIZ4G34+3yYcuwlm+7qv6S6Z4Nb9N+inVrngtTvWAbHHZpznXa
5eabZSenHMfpjQFX/RWZFCIvjCEKvHtnkfCQphdciii4gobxJPHxhB8BvfBZ86emhYzfb9rJvRlT
mB4D6uPITsG7kndm657Dz7gVdOYHM0tvGG83R7u0PiP29lfKbwURq3ER0/XFVkwlHKJ24DqwWwjJ
kwg5KUIgbIkrxaYWHOF74p/ge9l26zywsxf3Qaj6p4a5KQd9ja+iy9M+KpZpb/j9cG0URr9WJ5+E
Ka1LDQ1mazlTyxRx9vZhX1VPWY4ZeZNTfuxthIDbyS5z1sYmwEndCwxRc5em99WknH3hmPMzrqrh
MneO+Zl8Dh5QImmuPIEGmn762W1fIUvocUm1tU75o+22F6da5GPqVcyYITiNO4w7GOvSsbHOGlLQ
A/Iyc6ticWL9ENw0WDE/obGJyYqq9Euq09c8rtDSEJdBQUHqzaehZe3udxP5CLLDw9hWwITNxN64
8K72Qgs+h17lo9hULCGWKPA1qKUZKw13QtWzKp48uXczzelYpgCGpF+Vh3Z0g5c25IUP7aSe4rzx
gSrLON9xHI7HIO+yrSzZ6wcxNtFJWY8pSnbGrAhGtmhBuwvTZNfZoLvUl0m5zX607cnZ8zXTFaNP
GoCz8YZv7GzEj4BZ3o7ESm85pmGPts/35TEE17Ir19KqZQW8KQfmp4trVU1UVrnYIS5pdzn+tChA
tXcdW8vextDwIxxYA2Zp374UeTXcLl3QOp8434prX5cO2LgqZNKV90hzuoJlkK6mRDyWISLByDMY
NA5gzjZBPbpfC3apyT4UNYy6waQWRPdaYIuenhISem/qout280++Xd4FMV66YbzaZQv/rgau/epX
LGfwTOXUWJDykhWZt8Rj3sIMS/ey0PMNkxjvFqEjqKVQSmOrG0+fwfr1lwmtMwK0Fczn9d1zOlZn
OcpLGyzTVoa2hE7YdB+kTTG97aU6WxCXDyoJXijUxr3fKabzyn3IMbWVG6y6RbHPpyopz126YGjJ
yGUHuvqTLNiUNZTByhbLI7i99usEnR6xWWiXwwYHSblxas0b4sTLTaGVUX3Mw9Tdo55a7ox0Udku
aTNPIyZrn1s914W/UcBSY/vAbsQxTqybDpBr/EfkeJ9bp5zSS11KP75xavO9H8P2OnkUcuDHpD4V
EK34nPO52AW43fxHRoie+Tmr+Dc1blRRx/dN28k9CVobtfol2/HzkrrgXB0VJP59YrfyntPv1Fec
oP+U0/s3vbrpkBSOM90S6Of/lrABAEnPdkJd6ysW6KNDJ+plqU2uo999C5WV/YNPzPubFAGUikXq
DTIIAtIJDP9rJ84sdQaNSYRXDcLqpk8p3aFTee+F0VfplqXgR1qarnubDIF2TkoJJ57x5xlpdWUJ
V/Lk48bekdfjqjuQxtZtZYiFRZeNp3tI+3DHLoMCEPT9KgiuRPcN9pAT0tC7/fJkC4OMXjnh6sg0
okFw+DigvGHsnzor9Lr90qNO7CKUfI77ZaGfQCkeTDRsSew51PoJvUjBE+O58rHtj+XcfeOSqX8E
y1A/EZJBRd/Ljr8vWC68mZU7QYikNzLWZ6dJg2UZ8cNidLrbr1lm3SFIMOXO/EV15zZ4Dg8qtcS0
66ygefvZC1dCWv8QT/c3jQa2MUwRANtJyGY488tmuaBCjkVnNkdvXvtlL8vpDbQFpekfPGq/rLDX
8EdPEDVJGeCyLv9Vo8E43DUk2t9jmeI0YzhRMV2tJZ8P95773mWMUekNJ5qQhVP27U9Tqv9DivL3
nx4geAlZ4COgBCv7ixSlNdhgmiwkCXRp7WcxksmQyWymfsSWB+CUnyp6nybAAPHe/j5N/AuP9s+U
V2s1PP7Z8hXCd0UNAKje8p3wb68dT7gRN7Fqjh2+aRB9Y6Ldq19I+7nOO9pm1xK8+AFj4KVPWmpU
U+Hz3XR14pfHxJ2s5/+ON+s+6+d/Gm9iRuUh9O/Hm8/fp7+S453fv+KP2Wa44q5CPMbIpiBkO6uT
9I/ZpmWK34BCcSQx8WQHtZrq/jXbFL+tASSk+nCjcR2E+FP/0InY3m+Bw9yTqxKVUED47v9HJ2KR
efvXK82CwMwdRkYPo1QeSz9xw38abqLfNgbZIHkYpa0+Dwa1J8Dej4Bi73axDLlLDSCbE+H1jz5J
9l3XDq9iyCU5pcaTZIl91pAakI6gp3QbbZzm2BEx6NM8vWcVbbxrf2XYicaEnREASt3ABku6+9r3
ZufBdbPCBgxcl5Z/WiwV2Lf4LM3mU1dKG+W6gXjDOSC+bNtr0CrTzyNzGBcE/ngA+4rBYUy83R7/
sInGuR2Vkp/KoO5Z8vuc1dY5DSdhb6Qdh/3OT02UrGnp2u25d7Hs2Jucvsg0gXPMc7jLqnyxzn4z
2y8uNRvJSITDNmz/8JoGh8D2Z++EmcYzY6iXmZ8/x7Nh6GFj+QVpZGnjNe88C4NvCTZNf7vY3dTJ
nQJUPIgo6FZBDSpuIk57foXuUEyNfeEZtAoaRJhe4pwxUTT24GL3gwncb7egagcU0OSIoHm+TWjT
EIEQIHmEpBHsRtIK3ubBc1FSJilshuwpWRNsNpPOr3Q+zTG3x5e8YYKQ9yMuAMAERxa4DDIlJdfn
bMrY5s6I8RFQXhtXXQiD0Z9ZeNagELt7h7o02dRDyIMmER/9FFNx6PFtwQsU2TKExQXdZypepqFn
VR9a+TkI3K9J1qidg0LzCcR8t6kXozpQJrwY8FI29GbjofNTfx/Y9YFIUlQM2Yso7R8NepTLgtFy
g9nzdkmlH1W6f2uq7gy8sD6iE2m3fuZArKwwr5EXe2lbIEJKLvfwEGj27eKlZb61pShrdgy/vgON
EddKLPH9GDaCqDHq91DTk3UOHSil6sEdXHzyy3Bn546A2DGsME9gG3hb0xs2+ep/2DuPJbuRc+u+
y51DAZcwgzs5wLF1yhfLcIIgWSRMwiYS9un/BbZaV1LEr5DmmjG6utinq4A0+9t77dtAT/beZyc8
+1QSHuqZ5qLBSCH89l3wHSPSeKxGkX9nEj9fZrUs+7YTxlPaIoPURfozcZLmXhj6WegcKkm1lEez
rXCk5G2+cU683ZATLnOaRRiEVoaDZts9sy5kB+aG4YHpM/fTzAiPozf9bIQkEpPBBkpYO3YyBYcS
JXP+vXE4840COSdN0VZCs+rjpuGu2teaHkZAsUxbx5LemB4B0J5fLFGboCzlq1Em53VF2qn6lv48
bbwRjzBJ0szFJetESPGTm/9yBqG+DqsfkbXe4QKgHK8fO88lqGHKazXK4cbzNG/8gGwQO7D8f4Fw
rqF4wEQTuHwD0j6qGNclWqrZODFvHJ5w8Ez+c+nK9gHLXEXcK1H5XQvODE5xHuw3g1gfWeVQvPTc
zSBeWAg23ErtSz2kCh3c0fzXeLDkSrpQ/xjKDjUxGccHeKokdcB3wCehw2oHtnn57MDtmPvUd5fL
oKllsTXWCZQjHq2ZhJxnzlHHpwUz1U/6l9XhmN+lU9IevHkYsl9L0WM3CaaQrlPXJF94B+Ow/8Dt
POFoyBgQHKyxMm+yOqyO4F7bKOsM7vY2MIpOTmd/KTANoep8K2a8F42ZGnvhwPtxsA/tzLZz9kwx
SMWkCQ6uYH2fLeY3ft4SCCuMb7xSb/aam/hjJC6pTl9wBLh3hUlcimFBcVMb+SepNRXndpu/VqpA
kfVakd/aakE4oMEJz7RVWQ9dlXzpSlsGJFyc8Nq6ZXOxQn3ASDhe0cPaJ3qkjWfKEP1vdiXyGIRP
RwY1JHE5pOQrdtNs2/ukqefDUi6EjhKSjjrRfZxqre9KpKs9f099aAxzOartrd0G+Y8V+twhQQnf
c7DLMFCND2Rj8n2+9AioJjPeRBPlo5Un2C1coJnrLx+MQMTJHavwh7L7R392s2nXS2c8OYF+95aC
GiRk7b3tjGeXtrJYDpbj7LTV6l9J47p7WvmMG1L/2SEYByuuzTXct82c75Y0SA8JaNIdXpm7fArk
/WqY4+2S41erF8qQ8nrGNdEXvFq+Pey1a6fHLHTnHUVlQRQWGO9aSx0XI1Wswfo2HFi1VmdZdiFe
38jUc33WZF933qTERk1+GgBW7SRzmD3GdbkZG8JTN89HY+nCsyLbStnabO58L+ReSUnQ3jQcHQ2W
YcRkL7q4qBqSuWFg9y9hXoQxCOYlBhgcxr3uzkQ2kXqM9tfc+V+q3G/2K1e0g9m3lJ8uqB2G6zb7
rJ6zA0rhfDFk9znK9bbEE3JjITHtVnDMUQk77d7mZHK1qaHe1+ZC1CPX5nkVwjsZwg93XcsdFecA
ekMKBJpBD3EUWSB4I5Xfi877utLvAZN8M2NI/RVcmLwRLeqIxQh1xxgPGyrR3yvPQH/scxernJS/
Bq8MD3O7fuVMC1oaaAuRlYUIYEJq1EZdZukHbfMd5yX9KaVWD4m0kyiDA36HRDOyuQP+9cz0o7HE
L6Sgn8BzykMpODCMs/tWqQGiu+y71zLgr1qVC7ccOfeXGlyb2hkYLSSVUfhg8j40oiweQ7tpz2Zg
r9eRTtDD5MuvQ5WYMYtpw6qdj2+AfNgwtLNFIaHmpPOwK+aAdd3Ly+92rW3caPA7BrfyDgVuL/y1
Rn3oi7W62pa9IQTImIzO8r3PEnKmxMxxj/AZpkyCOg674JWOzPVBOn3DD3TlpgLUbZhrfmAtH3/U
svjgtZf6Vk918NL5gu9FjntWQ3L2ynmKjDJMH4e+nB4E9KMPv/CehedNUVOmd1Td4zRhao2VKSva
vegTftD4gdwvsK+hKguQ64sO9i4laXbUkXvmNz1OS7x21QIKHnBdlDb2pyDoLeKF3/PObq3mfgRj
fDKpFITrJ4Kvk+zNj8GcfxRtou9XYiXFfhyz8VS02rkXlTfurbUgh+OaLdodRbdMDbDg7xIheCLM
6qkLQvE0MboyI1ZNgyOG3cJ8cvvyV69oqN5eVHS+1TfNBt1Yece2tQSvTO3Rb676cGX4DN0iXlKH
AsFlG8OaV/goxXsPgfR7nXYXABBIqgUz9ahLnc/S68Vz7eX2DystGA+trofGh4Ywn9vNF7zLaS4d
YgKF8w+T0G5MRLF/XifVnRMWz9sxM4hc1t7DCrmfLLDGJMp2MJ8sYy14nL3R/0xSn8Sz3fv3oRb5
G85IF49kLsB9T1Te5k4btQ3BsFihRO6JtzdPynEx6mGB6u9mmkCYpicNSSiNmBuvKtBVjCKFbQy8
7TElXnlI/AmXLyXG+5bPddTKM47oIUl17Pwyf2M1k29sccN7Oc3msyx0cjILPz+bYuLEm3TepatH
5kC50ScYb72pfE3tvFhAYC3VDm+XuoTGNgDElyr3hENCIqLYTrNqJgc7uzXezzE19wTt1KPG+PZm
BuvwiVg1nsgrhjeQtvU90CH1pXEEpgK/Z+RLsMyLZbVN0Dldra+o2RXKnBA9FjmLFRbd1x3oswpb
xyMm0S7jPi94H25w16MVBIxPv0wJ3SjvUPfyNR6DmZ01wETMi6joeFqUx2TaBYRz5zky+xj9ycPS
6w/PJdYOK+6z2rgt6zn/gJZZHxRtG25crXN5xjFqkvsp0mBHnIyiqL6aqjcAkKTs+VdPc8Xyqqrw
eao4G/cYc7/XFfKnkfnFwdNreqNqjqRlPZKu1dVYvRApz3YbcPfIsFJCDEHVWyrqVZq0K6PWWEvG
vaoVh8mqp8fSFUrhXsZzW4y53I+FNVyreh12lOmRwPTn9IE5QLI8Ua2gmnsqnmaw5Olsdh6RKt+z
OSwwdgoZVe+GgZlB/8lxMw+YFUi/m9xnck6eZBY8LE3gq/5UhFlFQ3exjFRAzS5Mub6w9lSE1QrT
Y8Y6OgclFIPec04688SbTcvEEK9T2vonJXkXv6O1JLFpUHd4zccxZ36wmKrY20FKeZlNyj2SBjir
Hb2hDXMhAM1DH1pPc6e5C1idcVwFw95RY4XtJtWeFc9kPGgnvyLE5VFiD/6vSjXuDxO2Ea7KXOni
OFftSy/DJP+wmJJFlRtOt5r3kag1A2yY7kHwswna9OQNFUdwS5M36PCxvq7FZO6puljdfdjTLMMQ
ev1mcrC+mZZWQLQs7xoftzB22OGy2p3eirLb92x2wccz0r0QmZoiu3JbIIcWUTcrqwDDyJ7Qmplw
OuhkT6B23GrMiubOdbsqdviMX8gtI3TNwLmo0iiQk63tcN4tDAMVAd/SPxttPcYNF/cnnebhQUnT
/ibcmbCsVC35C1amsmmDnZ832RHq5gi9TwRXKGxAz8A6Td8R+Mdjabv3zpyFn6Av77fmhZ3S+MZb
215OWO86jlJDekVjDmYYW+6057npDoxBxP43eYR+stLcWUWe7aekyoDcs40nsyG/9pzpd01InayR
J05sTOwk9eTVwNdKTcjTNJbILRzn0CR0tdeAPe61sy5PLQCeYZbl7SyHOhJp7QA2ZI6+L5cs+9kS
XLlNkjxnoe3SUwIJz5U9Cz9Z0WhBJYxWhaMGV8bIpjMtj5k2wzvqzSSjkdw7SS8Xe5s5Kzntprnk
pvUQBBX2gr7HLItn61tPA2dcYyOUHOy64E4ancLia8q9BSJiV5SQMH7HWRzSBlVU5Vn1YbT9R+f4
kFHH4OiK2TIJBYyf5szGGuTmel4qInsWF0/a3wSByJlCiGiR5B0KP/Vib4XUGDrZfuS3tbPr+b0N
uESkYKvW7rMuyve+GLfnbTCb/aBr2ewgZ+y9AKtRmYfJpchxfMl+ThikmGB5ncUyo43mUe4VZiNS
C3N3xb9b87T0/tEiIRLZys2vZZrKB/QH04wHdx6C/QgG+K7XnLcLc7TjbpN/CH20Z6YxJQZ6zA5p
EZg/p5orGlHi8VS5eogno2Msq30UgVYRop71xccWv6OnyAcBMsRZtmDjbz3KCW1DXmxGQY+rzNJD
mnffua9xFCPJDXZuLapzPbSjjFIivW+jTvodes+t4+Bs4ij1wpyrI4ug/ZvMc6aom1cOjk12Tqa1
66lhMlRcj8PX0OpuJ2uhYaCwX+nhlFExuu4BCxWILsJUb9lsQSTsVB2jxFKaCvvrZd3IpwKA1029
ZNfcqBH4/R7OefasPOuXw0p6mOhS2tVpWz9njf1BV0h5dsba/YRmoMjoKSdujep1Jv71q20rYz2Q
mPD0DtWDw/fcQqNZveopWLRJipAiqli3AZRjwLojadmRQEm4TE+dZa34LxgmIjvpaTqIHlYFh//K
4o4ziyPx1/CpZsHSu9YR9B8UI2hhHLKZJorBO+CZUl1sBnXTmqe046RJzK+qJbhRiPZ+9FwO1hZh
foB6MgfAY68wk8egtPr9YGbtnU2d05k/8CVZB7/s1H5yi4bFI8izCxkJeVkEmytlDz+InQ/dkfR1
CtdicCncAJ8pyvmy5r7kVbdeFVtSVBKr3w32pgW2dRot4eAzz4DzyjvBKY9C56MtOAlDL2JJ8GY1
TqeiGU7+2ME7Xi8zD3xUQlAEGWPcJmHPWaekO6bo/EtLd9BhcqS/96VXXlqB/NcxMImYSXYRJ1PI
y253Ven4GBbMdKqcJz5ZxB43y2PntnWMMOMDZSFs4Bs6O3J3QUAkzXQ/2e5bbrk4WRKjjfG65xFU
Y8p1zTbdgx6nK4sIT6zE0J9rnZooF1hnTCk+2ykJHweD+UWRTHmUNctXmVooZ3pxDhRY5btCO98T
7H/PwJi3Ef8yqagYmumn6P3xmbXPJt0lVEQMYbioDjHKtAqMB4Z7W6rAQGfJc7CrppQnprK30CB6
0vaUQ8V2PpF48Smm8XeFmclLx/5ohWtzkPnSfuutpvmAve9UsTTW9QfMumSOrEUa3xqvUvegeMhp
seHhuvf9+cTsUV19yRWJZvSCqpM8vSiDWhOnWpbvnLN4tdK2+pYXVnBPARaOe50NP4zc+5Uqa4G6
kBlgG5ChH9fZZV6f+xOOkNycvgSzGB5sTBHrHcG8hi4Tv2qOqKBVtgu1Q8fRGnoHyjYtP/ZkPset
TR6ZvvulPeQtrD3XTIw7K1dijASbwSlPxpclFV84IYhnsN/NIe0WfeI9WPb46i0uV8HrBAJiR8WO
/ZyaJQSGzLkPSIiADKyNqKBVLdqy5nlcckk3biabQ821rJFWOyK6N5wh9ExXtGqgX+XecHFr1h/G
QWZbHNMElhMiUQmHAC2MM03lWbuayw3HuwlXG87TRr2q1u1uui4IRoyMfmjucKmEx2WDHiysCx9e
g5X/bsqF+TLyF3hx0A3r27CxSXiNIcM4CNQZSNqlv3WGdrj6PD1dZLaTPk5dnV/Xtm1VzIYV4ncY
Uk5MC8YUy9aVZpvfTkKsMh8VfJavrsoCXu2h0KcWGDrUpbnj0BpgpMQDjDWD8dz8LIYWfmttSqgf
XMMCfhMG3jm7Tz8hQxdpTLYhnWM0teVpkeMsSUtU+X7tZlqP/Z6L90xNX8QRtGrj0aFgnuP1nhHB
44ZvwYfpmZdWerhi2mE6kjbqHud0tN+KghN4jBO84r4urIe+ayxcrd0YPPVCsZ+yljUP5WqMbwa+
jYuTdegydJsHt2ox9JtsDfPOrKblaLfQ/7i89s5jT/qcfqqE64uykvCGFJ79nYy9vOg+GJ9t20EM
BdzEW9rULKu7SgQ1Nl0ML3Eu+oKXctro2MOEKrhzyBkUdyj8mv0kVMQfC8vGRaO9SfCbrnAuaZUW
8Sz7hzUFWLzzlg24hgz1AhwpveD4kVFdZsuvkiKxD/BiHNRWT4NvQmC6y8IQdkda5N3b4AnMIwa7
btq4bGY8UjGXnRwXWg+HyJgCk4q76kYlM32tk6n3be/JK1BM7CjSt8xrszbTF7IzgL4o2a7izAB6
gH8oYTnRxmMru/ZOLFNwqjIr3ffjSqVab7oRbnSeEkNN+jYoK+cd9dZgE5vaF5Pz3VU13XTAFuSc
kDN9VBoje4LWPBLISUdE+6aImG9Xt4MOfxijZYGyqJKTlwkd0y9l3YYjrwaR2Wyfd865yazgoZ69
mWCTGC+e4a/TDk97jB3W4qEJ/Qi9WWHfCIdbQ/nyStPBd0qIrP2YLOahCJZv6VJlEbQvbgZBgaxo
JZBtO7W8GrmDO1RZ2Z5KYmcPZzQ4ZmPbR6Na7LPsGzSbRtYkpsJgjTNntmLgnD7pw4azrLnSeFW6
S8RVgYZ6NXsrG1k/PGBfRge2QpxatbDH8mkWWR4vGZtNITDhomeN8mr4XTwJxjdorNiuliY7WDIA
vtGsd0Ku/HMT74wzL/eTJrlqj/I17G0siyzWwqj3ueusMUrJt7BmBA1qOo+nKUvj3iih/fpGc7Bh
WZ6IzRzdtHhaAwrwGpIUUUj94S5N13snyzG+Ft0bxpHiAeszHSv2iYOVPo6rO341ZsYgtmO8O6Zl
HsyVE/LcGXQp4z3czcHwrQK58zgN3eNAqnvZwR7eIDPbRTArjXsMI2C5TDs7d5gqr+5ofBIJG27B
FCqSboRNc8ZgCD2h+64nASCkwgXY0gCnyu7tv2Prf2dsbTPHdf7V2Ppelt+ypvqHVM5fv+nPybX7
F7w2li8wj4fUj/1dh5NlOsAKPHiXvm3amDMYav85ufa3r4DW+CsN4U+6ATkeSxDhobJ242T6/xEo
E/vePw2tcWRscIXQ4hPgPvpnIq4aZcDiQOefq42ZcVN50DhjD06lg0eRwUw+0w1I4aLG3iX2UnmD
8YUkQ/FZonzgmMe+0a51VFVhnhwNQJTqZcA3exOkqOoPDK7U11Hl/odAKKDVNC0xMhd2TIuNijuY
v9XFnhN58BhCx3osaqItndF81FR53I7L0K7HarGO6cRAN10zuz1QUKfCjzFfnOAUmIxVle4W732c
uHY9UN/px4wXs2thN9rdO78zediBgvwbMkj2PvxO7TUK/+Oh3TAJV02Inu51o6xYmYc/WtkrZk7O
dMdEZWtsD37XtzfwLbgXzXRwYuCl9iQ5wb3BSbyv/uh/ryk0CcrfA3Icr3IAenyH2r1VxyclP080
zqUapi5KREhl4jCOvhVZv6u0J2zfIIlklgtatmXdC1jvddEkksmtIri684aaNAIRR7RT4iTwIndZ
sAKPiwFrUWdLzUNat5HCDZtxgQ44/K7F55oQoBAy0qC/BLnjJudSYeOPP9rUCao7v9LG2Zxq9WDS
4QfZ3YD3SSvwruBAcc6QRY6paO1naXhcuZ2eZW/cNDN6isXBC9vlm98Wco/TebuGL2zom9Y2bqqb
Yms4Nr1bnZtGD0f5W57rfit1YzmcAxZGiKLyUG1aHsmD9F7YIaJ/VtIh7KZMD7RwiESkGHdWiJto
uNVbUhusjzIpqTUxxva+LLwvsqnSR4j4/cOUjf5jCVXxI6uCGfChBdqnzeZHnofmsIxN/lpyt3+g
cWV5g29t2BFT+pEqGboZJyv372iATl4pz3BOc+YZdHHirN8RGAsPeB6da8K2eTSKTQC1fCWX17YL
UIs3cbTzrPq5X6Bc7qokS+cI/KgzR3ml/DlqlnU918pmRB3qvtojeerzxNJ9nEqZvnJ4cW5Cmoe3
pV9ML25oAajHo5GgyUlV/rIm18Ms6a9cxtKmpr/FblaoDbaARUvmWE3ihcsbruQBZ6zrzFR6AoBl
4JNzGd0lahjvhzS1GUzhwnLdcIDxufC7xpugHrPSq19VP9dHbr7td4pY36xNctZlEFz4TZNraGl6
XPoW7gdNBo941rJLjUsd7dhZ3weHxNQhZJD5o2iUeUNdMPGFDiHnMpVzeHCL9ucYdskJlDAemJkJ
s0z84jmUwfAOMbN8W8givTmTzkUkukC+dUYdxhNzzpNnaHU0N7k93IT3HKvC1BReRJtOSb2PgzQf
1uIyzX04MWiUWGD5XoNAe47lRGw3BeGZ+UOdFHgK6EZVESlcZulMIXYZqJVyx0mtj7HHLftmGsiW
J4jH/FxQGvwyi1LDjFpk8ktjhnXsLAJDi28499pQX6jAfi5aw/8kncB11wxHU+7ERPQxstu1ePFV
4dKYuiRXU0O6oBk7wXaRnsNtoLHdMXg1tiHHNu4Qymx+eIMZ4LxZmweH8fV3CniQHy0DLTispvaG
m4H7Jc1cEXnMnOlBrTpmR2uY3rq2NXxoYSC4lWmUYIyMVonyERUzQYB8k+M4qvwsJ0QszAZXRJpp
L7xpjrNxcN65s+Ynx/DtYDcDgWRWueFcpQfdQmvb4I1zM/OO7Bk1wA0WUEwRQfNIKAVJoNVWuCfH
Yd2NfY59sUxyk4sYCfj5ZGd6fmomlwyXTCfnGREq+C6nijQPhHJCeUFJTwqt4MsTNTqY0sdafMMe
saWpEo5ki8ZBwnXOmR9Sq04QPQL6u+0JIuDvgByJmv7OT8NhobkXIITloB3B3cvOTRWQbW+hXl0N
0tp3mOYlj6gA0MvgrGPPewKqu5xTGOIRf2kapUXSn4VsMTF07nw1tJ1HYdAGP9xGiV+N4X4C57Gv
lj/2WMG3gR31oPuOpA8vuSFvJ5znt6Ej5TUzUQh3xfojM206dUyGObhPvzSmeiYNbkaBpTIghQTr
8sHLDrmFXmOCxXzsLNXsDc/O6KLtp/6UGtldKcf04A55EqtaWW9Qrd0jVS0cyzv/R7HWwVNnU8aS
dWXzkvrWJo2r9jIVEvFWJaK8FbQcRYI6gtumpvQEkg93SK+CourCDHnkya0Y5IfTQw7f+pOWW8Pc
po4lxx6M+in9sBc+4RLbdGBHjWjpSC2lqB6qxBCHchvHWttgllniHC+9mV8NyLk7nO3NUQ/zELvM
hD+oygEoE+DeGJn66t76TkGWhA+3DYOnKqVVaRsTuwGFJnXfAPGrMhtPytz/spxR7gdrGZ4L0xP7
0Z3UvkkDeXADijocZSTP+Taz9kyf63rodHyKHA0+LRwLwvA29nbtKiAQmhnnabhR24Bc1NN3Zbrl
V/JbwyHFr/BZbfN1+JX8XoPgaxaUPxVYyzN0Cz8yfSnjTvCnZJvYL9vsfsyZ4ptEYeMxt+yDrXML
ocAofoRFgM+tpE9FC3Cjbp+UKLol7FQw4YdWF9154ECyH0gsnPAabTQgTl7GBFgT9Wi8yX8bE8oZ
FpTe3Armsupo3hwMjt/XP7RAAuOzv+QDFMdhybzTRDopysXt6lKIWG9uCLMN7QOD+x+d2T4O0Ixw
SdUFg4L1yBJt7BbuJFYO8yijD+xAFpQTRkllvTSbO79Vj77ZH8EngF2ohp1ZySk2s/qJykV5gaee
HmrFTARdEFmNQjBgNdmlX8vNA1LeOpVhPIUUWRxLbwhPYIzRFx3q0WT9sFAZf6CAl/AoQdPIK5fH
cLOSUG1LDZcGNKwZg1Ga0gQMrgfrWI+kJ1LDd+4NjYOEtd1/wTySn9YiaehVsX5CZsT889u8UsG1
sXMKt8eE3utd7QyPk22FP/Jq6fbc52pmasbJm8caNuSIZ2ezyIxig0eE7XCeccKfijo1dmm+BpdK
L49lLr6Cifry37vUv3WXckg5/Ku71N3P8dvnP96k/viWv96kmNn9xcT567DBkAvfymv/5gG26aH4
69XJtbk6+eip3JEEFy8r/Jvp1xF8SSBwwx6wMZXRjPEfwOEsm6vg37vLTQ/KIP8Z7ogONmNc9nz9
7zy/ZNF4mlTr3PpJ778ukyvOi2MZEFkY6KFYUFoY8+5egEF21q6xOnxI6Fb7yQvK42D33VUk5mC/
i2yVDEFLBTBqHjlukTZhzDwoOjKc0R3ftaQESqfLusvaxZ6jcAzGdMdyomO4nDX1dtNiEbPpuTuN
yXi/knKa4SLVEx1FK33hmyVwOuSVK8mYFGQm6aAeGKcs+uiFfERE3AKlMUUMg3bL2vvgLovvHbI5
mNIT+McVe4Ys6HbkdMQquUj5SaN1d5+nYsQnM1XzfZI0wJ5x3fH/XrXVIvHv5NI/N4ty18NqDXN7
JM/JV52ee8UFs8wCYF90205ciyKuqmWmsIAP2BABxe+6a7qqch7toG0eQ7dIn9ZCjvcd6AgCwqWO
J476nHioaiearPxTFZZ1R4ieRYqsnKasIRhkHRsuJoX21pH2F/zP2l8ZQNDLqbtTYol8OFaJnTr+
EQwo90JfMWukFruoVG1GDG3mO87eVW1FdJQYkBKshvbGNu0ypkUe0i5F6nlQck5761v8yM7TKPF0
KQig+C0EMvp8JzuinskeNKoKIZ+iKx5aThfpbnAg9LFDG1mR3CfWYhxGHFps6aLXjs0Pc6BW8Nqb
xpjFaWfSWngy+8lKbmyVlQmGtX7cHhx/Pa1AfMHRzxg2icbgLBkvWg9Dy8ltqRiQIBn1PY5vWj4n
e+qt9xQCp71+zHm51OpTT52uqh3C2Vomj/9d8P6tBY/qbtae/3/m4e7nd/Wtl/+45P3xTX+KR+Iv
xCCo93axo5kCW9T/LXkmq6HAhOWRY0DGYWn9cwHcVCXqvwKSEqH/e5X7M/Xgmv/JgmcH/xRyYNkU
RMNZgX3T8QQf7B8XvNJhDrck2XglbxqOGSRIZduMgBy3K5b6OvqcKigbyDfkFkNk6Fvs7dOLIIN0
7jc4V1kFcLpqPv6t2uBdtgLjNf8meukN7mX/5nzZnOwO9ZoP7+6GAVO/iWDjBgcLdZDf2RswTP5m
h7UbRqy1sj4Si3DuNDZvbvRASEx0CChmZv3A3Hd4wjwGl2yL2b+qZZou7m9uGZGn+t3spuSVYa1B
vCFowqcyC6onZetXb8Of9YEFCG1DonmdWJ8graknwNTJwdnQaWui8eBOjr5wd4AZw+w0ohh33ruZ
C7w4p2vjZcgRmX2/6kgWNAkH0hX6TNe1/YPne9lbV5HYBN1AnsFhTHMIM9969kWXPYnZw9tnItjs
DLOeGbtO9jXo+i+sIzBHSKT4aueODudvRgUvtR5kZFrzdznPilnKKPsTC0d+7Tj8YZHlIvs1r1cu
uB2/wy8lOda7AH/+gUHtisfKtXAMETCNyzHAn06gIwA7b+QPdtgXJ6NM7ydZFNAgZhmvmSgi3H7h
yZya6Tpn9XCtDSu/y6zKCzBiTcvzooGoSdCGkQY+dx9APDktdlff+p05Xd2+Xk4QhZ1vVOA0lyK0
9LMX2OWMrdSQ+9pu8Y6ozA7OVQuwcoVuc+gsEnx1UtaPVJU6z3px9Qehr/LXAnn6xcYpzWhzrsmw
CuPOyf0DVyX9zs8KwCA04PCh64Pq3VH5eLCCbVitbXM/YXo/TqYw9qiX82c39f09I/bmWrCBRKGz
+asKHhzCAPSu/HCcAhomRHGGhsbq1AC9y0zuXa/OHut+0wC8sNP7JalWuADNeGDUtYIDcb+N9hjc
1BsXhs7v9s5VXM1wv0GrsXFUcgudD7NFM/Z+NMLi2q6ueyqRLk8mlWw/OZgWD5zra54pRg8S3a+l
NzIxfgRwYKtdAloBN/GET3UHSXe4wafjvywtR/McEWmH76OIC6MU77lVmW9qLuYrHkxzn4H+uc39
FnGpabvxURnp+tGVrS3gkLfzDb739CV0pbgPKPlRGLyOSJfwP81ew3bM7L0Ujt6srKuseCaxSoiG
ESvmM04wXq/RI/upNuDIBl5ydooiOduhpc4c2oEVBJ2FwyyZO9y+gA6qV5aR9gFr83rCR2rifq/E
Ht4Ed/4M7fGIuQ0KGqhK8kALaeW0Su9V5tqx13nO1xLHJM2LhmIvTjK6JpmyLM+A35w0AhJkUOVr
ZSfhJdVlICpa7yp8ckk0Gp0YDzUdOPfUbltWZHASqO4M5nSvvlV31EF7TdJGbtclrCQ5tQZr1XyW
MLUw/XnVfOus/mbilSKXMc4+4xXbDaiVwhJhEpUG41wnt7C/rwV9uocZJYDuzqCdHzkNWW+qT+qB
qZ6t2u5QegSj5lsLIDF7M+PpapjtgxrbtAqjdFo8ALuzOfTmc8JhavG+4Htt9ZPe2L0nzku87Tjm
7N5YIx0U1dzGLqSd6VkVc4qekcokqynrLs1JfKnGYur8fdAKQx6MYdDF5+LjMJTUIVlKsXGxuf0X
7cZ79PN//+fbZ5XXdDvSSPtD/z2lzbbIF/6rcwDii/5W/+Mx4I/v+fPms+31WKqJsbLhE4HmIvJn
+tECeE3El/2YKaLPteb/zgEgtU2TLxF7xcEL7/5vFyHX/Qu4OQGOzQZt7ZE6/0/OBcyz/ukixOHE
szjRMt8if/l7kPX3F6EWy5edwOm95+nBx14aFS7nKbM3SdeTy8kHmFUfBvn/2DuT7biNLYv+Sv0A
vBCBfpp9JpNdio2oCRYlSgj0PRDA19cGbb8lya/k8tyz5/VEJoFEBG7ce84+kSL0GSn2dSQzAxVS
pN5ahMXgd6JcVmsmOrU+KhTxy2Hdc7/MaGm3eRGjSrfzajqXNZvZczwjQirb2XxLrEgHKwFaikaF
I7xp4dsO1j423PLR6zpPHts6GIaThg81XjeVW2xVxztixTlkwn3optcVksw1hJFuBUbkbPZTBZ2L
4nwtkmJGvDcxw+pls0Vckx3tQZtYrxLClTHQ9w69lMjeBT7F9JZcNketbVfF15CFxiMRMN7BaPrm
OJQ5vWkClPT9gPxWJr3clDJ4Hgtt7dG2d0ggMWDzV01z8qwdSI9Wj2ann/RZBYhyDhgqG/BxuLHC
DpxDlhCB5FkNujVSOsmxK+E1rWdgLbNY8c1zl825h6otY+dE36e9a6sxoX3OnPILd2S6StsgCZuH
2a3mY9fYLRAar8GEuE0asars0eWwxm6vsq3UcrwuEzuL7ezgEUYjzGLnksKE4nak99NZh4T8n7LW
kC+qofeuiGYrGsoh0VKj6C0GjD6B3hpEjZbDUeSpCAYScbDeI+nTwg182Da+4XkVWhjHfqGkEZeW
ecpdVgeGfgPYXCXfgkS037DUydG6kQzJcsqkPBQ7WJ4esznEPN7HimHUkggVDOeRvIyTiwiSG9Ww
6SHn65NjbAeFtcWvd0//s9majGhWoUrH23YCS7GkkPJY6rTcTJjBeTMLcfITbGIRlKbdHMcpOC91
C79MXzpEevEmNDK5iQPSctZZ3UU4NzvPhhrB3V5LxmoHCENDt80YHhxzbTY70Jntaymr7IvsamER
f9G6BMXXNKM6P2SECDGwsWiEBuLUWt3IRAe8RoIOVBzsov+kEhvq3owUAVZGQpJeaVfRp6ixTUYE
dr7LtWPs6SEUG4+Pu85cq9qLWej7Am7eXo0pwGC8Wt4qr/2lOyDN9Ir0lnpcIc8aABi7xaJ3gbCN
xwXXVpfZZxfdxwnArglCwySSqAc6Cm5u55u52PW4X1zFNBXxq3s2Pa9Fu52Gn1Sjgl2JVW1fJZa9
Teu0OPXCqx6TFoUGtuX75cnm1NuaG44bBTgJcT3DvcI1Q0q8b6HR95GmUeNalfmtFLye8W1GH+GC
zFdNbY+MDAjebTO3Wk2xG+3x+qb7MG7DVUh5/SbxyuyRqgYfItvAO0ZA8Rkl7dMszdvCStC/GqF7
RkzikMNRI9RL2vHZqUsq5CTVVLWxJV9yPCka8f6MaHPMTOtC16kHTdZa3wzPV/m6427s0jnpjj2M
GSgIwbqJ8RFtDCbhwSpFI/qhshgQrKU3lF9sf4oenMSOUDenjfMZK0a8L4K25XdUxpFpkFxbVkWG
QD9kx9F0y1Oqa9KiibrehkOid1YR+QfsROGKpjx9zN7Vya5zkESuPOyYVyJQ/QMJTOk64/48gNeB
/pOUF19O52BEle+kYXAwGDiiIrdQffpMawOAcZn/pilj74LMjw/0IYo3LzaDTWYC71pVOSfR7VTa
Jllq4hi6yaXLG59+16A3KU/3B2EAkFyJcZKEa1nheuzmR0xBYgNTk6EA8B3C5zN4RsSPWZ8YVaHG
54y40aOg56Tp7yOlHLHiiWq+oNqL17bXjIxqW9JZrKRcGDhA7AdPfzE06MxBWt23KB0NjoL1vC0z
hQ3Algy0ijm/nQVJA4P2Z4pJlF4ii7o72TTVVWiM5gdPwNNaE7CU1ruSrtW2ZYr/6ld9s0HAXV4S
2ygZ9BDxs8aYRB9fdNE3jTn+UAyF92IBezY2M4/WdmbLWStaQ+4KYunIDI6d3x8RIHv+4F7Leo7w
fhkWGUhCPkY1eXv+6KhTGTTVXS0UuoeaCn87BWoCA9dgcB6iOlnjtFeb1pwyANaiJVZOg6cSgvSh
GXN0v7Zl/RW5GpQ8XQYry5HltU6Q7xuIsc9zUWJt8YwtsWrBdT1IB+XgFCvqb5dpFUCteiNknXzK
2kE+UIdX117lTx/MUbQkx7kquNiBJgXCJ8uuxOxDVlloj8znY/OWUjR9zkk1e458tANFn4VPVRrG
Vz1VPMgpf34UNC63TMKS/dQM0zbkKLgy4Tgp5vq1SWQZB6/uSJE/AB7x+kcskoxeYs6EG4PItDWt
h3ILOt/kxOZF1tYDXX8qRoOEC6YR05VDLES6jhsmw35pW9zHbvxoaw/Z+aDc/aRzcq0S4MonEQv3
i+T3G+syLOK7qFPj2k3M4HmaHc7H9syL3i/IbFi1URvviP1zz1iFq4fQG5geGU5DeyMKYdBvfPBp
wAah4HEiLf6NHv76/2mSUTUubfP/u0l2eB1f4/j7evqPH/mzNnbs3yAUm5Zn/Zw6LFxzISKDVBI0
rvgnlK1/9Mik/A09FklBRKIBXEIx/Z/aWPi/BUCHsX3gEhP8P/+oNia6+PsZgR34pD0t3TvpmlAb
bJ8+3felsUkWCqCHSH5o26rC5zzn9M/R0ZAnPGf54hqPUGHEWQOfLJUPSqXGRQZQugrbmCpqZAaK
CFcwWplhNm4Ml0Z0YGAw1QPQJjyazdo1llwlA4nLXdLoCmdlBSap5C28w4679MeSgEgOU99Bxx03
cZJO+1JOKe10az4EEZ0qJYz+K4gJlEfKHm3EL7G61QUH6pVqu/GVmSVyHzKJMbErbttaRQMI1IYg
uB1nyfpE7Vx97qVKXjsOqXeEFwA7hpD6MjVzQ4RGhFnGYpb5lVUlmDFncKGkKe4j5d6LzoAoDydf
PvaWntPNd8/LfyEQ/YRmef8KXKRafKsch3zhL6eX78Y0Oa2UZIkL/zA3VnB0YDBsK0nvD60oJquV
hefMIxwlD+5Kr5JEYUourXJ9kCVxCmdvVsm09TynPOJ9Ha7n0FE3ktDZNxGnxnNRO+1FTYbGZJok
173TCYXRssuesgzfCWbMate3Vnnr+80jo2DngF/z7NHMe5BKAjIIwNW59edfX3QA2ua72RQXDVRq
eYAx3kLqAnTz40VXPo2C0MRgY5d5+CKWbz8iuvSjkLa+MzyzOfaQMEnIHknxUQXWodzo5l1rJfO1
7rX5uUoFtyFwRn0b4eg4jVhKP4QT/6uGxvNVVqW4igw53qreFWc0WPrO8cMnXFJyH+Ate0qLcVi7
aQbesxhxehiNsU+HxThc4r+bzZxneuEYXpmz9Va4/XmEH3bosBAdSCBBg2NjeYs1zDbtAA+h+6Xg
s71kVZCc8N+PXxB2IcCF9PoFtZR19CaIUk0nSOlVAPk4iuy6eNQXFmV64w10l7M2jYkHXowrSYMM
unHBeCazc+XbUQ5C1UeyEMdtvSq9JNgjUJZrSVzcxisKfdEF39IKLXFynSurPk+Uas9TV1Rf/azm
GFGM9LJx1Qb1Qc+e2BWqbQ/M1uKrrOvMa3Qu+o5Qm+HaSWsuThIRmm9rNSdon1WCSdGO5MWIO33b
doIbKuNoxyR6PozOsjYh+NyjfmyfbdXWn4Mojc623QTrJaX3b8hkP+1ZDm0rQgdQp0LuDfguFwns
9wtGRkMYRoNnXFRnzvdd0BfEULfZ06ShdzVeH6ztYHl2SP75AsFhXrddS4/VHif1liDGv6lcGZ6A
r9bPXo1vE0uhua/96qOmk7iBzZg/5jW/JR0aUO/JgA8o47s/l6iBVmYXzdvWifR2ykt54RBDOLs3
calTb0zXNnKlNdvVtBtsRy4bapmeGgcl0hboitwSskDAdYL2+qZJy/n+/bGtEjA7cAWm64bc97Oo
yhBQjk8yipG3z8vJ8hkTZn0D+wc2B35eKHgWpOHP2DT2vPLRXfY6wHVm9b27t6cZi1TqK//WN+ty
2v566S6z6++W7nL7QSj78KxcV6L19Zal/d1+NdaipQvbhBcagi7MOmbcWKxr4wOKFq6ABAkTEVhr
PCRTTNaxAwUX2mFD7tHeN2NeLxZrkDimrA5PfjpUrxxCGlgaZHjSByX27oX6jIsxoaQe67g3dv/8
Aii0+bPg61meXNpV319AMactroDIu2Tu3G11IvRNjSJxVyOhRKJVsM+E9ch+IV22mELRfHd9Qu3N
0HSuxOiG31h7FhvzVL6iZxRnxGrpScmqD3c1dr6HzIO9slIYQP3Vr//29/fxd8S45ebbnu3RmZBI
o+2f//Yxx+6MlMa5lD2hMivGAeE3nubQB33QZE8CcPo13Rfin8nw2He5zxVI0kHwZcbDCekZiJBA
NsfMGZtj6dXGQ+fmwT4YIWisG7jzt7PfxmdPcv0jA2uJuHpsvw28JviKiHhqw7E/mvOMnTKtZ33X
22Na7D00qGvs2fNKS3SBjHbDZ6kEgxnf8E9tXNN/wla8y1oLbXOm9AuzLUDq4xKnOqlmiy6TqKRO
Sv1VRC37FY5qY1iTRiq2s1UFGO7SzyJvDpi4ihpuUVUdM3sIXwjZao7UBEgClqUXBkb0Rr65GrZk
1/LnFWl4mnUjL1iYpn6TJ9YAcqJWbybU4x2uufCFJ2/4amf5soMst4aMK4SJxDPa5pI7ZufsfOR9
c7QEe/Jg4iZhTFa78UdCn75YZV4eSeDTUDxli8lbDvBXMnlWemw3jpfpm0SgL/+bB4Ei8edlGFg0
VgNB8/S9HPypbGCvzvsWItlF4bkkqcdkga3e92bwDvUeurSCNsuEbKVmPLiUYtWry8mQiBj2pC0p
R4ioEeaqLMlOdYzIG9S/GTMhNJKY0Nuo2HV411muEBI/T6OZPbL9d5+ROA5fe9JnjU3gOjnKXuUv
TQLKseuh6JxtDlCR58AurGyVWVkImEUQtgdAIu8PfoSejJhR74iB/lGPJVhoT9HeopsV74PaNe7J
TpjGTdub/VvNxP+e50vhbK/LgxYzAQWsWhp9UFhWIHj5ZmDWPLc6PTAlIJBay3jeBtb0LCpmaBaM
9hV/jwKRlbAggsjmYU1kixfK970vlmfnm2YY0lMpEvMwB9lk0IqZUZfVUnGo10Bs11WfqifeA/ET
kdgLPqcaLX9VApJ7xj4XgKNPazc6KOoWBoR0UxgqqUq9GYQUXYxhXAocQpVOJpTQvdHm7qbBIxSt
GIp0206r3ORyadRg52+5Ue0IvwZGUs8ymBQq/bXvtra9ZPYWD1HUtcfQhGaxmkVifVZWGE/gzNwq
vTI6NHA1xpz7qIuxzc/MqD7nMAKgoNc5TnN29sUzPotzRH4OoUwldKhoLMsrw57IhnJooX8UxAIQ
TWL2831SBHgQBUPVS0NteegQMJPeA1LhG3N1/+j3s4HAFnvhivEZkXxmM49bexgIaGrdWGE4o5VH
u4GnMK6pMlc6QikEcsZYgQkyN+RvZN88b7x0Zb1QRilbaRylHu3KkRkXc2l1J3MPCpDMcE+24Hfv
33fUf8c+D38z9qF6Yhjzf59sb76O/3P9Vcdfyu9Pt7w3lx/783T7bhGySfUJLJxCP2jeTOY75POY
DOaZ5Lwfo/843VqLe8jC2uMze/J+p2X+6SASv1nMVxGNEKRgLqajfzL5cRbBx/dvyyDg4x1OuHiL
3AB8349v+pqxAGSSIjlDSIinV5u2NKhC28N9Yyr4TLSmxgbYySEmnCo3jqVUFU5skh6KQznG5p4U
rOmtIe+cObiJc1G/g1F04XpfiSUBHYZIopnrA57wd4xKmo2T/YFYaaCI0YrBjKTTm3kFM24TEJmH
S2lG+B/cmrHRefcDIRrC2lZ4HKvpg1U0IbnS49CZLxlpC/G0mm0DWfwClyzyU+wbkJp8j2A86DNU
eatodlKtzhiJ6sr/oKSH6RN0pm+ZcisgAXBeTgpI4g+tz3hs6yNmyOBK11439/uiGnyZr1szL8yr
mMMi4Ylm/QUPd7Pz6mqi/skKQGfTiBfTdydj/lQVRLhf/7sA/z+tJfo3y6n41wvw8JpXZJA3X39c
g+8/+cca9MwlbRgtCqtP0r75Y/Lqyd8cbHOSlGnf+p0g+2d3yUa2xUDUIQFqkW85S+Ppj/WHOpV1
wj9nebJwqI//yfr7afnZnA34RQwVFkmrjxTsx+VnG3CXFmLsIV1Gj9bMUEC60dN3N+W/9E+WDtV3
a/z3DwnQsjkO1+kG7E7fV/NdydE5wMF76FMsDdpr8fJSjq6r1O7+5uhD1+0vH7XsJwsI1GNz++mj
6FToOoloSmkU9qsYH/kVFnJgd8toIYvi7pALugjAQ208xTD1fn2lf7mdPlupvSQbYruwxNKY/P5K
ZTb7zujKGh34+MBb8dknbuHXH7H8ih9u5vIRDnP8gIk9BM6fNsymMabeDEV9cMT4oB3riTkfzBz2
cSa29ddffxjolL9+nC3h19IF9SiUzJ9qWLoytquZLh3s0apPUZqLal0GRn5KHUQw2WA/kq+D78KO
OK0zZinBQGJNYFsDgYTmGMUaowPCqQIQMIxp+9EjcWUosXQhfMoIXUHnkhQrWYtqmecERDUE8iiT
3PosE/ADGGa+FfZySFqYSE9TG1QgQoN+IWYU1o2iDbCxVGptelAhTxMz6TOjvJHSDXUb84I6yB9c
J4ue42lBnuSNdQ+Lwrl1APhcXAeZAY7FHJxmF930QyFwQQch6cE9DFaTBIqhx32HkOe6T4wBY2v+
zfayC1bIL4yw7zuSlRli+/mJNI5PEf4SPoIYCNr++SqnFbZJK0rVdMF+NAV2yzYZvzLXrI9eom6r
idN5HDBHxmTSb1HCuTdaIwEMDDc8oSl+8gxciImKuzWDjGoFresrE5jgQRcEXUwiSW7moI44IdrZ
uveR7wVDhIOV9Fo9hsNhjrNwm5haXTPvXveKTIzQn8YrBz4RxsvGgEkbjVMUHJH69HoXQ8B4qL3B
3yjfISLFj71zBQLZvCoqwai80E3jPtq4258VvZfbohT8Hpiu8qEUKTN5EhYOqPhRLjYNjGRZEz4e
5nVzXWbkWkryjHb5GPCI5DjeoV1PBHgVoAKmXu6GODOfbOrdDVkZcGBVLPsXoLw1OjdzEmcDQMND
rBjVFXEpViHRYRtVuy3Rk7EIjrPRhGf6P809juLmLm/acxhM1ks9+92D3VvpoTaUuBbacg95wbNA
tmYMKKHQ+yK3XhTDVAQd2GJ2iWfpg93Gwb1JpvfesKrmeo6M8q7PcDIREX1NpFhFmlKVmTuKk/ql
dB30fbFboarUTrxvAru/ikOk1OFMNE5MaHcYcg7lyEArJhDRp4QDC1muzjNZKSc7Dxed/3hfTekj
vaSlF58YezsvhitcwoRQqIHBZR+N90Y4ir20SFUVZpUdANPZR6dq66sJlhklTOSUt/nEe4MnGlnP
yggj894K6+m1NUhAz1g0Z9xNBrR6V+4tHaiNmyFXg2lE4l0actyszZpPw+dYsl4Mw1qXnLF2YaUm
PJB++ALhEtYxDm0QK+F4pRksEynaMxYDNbFHwgj/KiXXU9qwlYhh5sDlpNRxhPadZloO5yUbdRcm
bvBEnGPCRA5ZlOspwLrWcyDmaRvR77zQuDUPcrA+eXyvhp9FH9KSgEKUtKzteD51QM7XWHWapQTr
NuE40Bn0BSeaObk22rq6Z4AHAaKe3+LIh66nzBRfLH3JY2hEjOAN815PtHjJ0j0kBozzMoCJPaf8
2ih068dGGB6H0nYE+Vo35Y6se+u1HTKwxKpyt63e0ZOyHhynWmKl0qY4Ftj77nqjsl6XYc4xzkdr
bwpYK3rROSrV8w05djXfhFnaLekJ1fRYCj87syHNR6FxoaJfeWlKrJOQ6o3VyNxynVUhSfGmIoGC
JjgvgFU+IAnh/E8LK8tFcdPm/jEb5GOaK+x3oSCB3G9ONmgiDJ5GuAkBI15HYfo1JAF+DaBr6/WS
LEXTrvBjWMNthUw6WDkZa48twb2NJ+SddHizo5vL5kCwa7opx3n8WKJQRl7R8MlmkEzTOnNZQLhm
9aKvMbJnMdYmo8/ZvrfmxN1YGWouQTJOu4LiakEaVt3WJSOQdeLqNwwbxBPXgGjbtlinjZc8OQpq
4xTEsFyp3/u1AKeHI4PdI8NJvwd9bZ8zKx7pMFXwwvPWNw6CymZdY2n0hBV1qyHge69DJzn6ie89
MPzCCebEeBoltBBvmGKw1zb1txtAuYs5W5e6Z6rSOc6tG4uUNkEUffLpk0TxtId4x+0flH4U7Fwb
yeQExfOUPVg+DjrHJFBshbNNfqDhtHVJVHzuptT+pAdX3biNOz+3hbUp0xiGdVI1zU0vqm6X5glP
3uQlBzulo5m5PGS8PL/ByYK9jKxg50Y4Snk/jscBLyK9V1167lUncoRnG5m1/e91xb+n7L8/ZYu/
LfJPX5v26/RjhY8z7D+nbM9i5AtPg7D3hdDxbqb4s8p3qPLZ0CB0LAPkpf7/45Btc5JeDGA+p2/5
0yGbETK/Dq9ZIDkfm//MZ8bJ4KcqLjAZUztAlUi38Bhm/1Q0Svh6+UKOPwQMXa110VgozCOCx65U
ODhXjEjq4UMEchijeqz64xAX3T2IgyHfpwk4MpqmQ5avVIqoBuaVRTgnYw5ZaZzPUWjH2DBbc++l
cOajAPHJrI3xJkqFsjZiCsMHLQvnI8v+NRMUHPyqh4H1+aFb5ittEzzQ/0rWcL1omZVuFgJYFcyU
UYjN1z2mOBihCCYvrcu4rgN+9TEg6pV0TCOWl6KgTdY2SOTeW+duxQ+OLtIVBvr6Jgf+uBGGIDZw
lsY2b43gWysbWnhQEzQJwvncHKMBr9bK1mn1ag2CyeLYLtO0Fvj4cqPSuV6GVuoz33+8NoylATiK
AQU6w2t/T70elLDK+uNMAsbas3p+sHXGVm4kknAQU3mQB89DMtcRaClmRnAz5mu3ogXnyGA+5Kae
D93YIvM06DbOwh9xnyYMqNq4C9ZjXFo9avgAcrkNZ45yp+WA0yQ+NbCsIuOl7xmsksuG/8rtLXFu
/DYw96MjaJenmeeD7ujFx+Z90pBqk9+W5Urf+lVmfJvVGKy1xaAnVZp+KJvlTYV0fP/+9zFYaI48
2Qx/mBk1R5nhSl4VaPLWRD4X485sGO31/TSsQbfO1I/cZCDu3baYBzqkXhdLXlsCp/qq79J0PDMJ
UeoQZoTVHhD3k1inHC+N99a8lBsJpr1VYTCQm+3yODQ2b0nolsscNpIf4Yf5IOiqyTdJIrE5T+IF
/ojNHltx37bgQxbXfds68dYmQPoD2sHsqTGs7IOqmuljXan2TF5Y8JDMg79TlmzcDYWodSLuIboK
a1s9k4XKRDiYnCuOrDDV3YTGaQoPmiMLF8moF7fwLNtiT9qMvUI4hsDSDTqX6OKKRPUCuplvt8E+
IzX42+haY7UOm5z4A1gXGg+eBC1BZpTZqZs0K/ldQZ+Ra0DeLkkENl5NhAxDw/h420GovYQ5A7t4
HmG48QrZzJ0ZEqSRE5Mw4Dvfiy4geCNT1lNG9b+HWwJJMkV+lW10F+f+PhVm+6Er7Y9Ol8Eldsxn
/IgTkNahXlSKNIdnoray6zwKsYm3wnV3sU872/ZQU4OzKU5Il2wJa8BvbrH2lXcET+b3rWG5IDin
/M6JbRICI/p06MEiJguufZg9t9tK4mNOyq4XfDyK2/WYOdYjWl0OifkEx3aZna9GDPR43FHKFrKI
eahGYD5FN+jtwt+hnA2Ted2PrbGvK6u97vFM3eLdSolYGJ07NItyC7ocFJ/pteYCsMpCMvKMgBIh
YC65GbXpfRwYEV2TGhp9mZokQXRUHhuA05u5CtJN4VruSLRiqciEJXukWJv8zOtcw3vfGKhhikNU
5vUH3OpVsh0HWGW9Ys5AIE4xPwIcB6ad1Opm4JBwms2qfDJcB8JdTe90awHUA/IXVcQiFLDVyG/J
OpsM76LdWn3hwEBkoxAAQ0ZzM7judEXIRXmv9MxMmeu3jrhYdUI8bOm18GkjcBxhojj/uhhkUsAD
3SqnsuH6675fz8orBXShqlk3mVQProfomFM2Sk7Z5MkVCYLpBFuNYEczkUShWy6stSYYNBTNCI79
lL+WNBi3TQx+reQscFMyMn9I04zNH23OvHBaEsZBRdZV8BfmBoMsKmkPGSn1IZu5dDHcbFq3D1/e
dxbya8Nvgc7TE4OTdkMAM+ON91VUuWxaemaPakYGHy58TnM1yJJ5tDfxhmlKt9hrpthHjDfSZjmM
8iKc5YPQpupNARCBvNIlNWE0R3SAajSC4gb3zXTTMrifiF1hdtz2TAkbwkSu3jsj/5ZLf18uufSA
ft0TfaFy+KlYWn7oz3ao+I3mAfoE3xYeqPHFefpnsRT85rkmkjvp/W45ob/3Z7WE9X4ZFKASporH
mkpr78+WqElKV0DdJSw6Ve/V1z9w5fPpPzbYnAWb5lDHUX2hoPipVhKDWw+mGfH68Q2QhWkRObdW
M1Y3c4Z45btbc/d72+77eLm/NPP4LPSBJvcCCzxSK/6W74QaFE2IRnxRHD1rFDfzMIkbzmPB08Qd
ONc1ASm//rwftYR0Jh160Cj2PESLqHJ+rgN5F0p0uiafl4slT5kEpBCpyyxuOm1bcHND19pa2hcP
I2ELD7/+8J+LUD6cKtTlfMS35y+Dox8utjZM6N4tx+S56bq3PMtRO2Vi8M+TmFFHhXPwFErz7y75
v9xiZqJoMlwQC7S7f+oIdy1uiNH38mOTC32Xcv58G4qc8PogblC0mcSN/foy//KB9O1RzPEQEVZh
YY768TITE7y0pKjlFBmSvu4DQ5qWRMvct4xPVji4L7/+vOXY8eMD6znvrWCmBdxc3FM/fuDUCpgQ
oR4OfamJSuvdsJW8q1GFg7+1oaNPfSxu/KywUbil4lITT/VUVBUzW+WmM2hZr/Uu3SSR/DSDQ45a
tVRKtCP0x0n6f/MUOO/qox862B5UDcnap7HMqelnD3iRB36U5F1/cDy8Tw9GLp3wqo0Qge5IrYa0
WkdiPPFGnoh7bTtHPLAGp4sRoM6TpnLdU8yw7JgD/3+NrBYZpnIznqU2lOVVPvviBu1prk4DE+l8
WzRLuqhkOreuU2cWmx5QLnl2TSyh58rZ32FdFTeAeoxm23tmeUXipL6IDpN1CNUdLUEzlM5nnzf8
tGGUqIetn9bEPDWWo+9cdgl3E/tDCvzFHIznhLDi8FI3vHGPINhquHteSzDRQvhWQnzlKYXavBJY
KvR1ZweDfa+LaTwXpmK87joJhxKOmTDpl42gQaeOC3VokVyOnb4L0hpyusae8tInsnqZG9M6uiTi
0E0f0PP6uTXcmbAG8zXpWGxf2kwWG2njvPqNCU6ryXBp50NYwUwHr2XUhnhwOiSK8Rw7r+hYJG2s
KdBwjzvmmmijsUa1oaMvvd1wpdTdtOkBnNH+LOLwSSYpKMYeS8LrO8aLBFXuW2OLBzBF02X26+Bp
rGfn1WXUdIkjTK21NTrWbirjjugmbcCta4dQX35/VhXTG8zMNHj66zjVjGaTclH4OFysnIaKjKJx
yGC4N0RFnwIvjPNjWhs1MGWXltl7NpR6VsMYPPkV++kGe40HZHGyeU6GwrVfS5KXX1RUsfjxeZ0D
hIFPFR0qepVFzJPBMdBY23R4rxps7hho0SMSpzZVIyWa5JayuskA1By3yNvhcMiIoOFLCpSwjj3+
RNDZ1XKtox3gT+aUfXi//7bu4Or2PqHhxEBvaO8BHaiLwLx5/zddGMLBnMyEfWNWB4NrvVdeN2zG
KAh2/XsaLR45KqUuhdPUtkkYXgm6rdV6aMd+k9baDy6LoBfhW8d8GUofh83kpqNFXjkrqIoERONf
NHElhHgyhl2GF4sEKGNxi2WxIHlSdN4AJDA3CohMbRcbe0QmybipI2MKL8h1UFsSrwjFq1B9F54l
esIXBn7j2zAZNaGJWLPiu3FC1fvccvtpBxfAZVoq3nE1myQmGP6AkwJOJs6IweE+tw+VFaqtRmO2
Cotg2gUWnT+FjZOBEzhzP7FuHDLdCZEbDzT0NZ1raM1u3pdrVTFcIkFlurGd1F23WLw/tqasN/Sq
3VU3aXGLF6W7jKqmp97R6vjU2SluTWW1HElgjOqrwTOGAzSwiAqXSCBKafi/PqDut7pl2+Ss5Z2I
QndvKhOpzaqf7emMkTznC9e0AjC0RUirqrl7C5hNoIoy+ije8HAHJxu4Axxqe2g5HXle+GQVLWBq
YdiPnYogvzX1a4F0B1cT6I5DPVps2cKzeOgac1EfTanTvinBf6zYl/WF1xzPsgwLFcM2DHlLE3O9
n9quenE4Cj7lk6KN7UV+vhhZBn3hyBk+aUVtUdmiepnaFGThkI6vusSanjguG2Yp04fEMJPnpJlZ
WJx9LdRLbbyPPctClBgQ0xEEYbHhNVoySsu3M0nDm5bLiHbCyn3n5GQzhpi5rcSnHCXRfJyV3ftH
K29msiFERavcakSDnVJa1uc5Ghx32xScCYIqPI9GFd01baKOkR88eErVT+SJvU7kn7P7x+KJ1nS/
SXruE93rRSFdifgUlJX81BvgUdektJvXVUCCIQOPFMXHMB7R6BvDxkIJu2ZdetCAysbfBZwyb3Uv
db+bbfmUK7/alLoFIDDkWK/siWMb1ALbGZjdhcUNcy77cyYs/n3FG6t5dFQgw8+BP8YNiMoqLHcz
yjrC1qK0t9dpmxpn2Bo9ty6HNzhzQP04eX55iO3Cv/WUBYCaSwIHUnEmm2TYvpTapxapuiUVZoyx
oomBr7UGXr5F8GezWdhZ1EAwaSescol/Y+iJ1wL5S/nGIBbrzczwZjghNiMO/jMPDSdBfWkjuPCR
NpZHidM5jQdVihtLBuyltSvZ05OA3zMAntsTFxmc25GvZp1BJYxWeQ/5E/vZBHOhgppE3w8P6kov
seJuVoEqj2TKft8MZF6rgX1wcKIW5BvkrDNDMcj9/8veeWxZamxp+FX6BaiFCQjoIXBseltmwspS
qvDeBk/fH1mqblVKV2rNNZDqLt3KPBwIIvb+92/cmk/OOEzKAErActtYfLxjzyD4byx7CPxgPlt6
9ErXPQZvW6BkQNLhtAY13d/YjMntFqRW+WMzi0u8VkEYC3udGARr/WtFThR+hVbHijDX1n7Bz2m5
7VO0ESFRiaSAqBZJXwhiJakYsNVyDt8vy6jsjnDHJKOSiLTNSVhC/btoi647MohcboeJ2rdESkgS
WlGpM9AM2jM0nOSAXxlOjPWk3nn159kEUrox7YmrTsuG70owCx9Z0T/Le9E2Rc9p4TCognuQxBsU
Mrv6JCXe+8I5j3mPhhRPRvUQabX92UkMNlbVadnl3HTkIuYIjnuODCN+nOENKfbNwrkUq+X27IvS
eCiIdTyTZaJ9G7rWOyTj7BEQxFtshKkmvWdzISeDpB+4VUHrDcaj1bUcTzGoRr7vpMgxx1vS7Y62
NU+8sNHZBWPjkgvJ+HSoHqLtiWaob1/WsWTFFT2PUTM27vRgrnqnM9ButJTRDD5kz3Dq0ZFwnygt
Hxwr1caHyVlQ1wYpxuiJe898yXM4qrC6IYbJjVuV7lWearHxlLlUy/FhmQcscQ3KDfLGMe7QBSbG
UVGm4TCTt4jppnkowXdmOAWJfs5JTLjGHHkKUi1RO/5hjoptwbnI1oaZc9Le1+RknPIp0T4tmpee
tYHZ+NQnHD3KLY/MSKHGE+y+L8b5bcTk4Ge5iQikdyFUHwUt/mHkU6ah1cXj3tBjA2ooEQjdsuDA
OuGjEw+FcV8JthjG2gN8LhAWMl2oSCBu59+0VKBDnuroSOxHmfpDO9Uhb+AcsCt8q7r2m1aoG28R
84l1TWEwtjoRdI1OGJ+ayKkjhb5X5ZERVbujNo4eFmdU+4xDNAR5mneLEDdCH8QVnP3qjqfNuVwt
xZmTD+t53HCIUiG70i2dXewVVyNxor7FrbrRVRM/NZgzM3E0ret6KnEYsWKdAhJ6coEXGmlxpA8b
91R+1c5E+PoN2bB9tr7jlKUJkAkcTAID7HYtW3/FrIEHIsjlzfeQgeYkLMfNwZSKgFAxjRO49xUO
NuwgyTau5rxiNxywaxtbUzs5lmqbqz4nXQYqCLtN6nSsyHWKePYRPjn9rcrnDDCWsvtvWvGtS/qp
K4FMTMNhAywAQv6BV7NOZuZx4jXHBssVin58GkwfD9Tl/q/btT90a67rGgAVhk3bL2jcfu7WvCgZ
xqwemmNRbdqFUUrjse07TG0Ji68vyBumdXnbDv/6c//Q+vO520DJcehMCTV/1yXSkhdooJeGmJzC
eRk0iPplvxQLSZoJ+1ddVurecRL2YuS+VLl//el/4GXx6dsoCwcSh4tgnvVT76/6DPTEcGq0SBEN
yOp25qO77bqZBP31cVji33rT0ZZslbcpXDb3t0v4F7H7W8QO8uHvnlb4Mrz813dp7fVLie/MNYdt
8l/BS0ey9zsTGeaTv8Pt7A+0WY4UrrPRFt/4wr/hdi52MLw2qKwNiGKusFh9v+F2lvOBcREIDIJY
pGCmw6P/QSW2PvBXDRaGhYz2zZXmH+B20PvevcJYelKkeNhomi7iM/lONSQ3nwMM+rPjMmzLx/Dy
hPT3PqYqN6cOY6xhaogkdXWZOKfIVLE4URB6LowRYOLAnJ3NHWEFrd4RIR+3eJbVxkygIoCR7us0
Da9lSqGGgZ04NbhhXMNpEKdBjCxpZcIDKkC1GZ5uvtNzhqUjRzhDxi0C59JLIrw1t96z0VdeuCnr
t06xwmPaSCBjfMcpPFqvoK7iLY68Nt3mYBYS7Q2F5fYjVkStlWMmdovi1Htm1scHz0wXOFV6d7mP
F5smIDXQAmQmVXxeclBbzSK7m9gkr+5c447tnh1P9q89GVaPRbXBCwbpmoGBFopqRSAyxKWdbSAf
t32w8bbG2TTj7qgTAPG4sblfpLkst3WtjUdrSqyndabCqywa3d7SKS2dsjeuY7Pl+zcyjp4zp+BX
t5QeOExQwmOqgYfJa9al3IFK1KTJ4SDwGZbSW5XZ8dfe9sKSTvNFxVvJgv98tzEeudq54NN0K8Z3
ICJZIxix/yfzyVv41iLnM93caj7T2/Ldvbd6cZx169oRaXlRJZJ6IafCcqeIlMU5Xa6yKJ1OVu3l
p2or2zkst/vpLNFWCS8lmAfrmv/y/YEWekzBSCgS1dW4PeG3ipFH2vefHFXjtzM3EbADebDUSzp5
lekdCBdfoVYZv6WhEiH6tC9otWyCDxB7ZRoVWLKQ/845idEItiKSnhI/TXs6Nhun5yOzMmHti3Jl
vIcH57ckwgrJ16cKqLiY74e1t/eqShwRYKAeYVDSZ3dyItjFL0iMCRqjNB8rCpTPb71gbZcs9HwR
qOEoAfhNa2Ty79+0SNsiwh4PsTesFMibw8RqMLstv8KzBmnt3lpEwP2R+DMpOaCbuGfxETybhNEE
Qd+XczO8ShI+450+NMZ1Mre8hNJbeMDkYXKyEkZE4Y7jPvV1lXkb0E5eT7kDamO9GbyWl3XDKXaU
OKqdtAyzDuw0LK47XUdq1TIHMrKYWkXoZktWTGSM/etCFRUze9Z4dtO2TkCyQMq2ot61BjBDewQj
M3p+2UB8CB0L9lAS3Oegpok08q1J7oj+en5bwm81tCKG6IIQCpD5bZFGDm31bI3cktnEfnZBPXtb
riCPIsHycG8C0T5/77OGuqGlagp3A8g2YPH7if/2SjD0pfFKt3r7rQZqdTYOGP7t51XShrR2g4DU
QRf9KOY6etY2aNFvaJKZkbdIjYuO3AjfqUGvV1iahyKx5wkeZMnX0VNxSpFb0Qq+AVhQv1lgmsVL
jhqN+/MGz721fkpf2UHAaRE/J7V3OdeFd7m2Do9wSBW/oUb6T2OguaCOo0TZd5u1UyxDrcNdiZnc
6oXktskj6XgkFL21ovj803gj1vaXmrRf31rwndyvSPsIJuWlgGHeQSDwaWOW+9LELede9QuOXtno
EUDf0hfimHNPurg4uVWugZwbBb9HwPc85TmFXzawZeiQoB8HIsq4g/Rl9w0LHSFlkrefcz1qjx40
ykM0JObj22wFGfkc7d0EkOOh9xCiUE+zRSJu8i6XPGdFaZ7JgypMANEI9WRzjmtJI2RVZZGccT9M
D5m+pgcMEWibppmnVKSReOlTk63ZiBRrilE5C1yhWW2Dri/sF534OTDYyqDGG5XxmJHnhf1RV4IK
Y+7IejF6RgN1xSqd4dA4fomJ0XVae8YjGZNcT1Y2cbSbvK1WlEZRK9y4tprYhB72GufI+tLEZnV7
fAS+XUADqW1kFwInmiNmSWDqb2temBinBPqwxSaY7bb+R+kY12M6ec8oc0CVLH3b9qbZaAc8xhCt
7FECs7/RB7ror61tPW4hxUHTut6zRmpH9NuWlvUGBT09H0vJjoDOTpnbtxgQwYbudg3sm1vh8HYV
RQ77cJy5vRZ159sbV06ueJ6rYTGCpbW7hCBSdtaa1DHnMCdu+2ykVlU9z3Gs8o+EY7BPFGJTTBrT
jA8mUUIv3pYCkY1teWckowmSUL2is/ROXdNsh0Grb4dzFLMDY6RhXM+rzUaG9SJvMBkAjeEvSVIZ
9PEqUUe2H6skCiIeKSG2tBQG6k69ehcl0B2hsDICleqgBhd3a4arpp7CrwmKQYufOUo7VEY0bcQQ
6rw1+chcAY0SLPiELQbsczZxPbXaznmtq/K5jg3iuqNl1NF14g1DHWJ1j5S+py2wN/J7p8KmX8XN
BWeMe4szph7x7k7WvmshILSGMVwzGaovehy0ggn3oKdUtiC0qoq+tIO508y6xfvZs4MO+akuM94B
fyyNUpuPw6BOfTI2FxgVwOa81ROBIb434EYB2AWheK9Bd7ptxORnpbyPTIx9PyrQH6LmZF3ixIn/
WcmuilMckzDYFCDOZtgwUQxNxyTTSTK6iX2nFVnQ1GZ5NAw0uHj0NKQpiNza55U5eSQjr3t9XOaz
nSU5KaVyVhNyaADcvXJUIY8ey7IL4n7EYNTE6+JisMR64y6DPPeZxzGXLhjjLloDFWI2noQx1Vca
XkE36Zq7Z7J5WL0GHa+DBnYXu1lDb98sjFdySZzDMmEMSstr+b1mLy+FqLMnJcsnkcm2uCzaXty1
OemIGhprNxBr59HKW9O3nqnB18SFedIj1gbaxkmotWUaulBL9krLMLad2ilUy1Ay+Wtw78JDhOGc
1WdXLnYN6or75bxmg1vt1xEDYTIP9V2czk+elzWkg8ruIKP5C5MRUjoz+RV7DHWf2Ar8uMAClIxV
CHiD3d31OrfVwZ8YR5dy+QVrwEcNfTRGWn1/RUosrg+rsoNajuW+Vpo4RN4Eqx+l+I7Yo8fWG9FA
dA6V0a4v25pM7ogtKi+pT+ak2WHdgda67IwzQ03taHt1f8q9UVzWFmkk3DTiapE3AErA31ra1t1p
Hrq3jB0L1U2Z3+LsjCLBPWtkytxwCChKvqna49fnnAoyeO7i2gos8qmOJrq2g7udEJYiLG8hmuVI
pkpCJovSPvdIe0IYtB4eb/bdmJZmOFSVfp/DhLusVTE8mYupXaqywfJKcyU/N1O7fh2mApJ7hFf5
GTi+PWTpUH/CZALkhsQHcl6yEgTcJFP+KGdLu9adVg84eWWYu2I/SnvDWvISKzUpX7S8BEfakDxD
FuCeXdfvNcmy8ZWckZ+vhFXpxEcENjPCgM2f8ArEJ4coToYT+TSvTRKLnTkYGyyuF9tuZZwUXngv
UacT2YED/vKJinhHdd1RCaZ6Faqc2OsBHc5j1LKjsPN3JYm3ZG/Cf5RHwBrrUCZIE3oTQrY9F8Z8
iS8aQoPGGjPSmnqHVps4EFu/n+a8IPGRoBtFLY47QHafRgbml0ZWbu6Maz+RIpov8Z7A5jZkmNrg
UDiRDRYnEaKeGufqw+AkGhtTR5K3m4/zswZp2eXYi0wHopiBFLwZ6EASUjOIZr1KyeNERjzMz1ji
FKfVYdLjMb7br+uwwqba5guZxDoLL9unOV5clrhV1kI7p8hzJpONtEy9X2CAxJeM7K4hfPUfNfIm
L/CPuyIWGYyUauChHE3YgHPvdP5I74KldgvA+LF3mlE/IYD2hrPWGquJxN3KsCvwrLGdmY1qVE4x
jRsG+oNHwFqDOslHxVG7n6O2YFOPsmzGW0EjbJUJkI31G0T2jCQTkpoKQeJNTOzNDBUWQ0/rM55+
nLrmmCkncAmCIxFgjuzyogUubfdoGEBndZuAPFaPCcxvj9SgeB1SbVVzTyHiTIKzKQU+Vmd9o0Yo
czYewXOLoNxML5DF/gBHfln+O/61/hMiynt0iNbZprEnFBAGCG30O24GyiAwtyHNyHL3gM7LGnbs
x1WsY/8JsxJmnKL0qEZqBoAQIuecw/d3kMOfXICx8TB+j79xBUiKBX+Qyc1VvMOn5sRB1W4O8dFe
4AcwCuzBXEdC2MxrcpqSmGIzag6plSbxxdBEa4Umt4+u4wpY29VH4xrlEFXlX1/Vn9wWWDIwgSjb
EcC9J48QARNBDBTxEXMXOjIC3fBORrfvUZFFRQC7lcpnLFeKI22Km79jdmyo2Lt7wsc72z+U4ASW
/IyaVUrmYzWRRWGrglYoM1qF2KBv3TLjgSTK1qiiZ9d6zGWknYyt/K5EIWD6MXwwb4SjoMeRgT3E
yXHYOuimRWr97W2cP1dYev/N7fqThwjdgyxITNN1Js3v79fkxalmodU5VtEEpZpp7dhvJBN0UR3c
gjZA6oxP59K3LySJqPt2AKtoE3r5tF66+5Lwjb9+gMaG+fx8CyEdWcLaOF1YJ7xd8e8YVprdaith
5wl86c3i4I2FMABJPfdAPD1c0a39nU2zf4WwYp2aif6imqFJHIyOIznAdG3rwbizf31h1p9d2Oag
jLEYePMfEFHJ4B59ZJscGyemQkXoURej783EkJB4nlp99YB5ritOqt7mOQvy9/w8CXOCiDF5GK5t
FAdcD+mWkWZSFxsDbayW0kTFYqV8TzeuRRHVWw2/YT0wDXizNfIFKU2ZeI1Xm43W6/emFKkSDI91
QwEq1Sz3GLVAhYCzvtxuddxLWuWsrbWH7enbsqED+uvbYb6HxXEUkEgTHIz2gBC99+Qw/JjaVDGL
P1iJzR5IQiEUBHfcWp1q4erfuBqwkSbtoTK3OfVSJlyWSsf1YfEc7lZsGXQn9qoVAbla/E9uFv9e
cByOd2/wkGVuKPPcZaA048yY/ljHIGBBKpsp3sVT2x1XtVHDbJNsA6IAFOMKl4bg9e3L/otE/x0S
zenCFvafuaM3SfqzlcX3H/iNN+rqH2wOCF1HSWNvaDHQ9P/hzy5uUew8uCRwhOjspD94o8YHEGGT
TdSQDn9sfkw/8Gf3wxZEwpKzGPPJjX75D/Bn4z38LInBRctjb/RU+G3veXjRrMVTUtn2idFRE4Vm
tuY4/zTRmRyUCe9CG1K3la37htTNvTEveGtBo/7s9fryZFcAw8LJ+o8YGfcfY4ZPf0NLfH+UcXWm
ztfnAk3Lcd5vhB4E/ggBmzhlk6hf7ESQIUIq22VlL+yLuAupg9fom59TjQrnd0/xTw53zu9327C7
GbvzYuPzjgPA23zg90RX3M2Bxse0PUVx9KlsI/CHeUy9q9yD5x06jS0vUaFXDrfJkReL8NInA3z4
y7JW66sce1qpZlXWOS5Iv8qdsTgMRTfmOwbXzp2Ex6GChVL9FM3lgDub1eyF3uC/040bv7VEhAgL
p7xJTAVfSsKxwIKD6hAdD1SscVwJX3CZoyMqhPfHvueYn1FbovQEcvPZ9iByQhPZMUIZ72HvV3RS
ogJUGyyyBGPoGknAZI/mPhX6Rw2NJhxB+TgS0lrQNbZsO9JpqutOUEBoyVZxdrU1HRXbcZATA0Lg
40AO5SrnqcUt1kmChvTkoDQX9anKNj6Phs7/0p6zCA6iGj66c4TQKdVRDvhITJcJC1+XetzK1X5O
CueweIhhNGHOPc65Znu/tXl30HpSI8wwHfpc1LpDPSf1LnSBS3bzSK7JfoL8i5EurxKEXDdGptG2
hMeuIC2Pxlgnu2qQuIt5rlfEUPCr4X5BGpIEhjXjmp065JQDW0WuX0UDMDzxqeA/OxGv1gXacYCO
OE7N2c+p3n2gOMFjzTRxtCfT1PxCULrPtv1JZsrdJbZT3eZVt+yZ4GDiPRJy5otuwCwg1hdjjyy9
23cDOhAFaHcABoWylZjTPtdTYn6mKeRN9U5Qzcv7FeogrLh6zM5r5mahaw/yBXZdc1xLHTOqohmO
KsWNcD9QgsJ9yQjGYBAKZy+Y2qo/oK4ycH52lzP+oBC5sq2LmJOZOEtpJ7+KWZ9ujBrtt59WsvyV
kw6uG7QUy0f5X5Wb5LtNfTWttuU7snOyLRHxARIY7LYR0TnEjywidevB6BD3NH4rq5poYUYiMSms
EbYELnk2r1XGwUw8TpcdTL2eX4FDSwNCV4Jfsd9gF6NfYc7fpS9o6Yvm6FWcgTd932GwNq7WCfvx
bPq08U+9S4Xj88sKMWDEkW0k2VYarTb8UkVjVoSdN+BN5iAcSnfD2FXarsY34Ao+ZaWCXpd4JY4T
JfGDsmqljqiJYJhoUbVhglVXxiH2WHHzhQEAtjpIzhGNMTSowHHmHA8vgCCOgqG67JI5bcIWEOul
rym/tpqLpb7o9QncPb8nbWDbDMHnSKFLq5tsHSXOqTVmjJrp8Wnd9t1Ugpawi1ZjBoPpo602Ev3H
IXUyAmfSiatfYixO2hqdXVrPuN5GNuydiVwi7EknoIZk5kXe9QBRGizAZfyqZ92oX2VpZ+vXXgTe
D+uzqV8AdT07BFdECbNt5R7fHGQHzGU3ZJtHRa4NE/Rjc33GR09L6yCfLcwMD0tkRsUachIY6sUe
R5r9MxmzOn/k8DvJ9yUXIRZo0I11nj5V8VKkPQJHu3oZ1VCydLq1v6i71blue4Mrpkettf2MX3u2
5dU0h5bsoxtmQPA3nTo1Ie0a2QJMEtMH1DUvFu6kxQ12mXjBM1+s7dAFgT2hKh4IH56GpLwsIUGT
usEVsHZJTTqBW7vTtWhJ+6HRsKMxrPpOfgEPmBEEpl3uBUW8YmtRu47SfbAdF/vfVs6fyfmtrxNH
eWWIhq72I1ff/HoX0n7mvv7aG8MT8kvnNIF22ZuMbb4bHazoQo3c5umAM2aL1N9NS8DAmggcYWfR
3kCQdpVYUwS+o5EWlhQzeCkwq8PoarR/seH3UrRaRrKvZ4IozJoMmwIy0aWARXxB7FhyOcqVbKuh
BYhYMBS1Ma/ojAuLCI2TB0RE+FAfoXjinFn5yp4KhUc4rg/lSZqws3t8BBjMEgWmBmLcD9VsKXa/
ycm6kH2cJL7YFnsi6eEullb/8d/C8f9lxCTsvxYd3XS/gsX/JDn6/iM/XNAIuaGr8OhIPUkvuOEb
v5WOVGofNhWOi8eNxyrcEvJ+lI7OB6Bqj5+T/6vd/iE5oqrktUS1TTVD26J7/6R0pNz8uT6C3rsx
jyjOdJNzmgr3504/78c1n0cP/+2cjcULaGWXFuVg7tx4USPEnXDarj/golJ1WIl4lMf+PKVOkEck
xeCOCpODsSsZGRtnNh+sezKIt0hJm44px+2VmROz5yo/8r7q8+1QtPprqTdI55AnkI8T4LfqYh4x
GjVwcp2YuTsdak8g6Uza7FxmlfHNgkiKJQj4w1dtowgtOESfZS5av65jOrIBYxwSGKJDvNZraHmF
fsNkjXOsspxx9DnEyRZeiwYh82oJ7Unq2leX+FH4mkDQCHMlOSBTekoxYGMoJ9KThPb8Zd62V8o5
z/G7yknuO+nmRBvUi7rFnCfyyHzBdHVnNXxjqrh1YCcngCyEuJxctAhK4ynFXjGena8pzm1PPc4M
2bVtMqeEgiFv8A2FT6jSJWG45ACVD5CQIaN7izf5vc4g9EHaA8RtnoT6FCmCgDV8dkZ4g1H8IAVp
635fK4iKiss/pU6UXKzzAo5LsWUfHLHop7iypp2HAR36UqBWYy8BUSkKU6v5qDpO35jMBrLE5VSe
tb6CpaLZpEkEZbTiEZzPcvStQrAksjVl85FLgolWxnbUYd8i1WeKxxafmY6VFZgUBUvoYeEa4mVs
cayBEZCnlHyTXQGhOE7zY5+KcT/HeGnbm06Wyk7etSvVKcT+PA5NNZDQ7pTdWdUCq4+yNe4025t3
1VRCmhUSD86us53XmbSmcOGluYZWtyLCVHWZ4HqnKJP2baU1lwSVMOzQq1GXzRnbjdltcO+DCOPu
Nsy5CShdquZW5G1Sn9YqNYSvW0y9Kj9xof8xr+oh/0Z5Bd5NHeC6RIkYwhJhuXL37sY+5lmtxiQf
YOCmkAy0xWuei26SGDjVRMOohDh4v9M3roi1LJuQ1ox7EgPrqIPP3MTJa9lKnPKzQuaS/G5VapcT
qXU989yF8HfNTS+xTU0unKiaX8wycYi0R3KxU1B+1WmJFWzSvjarDu64oydHlRVmzeBKFIY/GGog
5gj7oOGod6XcV3Ga3uJtY6zErk+ojmtS63izMd/duDoqHULia6G1NxFg1OVKiGUbmprAhifhaYbN
tOUm6ZXWrX62mX3eIulIkfEyzJBXy1rO10Vv64eO+VaYxFZMNqSxGfVmEiVaocn0WqvrYiIoNirw
fjZ0B7y3cOdPJvGSh8Fb2vgs9B7twJCtd7QNv2irV/FOEYlFJDDRGfb1UFtY81IjlsM+HlX9acE+
Vvgu451HjIfN+iCipqsO/EeYGNg4DsORnUg9YMe11CfTdsB1KFFN51DoiTnjhgXLw6qb7hshHU/2
CO3YSu1+fZhyc2qOc54YqLYjtYRuo3Fe972OjX5m3gnAusrHAjYrd1nMbmaPUFJz1WaHdbHcc6a5
Kid5Q1uWy8WY6eNA1taQTyKjzo36XWHEEVIMnlW9j5s1C81VWHcaWX64fY1JETpeZl4gRvZ2lpuB
/Grpxs0QyWI8krGYwg4qTJ5zLuLsa9fK7AVxv/ZkdcVEusIydTSNQvCuiWVCUL5a0BkcbTh1cQxb
hwFNvyP8KO4u+AuCOYy2Ta3BMxrF8NQFWT4LRpO4QCpEq43uZwpT5XDBUSEweweHJdvpYgQ8lLFH
re2seheRnokLDiwfCDp11YzE9BB6+WgoDMVgD30EOiY36ztFxKt08+i4s7xzbFrDeGD4N5gJ/mQe
vSFUGubI+ENFcYD1z3JfRb24LkoTkWDZISK9mru6vmKO42QHt62tT+2wfIISw2R3cFJwSyONCqC4
SR8g0JM+NF6R7IzUVRn9PXTjrAvIu1niO2OBRc9UVhRqVcfSkoNkVi6wr8IHvmfXuMaE39j/W0/9
v+opy9nmK/8ZiPtOCQ1f8np4+amq+v6Dv1VVHtTODdEBvLaYHplbUPqPqkoXpArC9tVNzBj543eA
3FuqINpYqiZTRxFMLfajqrI/ANPB3OTHGAIx8vgnVZWQP7OONx9GYUmqPc4eG1z5vRsk9V7TO4s0
L1cKsHg9pH2sBsz9TN0vVX+lIb/cNSXCEX9iX2t9gML1MzQ2B+u71Dj2U6NdEg7OTt9q5T5GUILR
2dpf1XF1TDprPLvtLENReM5FPVbaA0gB7ohVjLta6m4peKXzMDH8R93gDehYakzdjKat/XJTfjgk
1MGlWI29CTeSDnmKrAM5A1HAdROEZMfHPE2uHGRUZ9w0OFzb6G5e2xvO23AbdvhEGhrHtseyxEX5
FMjCORsCu68x99j629cRxmQ4Zk3PIdtlQWdV6ipi49nNAwHlk46TLC4QbdFrO2acxh462Hqw65Yq
IDYPW9v+kQ432/XN5j1C7VAs3U2XK7FjbDK8dOYAKVGWcILsBpewEkGNURIjxp0SDOdd76j6Mb2X
iI/C0jBW2IwmhjbUSv7csF+RVHfTKU/H3DBf0TakWGFQj/sUexbxT7YF0VKj0CXB1J+IdzlDi7hK
DIawDIjvPb2cd0MkDx6u5Q0m935UmEQg4qcYkHmnh2akMxDJMOlK1LM9THhfEEa3IwVsCAcSxsJC
jXHQ2ZqDgGX8WvY4SS4LVo7UGhegtCqwSB+sV7nXUkxa7LWtwjGH15AyBQPYcY5e5J0HnPcCNzdx
Z1wj7VlZMH3gdthEghGQZo3LsjdF7GHpR7FgMk58lFjFnHpa6xBf7XaPPZm9N3uNAf6ii7BCRuXb
LlqY0SGKEFLXzjOyL83SiItWIzCtisrAtK02HPtupiyMD7D2JQ5h8AcKMmrzrH2se+fZXdbLzJyl
HxMht9cq+CUoxZODbMqX1c6+ZO0gDlsVBAV1rnb4uWnn1vR+FdAnw2EC6GBNbO5pvjOzJNwuvvPq
DB+8GBcRWAhFkMfAYy6VjOgL3TcG+4Qu2viixGpg5tZfEI7zdVVi2S0gtLsszdTRrmAvrmuFM2HB
WiBZug1l3IhjshKLJ8g4CaARtmFudJ+0fsDlUy5AniQjU2Kp9mC4PMHa8sTewbRpH1nZU4dj7RXy
6XJvuV9j4PQzcE8b2ERfPBbCKHvYHIkIMaRP78spd4OKcxP+T6IODcGLj0RjuyFOFfn9imVFiHf6
FcZExZ7cxhmxZeLsVxgIoc1YYlctWKgPRCHdUpuuO53M4h1jpyQY7dwMk8GinpOZczLgkwRp7E5H
qNOnAXzzAo7AGGqwY59GnN72o0s4jQnPKHBibw7tuWx93a6ZONqZ/qQiofuDZji8uS2VVtLIwBvJ
5iR2rnrINUvdRtAazga8JNtnyEjvMmt5snMad8b7p3SCsajynYXkc8+ljpcSt1T+onZZIVg81Llz
DQvra0ovRFQ3aMjUEnc80i2GcuV+NlCKj5LkAdJW9W9LlLjk7NX2ectL9zNneNDd9MRw2jm71OHg
sva9g9p9B9W63iUUkf46F04oQFBxAfV+IdvwPoVbDk33thirAQea1DioVPu1FKvaFx2JjIO8TGf+
fi+rA0qvjShUVXsZa12AHK0J1SYfSmjJfUOkL21NAGDsQufEn/IoN71skeO8PbvjEKC9UTsTQ6iw
q1qWVOx0V8qU+7E0X7x2E5+luMdMZU8ikZnEQSm93UhTQ5pDRghg++vUw5WTq4qu7S7DxbEgyBMA
Ld9T20+7XME4VkPehFgCukeEnTd1YX5xnP4yA8U79fby7M69pMFzhqBQlnMa9bR69LzpYxF1c4j7
wq9OMpOIF+HtOsfFo2mMF1IM3XXjmue0pl23KdMhWDuk3Xe3RYICN7ISNwCR/9aBTmIcS2tmryPF
tiC5PCIQe9fOQ3EJJbw7iKVzfZve9FiAmPdW8sVT6GuVUMe6qIwLKrZxP5mq3Q9uQUHp8onVuj4C
eqe3PSF2mcEhtGjRgtEQ85PciIt9R6QJ3aD9sNHSUaK36YVq+1PcEXE9TZaGFm400TpyvCRl63wu
8uXTHI3jUSr5Wo8mPPe4SPajOcyHpVq0PfxtWE7l5N0MBcYFsSRcXojtwuerpkV+NyD8pwu+r7O1
3mFKsl/aFIcE/G5PRqJ9HL0m81siXq20wVCzGMeTO60de03akaEeOUf23/QMIIyVsMYuN7sQ7MeO
xHPSl8j5Bdbcx/C+9gyorGARjXGIZfYRbMXGUdZ9VEN/0WO64EN8/GZpjTwXVRFtnC+GEY1j7O1a
0smKUj+7Dbx2EPMKTXgd7Tu4T+HsKjLevyLUrYYnQSIqbrWxq7VedVwg19P+LmCR9fyMNK6UW+ag
02eF37L6SvcGVa/HiEGCxmwvGZpfu7eOrVmntICywUvtyRohcuAQq1TXE+xt9zW7d463bTOnuV+Z
kX1vCVy5us/1tFRrde6sqZdekNWbHg6buQLlZOHjGbV23b++8d91U38z54apY/zlnPuhHv+D4uq3
H/3hlOR+sPlVEs2ebqBqYuL8Y+BtfQAwtFEFiC24Yft/fuit7A9U1dS7SKEcYTIR/9/y2jKpyV3d
lpjSGEyBcV75B/NurCh/Bi0Fc3Xqd+BP7FUJndDfgZYjXoRVl6WkvkyS2YuHC/ccVFWKEpm0g71T
mWJk1pC5dx4pIiD5/8PeebXnqaTp+hcxF1BAweF8STkHhxMuW5bIuYCCXz93Se5Ztrxb3n0+fbJa
VoCvKN56wxOyOrucA93spjIN0VSE2gyJJxOfgiFdrtHAq++mIYi/opUEZRxoUwskc/WP295glRAn
988yXAp3CE3Sipg1HaqdsjTisik1hTinAYisntPgyQeJX5yOa1d2+y7KaOZjejoTxUgF9G6d8vpl
qEYw4TJavENhDd4VXkjoA6Wxt7UaPVl7u7PEKS0Hpnc8gjrfWSJ1U4b7A7GuWYILF8HpdqtcOhdj
JcTpvIbiJNJANve67KYvNlVstIMrrZ65isPI16sJpPGI9y/jvA4ZNhmUyxudhhlf0G8LRm7FPkPc
7jizKW/2YGyrl4wHfgzFH7WZ2oe/gYVU/GMN/K7bFKB8P7UrYM9tzJ198loGZvVsF7dRgWFfbFwY
5zGu71tm2FdqwE31THc68XceaEmanKkMQcNX+P/QJuqQYFvTNrzRBffVBS0LmTtxXJmWHAeBl2t5
g39V+9VJwvA6LgEtbZhx284uphajQ1rOzUGGFQKeK/5BbdVeFU4XXfs4KKTnOTaXxwPrd5iY4J2X
QYaJT5oatGrkHvSrkgDurc0dUPHwxgIzf0mWhpLNEvro9pM4VnEPOwOAApZUPB0LS/ET5v7NVdF3
IINWr1r2gcwdeiacrYA3R2+X0XUfjlerUnxm/LJxZeu+z2vVfemZ5Hxq7YXeWrSSzpvhzfDDsapw
D2MSTcdwXqIbTYeQ8OpFd26fJTcagmCyj3RvId+JOrUb6wGUED0S8MhM9r+F4M6RgnBw5myFTA7j
YtNQ03mdHceyU+sJWjLucpTFo3Xugq2dtzMjavgXAF+BOiNxqE5Sv/BJbuZ2vGWG7RfnqdCA8UPL
ERunD4KH2lm8i/QNdkpjGAwq/s4GkBq8olMTtLOpkqyfwNVXFOvyimiFfG5gCwbniog1mFdMGkEj
YMdnwLCU8uEh6V9BsihmWOpUvaJny1ckrdsOYGh9/odZoQHbyjix7pYZ53i3iC9kVU1nmQHnpqB0
YwPXxXgI5G7+BuN130C9SWVLvMUN2NcXjOqzFTywbaDAsQEF2wYerIRdnuB8PD9mys12VpQ2FyAx
OipRdZsbiDEFmcvYL3edEDRBOj8GQZxw2htocm1Ayk3PiQZoQFQtWA9gzJkBNAcG2mwpJKB++DX3
cLzYGejnaXTH3aK0PrOQzDnBYNrfLVF926zhucqHGNCMM1CWN/p0zvJxL3VW7j1F55mh8hEtS+sH
1eG+I7fb4hp8pEPSyCWjL7i0Sl7ClbqDo4cyfzIbKIH/6PRGUnVkKrIuY3OFLMQtxk7uZupXHtsA
YD3xqLmmEhmREITgATzsdsj9+syu2+E5X+Slvbrxl64vZjKJrryrgym8yqdm2KI+TW6CM/O1M8bi
0BkE4JxR7XjBepl1IZLWnq22aTqUh8UpIMBY/JZTIPOb9X3TgntfvzSx9LfwL67Wtr9QcxEzAMcT
E1H4/qiLGULlgWVf9H08XwUDJnr0jr8zKe2O6OCH+yxe4gPownxLfjdsGwdLjLWhuCmnyTJe9M7Z
UkL0GGXy1Qyrd4lDAVNI2A1uNDabUjX9J4T152O7StRDDg6QjTFbR0mvX8Y+KI8WY6mqeoDRk+PG
X0XhW9WGMsU7Yepfoe8VuvbJGDAHpi/h+Wc1LNIDqirM6NsE1hSGYd5pGAMW1JYlb8Y2jUgGOZry
Cukb5XsVuyJY5eUydHUNxALRm33YZeqW+Vf8GHXo4Ai/iqnyxxQThrD7XjdFw3xLZ8XnFnIA4+qp
38SZGx4qSF5HzTrB/Z1j+1PUJxZcZCjHzVyvlzX9ctLoGUI+ajo3gm9c0LayrkjoHiXAR3vrRLBy
koHpf4+8O3byWhXOqa/z5DwqqjDaJDXg2lJlo9wWrmiMyEu27rwZXJOP/sh2ch1xKYw7Jh1lzaCC
WcmRZOhAN0AWp1afAPpoE4Z01mg9qtYePrHj6m6XjXN7ZoveVHfNjV6VfSnyot6F+A4Aw2IbeKgA
a3z1tJN6VLu9kdfwLJr1Mn8Wg1c9j1UPmBIGGbQ5FVOu9gCTT2vJib3Nl87fmc7zQ5OO020aFXjI
Y8y0b6MOBcTY/WpF40uW1clnwH0IzS+1vR08/6H2fAuqyoC0qSiQR0IVmFepix+S3jvSIv8aB+NT
6Hb+0dp4CoIrksWMlT4v0xLtVElhKGX/ratQ85+EfYL4MWAyx22fk1hO8FItNDqgCRxPaGo0W5cu
xh5zHOcaobl+z/SnuKmd4LJOALEgIT3uK+UipoXxqSnn0n5u94NTrZem30iLcfgx5un90uxIpcgv
qDqQfhUThAvolTu0U/DFiUxwLfzOJDMdRoseOAXNKbdP6zj75hbFveUGDdTKzv6KjxTg1SyUz8gq
3eJQ9YLJBh2aDM6JJb/U0Nt2nY/Eji5seRot8YqNx4gLqsCrIlnbA7LDpzPGi8TOtt1jTsWMJJnE
ca6X6kRM7QnCtqbOdx6yeSnOS/b8pgbedXD6ITpycwVAzc6P+qlsTxul77w1HQ7OmtabElUvVNDW
H/C0vK0SY3PHGA2BlmFlreNKLLTd6mmP9pSCqTZUBz2ij9Nb4VOMxjMksfiL3fniinEwhIfQv+kc
xb7ynyq3cpgNj8O+TbP2rK2nV9mQZ1nNaCw7MNqZIe5Gbgky+zAfhy1iwIPXevsMsR9avEF6RMYi
b9GpSTBVnPMDkxp95dYyvu4xiO956E3Zw6i0L9MFA0KQzmxRJ0wYImpaCU7uXIo2f0AiLriNdToe
UWX540a6dXM7piiS5QNqKxNUrADBP48j/dzqhgBB3PVRwSA1yWbn1FeAbhLcbqMzQEUvjBqp6SqU
1Sz7Kp6Hq7XMTA3NTI8OQt5WX/syoqgc9P08jNeto65w+bsgW6NZFKwL7z0ksWUZUcqZaGjigcNc
LyxTEHAM0bCCkZ5/DoowPA+qrgaPj3fnArIKDeNqvXZR4vo/cdz/r8KPuaVBvv77ucr1c10PSzl9
q7Pf5ypvv/ivss/D4gsJCzRwceAL+X//1H0GAw2XF3eAVyyzgfH+C62CI32AxCn4aOFg6uUzDfk5
VxHI6lLwIZwbOuhLGmjyf1D4uYEp7H4lVYTS+BxIx3Y9QNfBe6RzCbJprUicj3HhK5YdmBFGh345
i0uy4SYyNG9MQ6sq66vDrIIu2rhD35+gsgc+dO2wzNli6EwC3Q2q9HcpHW9rgw7MCPDwqeWQuJoD
xLCrhTDmZdBoObWQFAbEMAwQthZvtwYlDXdLoEK3p0sH+dNNEZbZwzpbjyzHbR4hqINeMNLc4L/t
vbTW9SF2LYizHpIa+z6y0fMGE9DdIeiAyrfdceLsHG3Ev191wKkjzXQ+EOiDAz4pkDKiEz2m9XEm
1+wZT4HkaV6RFtf8zmd/afJxFxnp8fRVhdx5VSSHKTOUZKEIlTdGshxqU3k2GRnzrEnVxTQjbe4Y
kfPYjtE7b4z0OQga2owyyaetz6JstRFJt5CAoE6rEPiKsOUkM/TFQ9izzLjUQEdEnds+rQN8bWok
eImXiLG7ESvvGYH2eY2qa2VE25WRb7eNkHsOIvwqfVV3n4zQO5ovYCCM+Hsxp/LgAidXWxplF7V0
Enu/yGBONz12ViR1cIEBTqvzsfE+47St7hz8W8IjIOYoz7uoL6DfNCJIX/ejeNRl4R5QMw2P4LLn
KNevcXwBWwsDK2EX26pBodv3p+FWBoh17UnkUZgyWlMgDuq9Vzm3crrG6BjNwdnrjgCUXHsjti0G
cyEMOWz84hglK1j1+moiSd5GSF1ZQ6i2/qv6VYoOljCKWFDbYgTq8vrGt5V3gQfMJ1Q6gx2kvGK3
BKhq1UZfaxlR2gosvzqeEd+yG0dtiyLPb+MRZa7RQqMrNmpdgChxxwA3WnkUm+loN7v4VeErMmJf
eRT7B4zKixc4PU8OrscHcABohKUKuTA2OQhBIyE2rIiJoUIg9vgIz7sCZhzjDv+mYbdtmUqc4euU
bqqwC3YIhn5eUaAhx0SwLIXTsPGNiNls5MySEWEzZ0QasURi5DPQteQEG+fu1i/b9mIxomiU+jBo
LYTSesbtEOmNeNrUsW9eFdW0EVdrAdNuRgQmd/mr9hqofTCSYChvFyPNNiWZh0xbQKGNaFsYlzo7
AEyfDdTbWT3E3fL5VeqNNo8RflssNFnvXOQC5zufsQvycD6EaufR8dgLe9vPs7Ogt+UNdPs4/aS9
Fdm00clLcagjI/xKk2Dh+lN2iV2fC4GipUdRIqg6bXva4Tin0e7xP2MpVecns3EHxaJ3RURXo9aA
k3APj3a6m7LMm7EbeQVaJ6+o60LYU/6lKFS/1jSEilqujFwHd7u0QbTupgHo/Y5tliRfKidLIBWl
DvCiwmoqticzTHuvl9WhN+Bk2gwU5kUmO3rtAJvQjFNFcryo0PsyNvWsnmQROUWASieJ17QpR9Wc
gn9GQBigPGg9/hPExUmO5p0F8MlGW/W+plcFdqcDTLh1FXk/L5aj31gh/0dF+kuL1rENmfLfH9T/
XX4bit+O6Lff+Bee1I1gFblQM0MpDM7hf/GkIEz/y/Nsx45cnxAJePR/D2iJ3w8c19eGqS9o0YKJ
+HlA+3zLxzAEmgx+1hzg/9EBbYhQv5zP5nYc16FzHOD049lQovj+L6RHUIRLhfCe95zaa5u/oBsU
Iz06z67VMflWkBsec2OGeRgWAYsdHILvP+m4bOtzB1ok8gKthSfdpuhCvFg26N6aGMT0K9UPvQ2U
cNn2DD9W6N4wYhH0RRKhMxyncmTcQadlRIGcA6KVPVyN1pofUmWkPcscm8Vw52HvRcGz0mUJjwQ8
387f6Cz3ox5PaWMxd6infGiz7TIw9bL+QjU0rfjfVieyI4FYGdbGAbBbyFC/rw6jcadRw+o/t8M8
IdFcMXWiNOlJeYqLKPEjLqkdWBsvXQAI4N4DVMytuenY83lqB4r6wy976/otc/rVBuAV3vtPQgXm
mGLXAUKDvwFQZLiQv98SbSxdIY2f/HBQAi4uWi9LjAUOqs/ZkcFogG2oZEaH2tRr4Uh9qluwirkN
WesbCrYLrWA50mY7LW1MBdL9GifrCGRD8yj2Sq3p+pj2QWzpPRqxXXC5IsbAj1WRN/gdroHDKKO/
kL4MYfuXzyRRxWIP4uvKNCICRm2mB79swjgtdGYVZf1sz/iV3Pl1ZjW3pEbNev3x6r1D+XAhkl0P
SUPfCVm896YGS1l10Ype1w9owLQ59m0ZF0zPXZs3XAuZe1dQDnxBExcfUEttWyeR021Bpzl/+fhO
mLq8+8iAt+E4Mn0Bd/SHxiLmc7RddR78mIawDy593J8U/i+VJSTUNWo1kB0fX/GPRfYxgSWUmGQc
8UoT1H5dZMtJLNmUUjyVIxaFyw6CuDXR0iCNQ73342uZTfj7A2XS41FasOFDqu93D5TpTVm0dNN/
gIEAP/zs0h5M0xNwCOw7lPvNEpdkUTCQP77wnx+SPURuAF4s9Am6BNtfPyRQyqGP8mJ40nY0hsBe
ZRlOSNJYGav78aXekTg9NlMETgwfKR8jP0Bq7xY0b/AxnSe3+jEwQarkMQ4A9UPpKmIUuPAkTtor
Ha2xXZ03GWh0e+9PabE+5oOk279B/DnW4KXhckU3eR5Igdb4VLvleTElfbgc42bmobz58U3/8WCg
VvqQEUKeDlZx7wMaOochzBq7fqoX1XMXjCaK/GVyFhKjBq2eRuziamrUX+n+fz4YjOUoRKGPoxxB
Jfj7g4ktWAqg+a3v2GI5Ltrh0s8g/ON5kfY0LQHGDuUxr0khvy1pibDnruv7HgPfytLudJ9V69wb
nDdtxe8IoRhRjjpwlzM0lLzhbwKv7+I+NvYShCDrxN1C+nPevyvCnYl6ei6e0UK1wUvNUf4dONFy
WJu6fsaoXv5YhzE+CWrrO6i3GShZMGEb/fHDcn4/nF9vwwhcQEgmWEF2f7ebAycbqmGV5TN8v2Xc
vY4+gxWk8XmGmeYBrTYsePt6RP8opXeIQNSXNOwBQQP5d+7/cjO/b523mwEjafOCUeb/EaTXapyn
Rhf5cyLt4K4LQOW6pQUGKFiyM+FU4+VYduq0xUbkBFVI50LV6AFsgExqXG3TkDOonqdzpJ7FC8kS
Bzk98uLuL3dpluSfyGPuknk1CZLjckxGYHd+32dTFS9V1HnjM0b3XfKAzChDhcr1ls042NOliwHG
vJlpj4foL/nNS7rakk587OLnKmQzPPrQVc9tORcPbg9WZjvCUT30OSAvrFOAYHldxajz47smDv92
26+tESbkJixHponzPpb4zO9A5ffNd5gMtI42OcZ46zWt/Z4gtjIWXKajaACiemmJOCN6D6hIk3zU
YJ84nCMg5csTAa/KX4LBSPuSbqHZDfzFQafq5e3AB2jPaebrMQk+D1AJYyB5lSyIjHiNGWho3dOB
UbtaODRWNilKdqQEKKqkXNBddBnexGmr9BdEokhZN51eY949N88FSQWKd0GXA2DsUK7boDadMZgP
vLx6DmZqTQe+dDys1xw3kf+5RiVifexXsDrzxmnzqAbPXo/OZyQUKbr3IzXh+rgqIaf7qe+C6XbI
+ZcZXkfOibVJUxgG9N1TBlrdphJpBtAwFy2DdwiE/A2xaWD9pslhSWtqZLS3mOl1G14pSkHYx3Ko
giN/0qm6UbM0g5yl0zlH/tDDQ1ggCERc2srmiB8HXmCuZiUUfJcCBcruSxdm/nQce1OXXZRI9i9H
szPo+iztMF0/HfUItWSrw9ictBkyr8tZiJQ4yZkdK5OjdWHsEt3bsFMUko2HoWVx/PMD+PTM+aiA
6iPD/rVjiwX17ZpwN+jEHJplBSGq2oN6CvgPohRLlUPHL3IMRN4WoWs7TGoYxftZumXLgZzfiHQ1
QICR4QaX1m3KYQwrl8+E1ItZVQ/bRVbO0In4gXlWaXFaQ55n9OWkqKsxx7IkVcLSxgHL0i6y4+OR
WJjt0oBbzl9E0dRsmjwGc3mLxF0j5SEXwmyX1s9pIG9QIo3YNYnblzwzgQACv4VEfSwPKlFFyKze
w+LjqaugBoCR1vhbl9hfMpmN78LSDliTVY5hOZ/E+IRCLoOnZmqF3NGC7yEuBT5r4+dRG+iLDhul
OqGjZloAdN8nTp19v4qJD9O4sdm/PeYhfJWEohPTaTRMiCvsGthMvAojTRu+shIFanDTYzXILS18
ev5xHrEFyGF9pqjabQO6KMvTEnYFO0WsAZ21KYBjn+H3mYWmTojpnWWXA1h0/3M2enyxjcQiuS3Q
DmaNu6liBVG4o6ZH91qaPVdSciDno7TH+iR2YLaoKeWm+zZEHO2+41jiBZa5IjZQqqxktd6c8Z4v
/bKa4JEyavyWd6I3r7QXmT8Ki83hSQC1gLCNTaojpnuZFS6rkDayHRA31PaQVxcToFj+IHxCVMe3
K7m/2dUCxJzC3idaHf9Yh6WvEZ+07yPkWKJpRw9VmsiUlox2DoFtHbD0TlpxUAUyyjbIB2N8kCBq
s177y6LZ/uEQoqq0j6qZeQ+J6dwEOED4E4bdqW34h1tGiiK7ahj9wtmmNjRPGBfIxQYRz7s8WciY
2mW2bHTfKUbUuhwGaz4r4oFu93FsgeZ/6rwwa/xv9eDUfJg6zrG1vYtQmPDqy2ZoIqOqiCDqXO4J
xISbvRIJQ8dt0o5NFNFqChhObVAuU7iSipxOLUjngjAbPK2zb3mpCbaLoXrnmhkwHVBsUtPkvGBe
6Uhs0xjbsXmy3IQUqeYF4FMB8JCvYJMP7KFYZOg/nDVwIvle505jD//FF4RKRsus0q4qeB71RtuW
M3aXwxy4hNwcIUaeUo1YF2dBs1Q0KvF0sk0UBGwcsXPtrI3VxBCrnflJSuaO7ylkPohLhT1V+iZS
ualAUg/reHhzng5YP1AqRIeJVeRdcFw1sKEmmENLg7Df2uF9Gi4JOz0sB/xEzlJtjVzac5ASbg+E
S46jaWklWWUVo7867EOvNEmdUmPHdtSMcxuLJLBfiA9LmFrelUanCA0oQhTCq22nQGvvw6Zv8G6H
S8T1bWsulie6nFS/P+teor5ZnLnpRBMdFT1RFWmjNEej72TM17Wn54a6Gkbfcx3vPXuMu7sYgbzl
jNZ6SbSflllyxzKfIeUf4CVKXmwsTynfjkN0kljBn9u6ymbzvcWD1uZu10ybQi1oDJNwC/2PQ4uR
IfLXeyH7CMw9lU9i835a0BPU1gtjlCY2Mz4z7aWbEXZ3A2Jpikng6izBV6uey/7OrnR5D8U8QlCk
x4ajOw3Qa8Dnu5nG9glKWWed9TgveRcxdwrbr26z7mtGzF0PBWoQ5Q8vL9f+tmqgZX6bMc6cr9bI
Anc/Q17HtUz4c2uMkuEPtNvOE94Aw3OGdXeJylSsm01Q2ZVzLkqO1X0cKiCkHc+IeT0eNN2acwpP
6JPgCFJMpoRc+3nBlECirhFt2t5a1JcIkLJ3F5Rq8ZCl6LwCuYSodBe62vjvpE7MPo0TdaJSTrJy
K9H8X9ddlGEPBFTfRVfgTPNyjBs8rHDtxDr9MEUyETufgmC9T3I3bTj4AqPtyTwT9oSnXGe7oArU
LJsgUTA0rMaVOWKm0oU0i7TisXSF2oFcm9ezOKpt+8iZEVQ/xK12gJnDSV6zbRoL37pui6byHhCT
gWB5ZLdwPrt91Nha32ulhbqAb1Bbt57lDUxra3b1Bi3qoH9Y5ZTUBpQSSIQWQu0nq0YyAQDuLtJM
tY/AcCNMDdAgxOg3KhrhpluJYANEaafKw/pHypx30jvgfUv3jOKBwK11lG0jN64YfGUfqbju/BB2
ie2j3RKTjQaXsNmtojiagpYyKn1OsS5W4AcbNBfdZuf4alkxnBdKWAmwED5Mjib7a7VnL2UcOLdz
go4fJrvAhTmWWtAlrf8wL37bers2nvsYMW4bPfMCAQ/pk43F9swL0wMeY//DMEWi/qgXcBg5VoCl
mZe7C0362HOA8zqkXmAiHLbCJsPM8Ahz4gMERfDs5oO1c3iG1odFSurDdeXo8dMq55RRNQOx9Whh
hKTiw+g3Jk8JAJ0TU0DvGd+6xZuqMjoauyoLPkMXrrkVp2XUFYHjVvS22rHzCZNQoKkkw8JilY6A
w5IF4xxksuhomVtiWR4iYzyj3TLHM2c4iH97Pzl1sIrjyHNLUqLapcNkncCftfmg5CUh/U3fr3oT
EKvS5YxGY88jNQEOqFigtpbm5IT8pbnTPkkl10ZYAi7X3eShOFduG9jj/DEbIDjv0uA3Pfc/RLmJ
k4UnoeZvmZFG3FEdt4PTf4v6yOSrUYy53aOL5krwfZ67ukEVM5f1edLkE8eialuTS9WtNClLGimz
RqqpA+W8MJha4H0h/zmNiAQ6NX2qjWxjzdpGdu+z/MRwFIf2YNRpLwZDZU6pnycYYxTWkUGY6ZAF
0Wzu3hGxxUK2MBqiBjgbplMv5WixsAZtaO5gHCxUe4//tRJrxyuEXZNYyUhljRjPfVNhguNB56mX
kCmlhWFvts1s8oBbv9Kx/7nsHW7m7TFyYDrOI+2GUd2HXYzu20EgPMAzGodJOj14m2Ka0+t1zu04
+jIVcESLY3CMSTWfeKSj0/0qXZPFwkU3zU54ElOWnmDdZpIKGwgGKfjsQrJWUOY6NktFpe5oDIrs
XgIQLVyylMSNTTY/QRLu/WMbdfspvF6REm+y8yCWNvezrIi+DHsh0PTsQIeRZN5j12VeERzFTYMV
YhM/ECO2RaKGgDnpYeeYDSZidLDco86VqHkbjy5zuqbTlHBojs1MoroVoiULDERv8k0VmP0Yl7kx
b7ZZgfwlXs3cfcu/m58mK+nXa2wRJMelk3JfLuA+aVJDlLISk8wDWuFm3l6PAkoFNzvODQ+1RzxW
VedCiyn5OoVzkvXYLMCD563u2AvlNlvICZCb7D2zd8vajeoLhJaTSe2Scgid8ZQ/UAmSWmZiPFt8
1yquVa89H8Fup8w0xxyTWjMWpeRLZJT136Z+zETFzH9sIUZSW3ri3JsdVcDl9l32WWW7pgjMW5+K
zXa0eSCDF5FeUnjynNXir8uZmF3qpwB4tZ6OtCu64tuUOphrbeO3zGdI7IlcY2hCDLuOMh0VJAY/
K+JwrZGJOugksam+6qQTfJVQs8AcsSxLP4HE69Zr25pseyvSNqUcmdI+GazjMGjFeB+s8LetrTWD
ub1GkNYU3WA6TBbWa8cU+TLqTSKftIh93cdDbJhzhp1Nuq5DaPUALjFjJUeJ/GZ9ZNVNxF2djnLv
pJMterCmfmA7BT6Xp5UMjI0/2xKTg+MWeXqFIpfUbP1joB8ppUoRkke9vXr1VJrUqrSqCAy7cUNj
/KumaTAbo55Nv9KKxWK2JA2iub6yPY1AMguCLBQIogh+bLBFIc284lTLSXsRBIVnyNtzjqRxWuvx
BnrtOpyEYDTK43BwqSk42CyP/EBoNRE6g7Jo+DMR1CZiVd7VJhN1a5covp3fqkasCiC6nnSAbAlS
JPwjXo50St1yHyWTqQLfCosyXs1NN6uel2TLW7YA4FchhJdTbwpzNjpFks3un9O65pFmzmhufaw1
JyEcxDFWam/p2isuZEtzhB8EOrJeL9Br2GuKx2ilW10gklajFApijUlUKurim2i0qdDBbZvIEaFf
yhoidGZ25cddo/9HzwifHLSMGSCicvi+SYngBPAPYPTfdaxMncksH2+HneUtXYnMCEBYHunHl3zf
xXWocShPPdM+xpX7fV8fFYs6tFWgvvvBbKaFb1ujDC0zSfhPLwUEiRzXCCQyrHnfyINp164T3Ynv
mReb+NQEngDFpwnWxK6Pr/Xaff6na2jab1iBO8JHbE0Ef05BB9uBRVUW4rsWFXYpZ2NKyxCQv/JS
XsO0r0D6A+psCBojcNKBJspUdmG5bcGHg+2cCjNJiyh5Tex5i8w/Z211n5gSoQZEx5kgg27mq49v
/4+nAtwbYQ66nYJy3LXN938Zn2lUQZCskf43LDA198EBZcpCDldKqI8v9ceeEwwiIkaPTB7RrXw/
XyGNytyaBOpblIZiXI7jJcznR2eV5hUBVj//dcu9H9k5PBgZ0Kblmj6mUO8aun03iDBhXvSt9VIT
o5TmZbseMyL7beJG5syKI/J9komFr59LHM37K6Jd5Z98/NnfLzNTeh+NEzPF53X7o7U8Yz0xzVEi
vtKToHRc0pQuVViDTU7/8kDfrzKUbJtPK5CSkkws3w9LChLDUIAg/QqgWBYXqi1NaZ7lVGrHU+qa
rPHjj/a7pC5DOsSFaTsDKvCZKNM++n0HIUi3EkyW/muPfTY7qMdvkzBHUFx4rnHflQDr0gz5mmgr
Cz/lZPz4Bl6dvH99A0m1sLqxEYeQMEd84f5+B1SJaem0sv7apTaKPntmp2uxp+uRRsizvKYtU5+a
1DjAHYGH/rMpbvnKtLyqAEnj9GR+W5wK9gNrxKhp4S1uYKxQLaxlWHMkDMXchMMuFMoKMS11CkW0
lrNvDkvMMxo4Y2kM5CvdMDsw/VclR5pHztzrGdOTghYdQnBF5qqTDChDiEBMYZncagBPRrCwepw/
aCNnnTnOgzYjt5GDMEd8i2kdtyXfGvQDqT1RsyjQfqSHE6rXjM9F4K7dxnmVE0nsIZlZfzzQoWKe
upOGuXyW1gVt2Y+X/48NJz0XJVwYgBis/bm1RyoLEMXr8qVJO0HOmrSg75tdtCqTAfxsWX98yd8H
NWw5Qi2DMmaCIdgTaRAuvwYtBrOL6oZw/hIlOMuJPRKvQXGBQohbYKww2NwB8EscLtuDdmKTFFol
5Ii/DSbff3LDfISpjdwtHxugx7shbh109cyzTL8UDe3PUxxYVPXgFrPbn7uDuvz4M7+PIJD4fCno
FAUiZD7uv9vkSJ4mWdoOw9epa/P10c+l2RZ53prM6uNLvVPJNn89lMB3bUz4OBf+YFwms7bLsp7c
B9xoMPiNaV+q5JDQRqXSzfKZ0wFvb7C5gubUotiX2sdFnmLNhw3e0talBUPJY/Ai7YwLD32EFXXi
eztLqFDwAOGtSJs8NW0tbZk2QKiQk4T2GAamTVxUTEfuJ3hofDir8DmLgNOZSZEzwdShqnLGAlSj
ZRFHy0Pd2In3xir+t1YF79abNQD8LGzeUxTd/5zQ+8BNwXeO+gFHWnMyYxtrXjkL/fT18eP1NraF
vwweWW8CmC9RJgdXTV///X6eG4xwWseL70Oveb0WQq3BZTF1JtUfCfWEoDesRwkojFWoYbWzuX9+
1U+j6RCAZWVxfQ/8pRlolC2Rzq2GmI6CVeSjtZ4PvKoBE6y2KuajRYwUTPuijimPM0illCU/B39M
i8wQySpzl3dnDaHNIeTVVOaBI+nBVaxXNIZ8a01MDh1QtbP81DxJQJMJvywnAn+zUz20UiqjtxEa
byR7N2fmwbkXx3Q5xGZxqpkWyMdLGv7++BjlQht2bReAnM9Z6Nvv3s2OTzCF6GM/lZOQn/O+9t2D
y3j0OCjC1qPHnyIp5unobAmzMt61XlwfY9BSPgI9tadNHY41Q1MUryJrgboapKp7iKlfh+tSD1O6
TcPJPc4wBqoYtT1NrQddN+gBvW6Z5QRXkx83ZymCaRecSOlKtZ5Oxc4acvFpBbcwnaLOkPubtoyQ
YqFrWDxaq6UoDkqs87ZD1F97nErFwSstcSGXftqpdun2YDDKRwh13imiZkwJcuPozSEyM8JTTvkV
lI5/tugERCukZPiyou3lvcv5/K1NG8ffxDjw0MJIMEd087rG8FmMj5kQUAxDGyrszqJv9wVPxuFH
abX9XeANA2lRPELZGfMDY4Kl3dbMi/RWz1GGjK1XTWgVNHuFsRgNmzTPP41hgHZdiD4Qdsp9c7/m
Iy0xz7FSun2Wt7UD+8ZTi/0d/b/hqyNX7yEd/XGb6qA6K+SQ7T0U99/IIv/2ff49WLMhGCsTzHxS
Bc8lUXi3IRraP7LzjWuXtPU1/urIlgRlo3Iemx08/GX7/fZCv11MAsw0xzw53PuMBMNxUrs+qn+g
U16BSdP2vVPTX91UVXExeQi+bXXSVDeMCGXxl3zsj53/+jHBhjGyIYi/h+mM/hDBXO6rHxAKKVwF
OkT6UAGy+Nvx9/qX/sm7Xj+l57oAD1A85UB+X0RqtyrcCWzWDwTveGeEy3GBziA45p1OS3lbuyhq
ZAjdthu79KN2J6YWURg0L4KdLhUwQ8ChwVUf9NFpbXXygfN2IE8aS/VYVSQvrqqrduMqx7sBRV2/
VKD7z2vaszcoioDSNoRN3J8cxNbx17gSVcQ+tmQV0L0pmMU5M0xwu4+WH3mDhlDejf3BSXz7m62V
2K48v/9h7zyW7EaSbfsr194ctIAGpjhapJbkBJZkktAqAvrr7wJFN5MleOuNa1LWZuxMJHBwIjzc
9177N7XQH8U/SxlAGcRzMdmjfy0JMEmo0QLG8Wp1y8OPEzPemVWa78d5fCl1P39vav647sh0BL9B
3vXeKiFWr//+9bOXl/nNJ4NzZjnVIT5FqOi4vxRIyE4Kxgex+xp1DA5op8ksGD0bToBiStKue6uA
ZVO0eJITrS6Y9lQFRr/Rv+hrp2+hjUfaFapza2/OE40zDBcfCpTkRLxl2kUyle55MsESm4V5Tw80
vyKkFbyZw2BsWs3tyNglrcCquLXv3lI29tV2sJIvk5Mml6ZLJmVGp3ifRFV9Vdht3q6rUHUfpzzu
HlAQZTda6bFBOKM+bE0gLlBJ8cTfDyRsYelpBDcAF9EPcDcwAnDTJmUQwp54h1vTO+NBtp50utph
wNAB7fvfP9w/0TKBhuG9Z5NCl70Q7n4uPjtawnzubvjaJJZ9qTVm+lgn5kSYWVOKS33gLPGbK/6Z
lovagCOObhAThDzy7SUxSOWyYOv8nNapdaRthgk5hCN0olGZbhlEtKz0diRfawztj0k0tuck8cWN
1vvm9jd3/8dXi1KT5dPwELc5+q8B33IADkOcWPk5GhkwcG6vwg8Aw3EBNsVkkwVqZHQ4iorc0Nam
V7hOY8dGVEbMEn0S3yfnUAPqIyvHfU6g8SytX1ropabii8xJ1L4xzfHSAex+iGw3sgBd+cYQqEk3
SEqsBYZpqXsVOfOzXe80Hss2zVrtwnd04PS0MrTzV63bNA5sZ6mNHzsa2L1xhyfZuWDMS0VpFj0Y
pyZfLNcDDu+eoeej3XM0pRZRd60xloe4yE0ZSBe5DG8i46KVQ9fv2vSTkpErCs6RiSZzpZbY4QiT
kFtfDLWvVFAlNYwNnl+lHxCnAEkSTmQ8tbJKnjtcGl8s8pxo9fRp+L3x9a/P4n6qiRB/eS2Scp2A
RUs+tT8DIxeeDV+KvzZa3H1F4fyRNPn9B/9LmuSrjV7f803OFD/5LZCYQppctlPOBRxAv6aS/3BE
2u98JN8+rgofdKNL5fHdb2Fh0qDxxPqL3PcrW+cfGSKXFJuflnVbsACgVRJ0UnFmondfWjE/Net8
oco2DJngW5be30Aap7FoSftQ5PQ7XDQSa2Sdxq2ZO7DtK4JEdGzoB0/30Mxk1XA/QbIBagvlVW9a
b59R6VISpmm5IoA0XblOGW+yNrpFcbO3shbBirUEi1gko3bZ9WBYLZCuiGDNjO+iToz5Ck6rH/hF
ySTQyqDENlZu3LVlg8CrNtzVbEbFpTX06h7sNtQRt7XWUyfzV6HBtfbMB9CsX8yawtcNu5vJn9rb
tHLsHY1Oi3lB2hW3CWEMRxCHzWlyY7amsSkYVpszzrG8HM/T4LiHIhrB8pJtcrTYqbat6vBTZ9Xs
oBQT4lI6mjGS0jiF636EFhO4Y8P2MjGu2yMZEBtB+Q9csrHPQnp7SuvbWuguokNfv0A1cyrDsVin
I2EikQeolh7KFDSo8LatqIsVL0y18UpdBk2EQDSBeRJlplzxYRWnubWyrWtrLmzzlHlRBeWms1wa
E0aEHXREL2mvbKR5myyf7xobFsIwxY+AfIwHllrnwCrbvy8ZmwaxaohBpq0dXtZyMsQmr+JE4m7V
Yl2c+jI057tSmlnWbRL6VNonUuEprgPCZLQZj6BKAZWUlZpXAAAJXNWstkG5AGn5lkXRu/QjZHqQ
yxp8YnLqm2FXGErumR+MO7coWSuhZrtXY0Eci+a2KFPg6hUxh/FZmX3QRol9djMU2SlztGyjZTNi
VwCPWM7TzsoutSlh4LTWipHRz46p54ICozb6SgbLvoHC+EUKbFj9DSLmhmW7IMUWvJicv6LGfDrh
C3lMgu5IhxviX4pd2VSeS/nnzn0/bAnIEd28s+ZatlA0GKY4D4PolLjT+gmU/Ebz07zwQUvitDW2
mIM8MCvMMCtbjBdDQjBZs0UdWXYrbDL6E+G9480wNjPDLdRSyzFST0nc0CLA5wjmw5XWKTLQyBXT
HuPMTjLYzi5EDCbS4wX+F0FMjd9AbokaGn6NEd6WOdqoFSsJPLs0q+PH0C6z4hLDk6GvinoSV3M/
OP0WjPYQrjqQ5UzJSSHFaKzH+6qEvpnM5MmugBBORJLEMBVNTY5PWZL7JKc1jkkv1DLWeVREV008
NVdOk3jAQOp65cR6OWD3qUFbC2VviqjBY1jmhJZMENIdJctHwIqUhm6jL4iXiUTyAL20PKDWDQ+x
RyqvV7saulLVuoDm2tFeE7/coq8iPZiPHFxlgPqknWjXxMYmFqqFHuGW10RhRDu3sYJY7+0rP+2j
ewSX46kGs0PtoEXz+6+r/L8b4u82RJz97A5/vSE+QcgHZ/JmE/32Mz+8h8uGRy/ddYTDhAjD4f/7
QYXTdZ1/ghnw3w3vv1shnkSK1O9pFUun68deKJYoC/xDjMgIbWQy90/2wreHXHsxEnC+MX2bSRKe
LHM57f+0E4bdoIOcaIbLrniNVA5m4+NPT+P621npZ6/c26nGHy/wywlKjjgW65ELeKmDdYRF239J
+svEX8Xfc/r+ujPBk3yzrbMBM7WgtjchkxFw/UtrYtKVntuoZS9SO59Eiqldw/3lTAHnu6yxP6An
jTz6pajpBIIyGL7zqsrtKSmPwhRNVLxW31bAqLNi4bs74MtiN3ll9znxAKgW505aSrNOwoEInKMP
CuW9lwokDZZWhfdT025TI7GPivip67SpCNuG7tGU7WqZoAeeKW3IBz2qTmRevem3UBiKJs7uGh8U
jVw5hJS5uG4qD1t1gr9bLeCuo9Tr5AHpf3fKwwZkEDPZfNiShZybxcll41nbI6woT8e2/UEjKIxc
o4gQIvZYifQOV+WVhWZ8PiECirU72puJVW6QkOByRweape0Y7txcJmr376rxfwG20+pfEI9/vWrc
Axb5TMfv85t149tPfV83PP0dsyB8T99L4e8kSV+8o5LBrsioEHQu//2PYdl03hFOygDFYvyMs+wn
w7JpvWOVWZJxmBtjBqTN+w+IIjTu337TOLb7nAPpVKEEEnhGfzlI00g1tXiwywOtfPKtdj1oubTf
oNobjKAtsAlQ1rrGcG6XjOtCNYiaFLnXOPLcfVNYCbKhUBUbeJj6pWos5x7yEX3EJT87ihxlrwbJ
QDFyxmeqnKYBPWGbL/6Svm0sOdydb8MLXLK53dB97cqatG6cyTvC26I1bPVmpS+p3vNMvveEHghl
j0no94wUZIu2saCT40HhSInCsOrGeymlKg4d5dRWJM62U6QMirYXqz5Noit9yRovpwToL2lW9NWU
BQ0Cn3/1HKMA3xlEqx3V19jyyHCcj0SDEGY+fg02L8C3X1Ryah/4lnnnMZ3FbTdIY13mNN863b8Q
GHfWXhFFH/JYEa0NHmuPtaJf43AJOVQIuZPUb/shsYB0k79eoUM9SML8to5G/Tx3vX5Fl/QYldna
xhx2jSObg3VooJeeBm9DBGMVdKx/d5Kwys3QWGIFa8E6I5FXh07NGtr8GQZjFmvHXJX1JjMa0k4I
v1grEAcXzdewebzlpP4MQ3evJzCaMBO75ygs7J1V68XWaEyb36rmm7o31IWbaIiWOuPeWTLup6xz
lskFowo3UzdzBuhpmJx863TVuNbqcbq1ktT92MFFqsvpgyhYifQanFfXA7bnyBg+9vgGtpRNzisx
M9l0AZQxvYgAhpAAU4+0gce22HgFaOQEVuke7JfcNg4wQpSExsazbTJ7vZZs3Un6Hz1ZDl8i5KHb
eaGJwwAk5pjvDblN06AgMqc1nXQ9fUDfM71oNHJwOsy2uMBe3588bQEHk8bEBMiP600dLYMNI/TW
MSzJYyic8gr3VnWRD/oDcvy6pVFiNXuvq7KbsWq0I9Lg/grrkX+ymgRMWk0ItFwlCFzcfad1ybSV
EPb7wKfcz1YzbpQjfDg8BgZBHfMozW1s1d7KgL61IA2NYo/6Gs7L7NtRAMVVlKvcgIFuDhxj13jw
3LXS2RBGYy6uNc3ek+2cBXFXNhfSMV6qvHHDc8N8MT7Vev7kJNKllWnvSFDUtYPCKBMau7yFJOcG
vY8M7NOMwCnZROE0U2KP6lp1hld88ks0C2cLH1nptd2DXY/mtSSoE+AarO97K1TpxpcdifZ56R+H
yjWIWgxVPq2Zp9W39agxcqeP1UcEBHAEejDyAdX62gZ408br0nEr91gq21MaIVSpITirODz3oq/n
LW4nmKybKgrF+zluhnYFyiC6bCY6T0+cToxGbpQ96TclB9DwlX1Zrcgu9gNWOOpodOQbAf2MN9fO
Ao+QgiHwpaVnq7EnbD0QLf5TVwsn5IRlT+KhXeWDFlRex3im7yQ88wUxZl0gXvMfi6m2XzLdJSq6
EkQFQr9ul3EYg75rMjmtVyimbbaDv4RT1J0aEJu9lnDmaOG3om60My4555EkCgpd7b1JRlcBpjQn
5lkMNH5Z+7him5EKFBi+ohNYRDDSgz7xy+rKBb5SOauJI4/ZnrJ8sMW6qnqA3+7oRhvCLJ0rNInj
1rYA1AqR92kgbZ7xytHD6T4fPOPEaV/JIKsk1p+58Icd0hfnovSt5pAlPt/70Q7XdpZbVDed6e46
Gou70u29XRXL7HpxUc8RonjajHZ1HmM7PoV17W6rYRF25Jbn8qXqE1IQOkyHQZs6xtFz5Q6kCgMN
sJusX5GTbGRUmdpWuIm4c3MgUI6BsXZlDqSpO1pZXpIlWN16vYv1ymn69yQPGpD9TCaS9IBpTkp9
nY1WtGtlO6tgnjs8GDh68SJNzUf2KHkJtdnZDmSyr3AJcso0RCPuohlx/ChS74EsEnVjkW3D5lDm
hzxy1VXVehrHykkc+1KEn2YaXdfI6dfKdaIDS2e4pzwTz5nLDEcVvve+1xs8HS0e131qN+MJ+fl8
weTDC6JmzNb1MKVgAk0okU1FhmM0boHGWcHYCgBOrRkTF5f2prVJgQNek3EEDAttvcrLGr9D1R7w
Pnc7DGUEgvSFjRJXB3I0K4KkBtobV4x5KRPlaHinxGSJZ5ZAMCYJI8HA9YnktuzA0Om4I6aOrwkz
AnWPa22DlBx8EDewrVXWc3wdrJilcbaeTbOR7IWMo156z2gv6JDon3usDlvUQIzD9VDfO6oxn1Bw
1hvDr6J1ratomyYQDGXZ5pcZ9oXHju/hBeMneY3uyz/jQSxXcAnTM/CSZEd7qb/MKnte2Ubu7PO5
/9B4VnKerDh+CqtOXIah7vNLlEMlUMxI1j3iParCFJdqjIt20a5714g8xh0yBfniuSUUMydbm5jY
byTg/yKwCs85FBjDiFCL55NOx+vjQIgtAoxCkB1QiUMsoqcQfgCkQvCeOTDMJdLS3IDURqghdO15
LEOxsSSiWztJBAmVDIjIXIqa9aiZ9dqCtpkGo94+aEaHQrZTjI5x64wbHyUEPezRoQGFO3kFm3RK
lkCXdtUUzA6cQGSOHvHbBMI+0+NLLRFzV2FivxgjkMDRwuMXuEAM2N1k5pML0DtT7N6ZMvUitjyO
AlF8r5ypTm7+re//T/U9uY8cPv+6vn/8LOGgvW2tf/uZ79U9cCGqauB+uDq+kQH/0xVwzXdoCFEd
Ota3XjdX+rktwDSUj/0/54IfbQHjHaMtppSWzcRaoE75RxX+2/reQOyhc1jgL6QPzwj0l9mcp5PU
mFQexjuPUXQRx15ACrUZ/PRM/qQ3sJwS/jtdRcHs6KgVHMarJolTf5AXh13fGCb79b5DQkEusvCJ
PiOa7kPZ9uN1gQr2kBPGLdfV3NbfGlp/2SxYPq8/XBxEiYdwm02Ih82//9T5iJk2jWZG5lGEW43W
slQDXW2d61Jt3KYwCV8iv6gRcZeJuWa/SD6PGr3DjSMdc40NZg6mDkZo2yNBNhutOXaYTK8Ujj6N
bEJyMlpMlBsVRfMFB4rwtnDyYf33D/BPbwLZoE97lDEGZI+3NyGkVZtFO/v7Ziard7RIxC60Aty6
O0wPjUk+fKhnrrnRiqknZGWs3w8gWTgmREtuZuKP11D/x+uKeEcccjOGJj+etz1nowNpmtnW6wf9
vki6djsRLQemuYBD/Pf3sHSYfn0JUMn59G4wJdMie3sLChFHN7mDv6epPawlrMMAB9sE7fh3uJ+3
A+dvr5uHWp//BbjpD4dWu9cVAVxcqSdtCtpbw4eH/eMoW7O5ETa8+r+/s+UN+vXOoJBwHOcVXzQs
b+/M0FVZFlrO9bDp3LCiUH10RHn//VX+5PktEgV0b9CUEEv88vx8yXJBIertpTEkTKvSLzWj1X2m
vPu/v9BXlfcv92MjBGNhWtaFPywKaaQb/sA7uDdwsx5mV9GR9nlnpokPbirg/gR67DC3rdrsdupt
71zn7LQWkQS3nDXmU2HbzY2csGoETg/PttYXiRjOxHkf5XV4JOgG0D7v5kMfkda8Ik3BomRNB8jw
VsRFxtoy4C4ayV4ZjnoanDnZ//1Nml/1S2/uEiIrWlfwmS68OLSibz+1kODvLp7luB9SE4RpVJF2
GYXqQFhjtq0yZQSOWX0Zc6ktxS+ToMlN93mxpPPodbvNakkmEE6TJAAYuG6cUjzppO9e2sCEP7hD
UTwxVoDoOBh3OsZ39mwsgCtgX7QXROZvY4LTsf2Aboujkj5BlEy7LNrq9Pg/sJxle6e17auoQ4LX
J1V1YneJ90UdGhuTanlPxOi0quwEioBh6TtlVt69DO30kGppsS71hjkT0MxPMe0jGjNZdLDweFzV
OUIPTMSudcbVjbYodOwNR3mLniS5tg5o9hxlXFTtM1lljy3BuHnDtJJEVe2KGnB6naZpyVWI2w1Z
c+bODq1UQaSOMWiDX15rqNNu7NgU94xXiycy5rIvtR4z/M+ET4/Il3Cz8b5y0q7KeHx2PdoZbmHg
b/P9/JBO6XieG9+5wqDkrVsvKf3AxAh+1TEl/Ugujv0iGoVdyEfZEmaftUzzLjQmPGsrSphVufJY
FA5/taM3NDj8w9hrIAfCOgwQKQyYvqTU0DyVNIbT8/I8YUunDJd8D9ZtRcNWL8z3dgxd1hpjEoKz
ojgDc5ketDwjkl0vxHypdxpF2LTMagT7C9SJwdwRiO4dqJjNFxk66jrlOZWHFg/bqkGTfp9ZmJZq
3ogeqF2HaOOlAg22zWJDQ3U40jFfomofykl1qwoeEh8N8e5qrKL9MHXbODZvjLDoNqxt/QFS+hQg
A2k9wAfGKxVgsZaOXt9MMr+AQxIjbkU/2Uc5IcLhgnYo2m4lhTjWBsmvqH+tIPXH6K5MowsCGj7E
mIv3WNnEbajPEFmk80SO1ovBGHM9SJWutNTxH1s79LamlPrZHbvhyOnVD6p+HleFMEkpSxuNYZYI
6cJpMUsUabk6Ev4VHoIlwSECFwC2BfioF77X6njijxnDLSlK0LhIMKhIA256Xq6e9Ea2IRLSIs9B
kzIkyRqOjoEtUmknm8SCc0v7eyVHe3pJByVuukS5TA0nTv+BMNL6agbPyjKldMbg+NQPmOLyvW4m
Yu9WfF0cjWo/C/zGIENuYwyM5xFZwz5s43DFYbD8JHsrek5DvXsFeTE9m70cjoXn9Yes92H4RLV1
lkKrdw1H8xWk+P7Q6Xy/tCmrgy6fJpSwInWVfigT352btd44xaYQEWkI2jw+WL0ot/SJ44PIonpj
5ZUFdL8jTcfscFSjlD8nIybxUjAhAP1YntOyI9eMLlJz9Gu4uE7VTTvNoSXVKJFtw7SfvvQkL1SX
KGjzdVhTFDBAEIGsDM6dRuGtk4idQ5/D5eTb1RvRD8aGO5ZH12FKPxDzAeSHKQdpAupp9gfryuCL
ejklounWWUg0diAwzH/WU6LSiBGfiVRO5afYJbwDNbr7GCN5O5f0eu81QX2RV3VM1PhAddJT8pEo
izIoYpq8BlCLKrtjNLYZhZPd5pHVPIM2ytaZmAcs69SFml0TiZHp5mGwmmxbR373CCCSABISiF+x
BAoi1CzWHslNNjXlF/LU8Dj7Fn/XZNaXIHjCo6skO9eA8WlFWmq2TgE40JvquXPMjVdLWOXa7kxj
QwQMceb0AK5m3NkqIK2DnzH8XD1FjrOEk5n8JSh9xa7vW26JdiGNGYbohJhnqb1BsGFf6SwMq3lx
xdetMe9F6uTg17rwSK1ikx3tIMLzcnnsHd5X3YynL9TA/WPSS9b1ymiO2PQ5flPbGDudfO8doE37
hBRKu524QIwxg513JrGGP3uK7Q8DYWR0pNBb3woXlkcIrvtWCjJVpBvrz8KzyUkj9QR5ebVTKbCH
gHrRPNkjdIOGRUGXnXnZm421reNmPCBRdVZ9nsbbygwBnJT0gUMNS2bbJoGdDfaGBg1Y/pIQ9iyO
+p2s+yne8fjd7JO0vCY+02NvyLWemIG1Y9kx2C+kgPxDBsXZp5Ncs7JOijBTz7Diy3EAsjl/k7P/
O8b+7RgbNNNPldD6pX35n2+M/MuXAkXY02fV/s9jIqPkF9Q9CcLLT/44trqcMok3I/YXBRWHQ/7p
+2DKM5hXId6ymAvp+JiWAdiPY6t4x+luUTu6HHjB9VEJfz+2mu47zqzOUlSi0P/K3/0Hgyn8eb/W
3Hgj8fYsgzNku39w7UUT6CD2rvigCrc7VV5p02Q0anUyJ7AG9CpZO7PO1G8h0QdTgeqVQKFkjT5l
2Gex1NJNGHbuVra+vPNpfrPu5v5jwuRgF/saUx9ANNWpGu0GIVDR0hzOYvugcPjLbZd2IY0qzRoc
Js52bsPyQqHd+6yfdo1QGMrRkbkTRGk5RaB2Cy96IPqC5KceZfAKo9sz8PFHfLAhobqhmh7wi5DW
OgA9THoNbBMUg5toqPQjEAmadSO5GUTqQmlYzVrY3No05c/8CPFJUrj9rq60mySsU7WOx3TYA9ki
/HtAiDwqUzwhG+pPqSmme8oYc0siYXxNK9kh22Re7pxAUrUxCidBnpMyrIE5Av1xmIq7KLaJwDVH
APSKf3ZFo598PXkgUcdeWrf9hWdNHB7zdqWBQMIPXqETBULa3mV16l6HlW7ehBYZWliK6bFvKzzk
OM3w2K/pzfsBSGRGTHWvBw5G6jV/Mx071Vorq6K/ZWj038LRfOqyrN7TtTy7Fix0nJJXBIzSHDMm
YeVrlzpsZdmDFZR5NFvUBrIPOc47C0xibgk3afcMM9oHS7FfBXUy6xutZ2RupZNJxIkqbT4PuzvP
nrFvU/GeSCp73XEvGza9xxBIxdEf5MNEwjL4ElF+wIsyHfW4dsmrRitoZ9Mm0lsbzHgU3SqrNOny
w3+98NKiucxLMjd5yuCDghpMEDW9cq4zUwshx6NVC2Vo3IABSDdQUhDozfXn1gBZSzkDSCZskmgB
a6jj6HOGSB1zhYt7JKWNlJhcd4g+KLXwRjfbZ+Z/JTZqNzsQJRJGp6Gl338zYtttXhhPqg/0YQnt
wc5/44CcOS2dnrsMaiBOpLI720o1zqrtCx7ZUBfyojPEh2G0ukutNjSKJPEZ3CRHmwHmV4Hw7tCn
VhfkCSmrIGd1tQbN4r33ori7n7UldKUP843TcM5irtB1xV5YnZ0yv0GQRW91GD7ETDvEWp9I/Nso
Elk4JKSSVAk+5Y3tMuhLCBgWN301E2osYnGuGx8GEzCp8KavjevB1t/Pyn8vJCJn7PsbCQWkBm2a
1P7KoqCTux5B204wr32idr2PwvqzMLqQkC9mDBv2K7G3Cb/yruKcJO/S90DIxY6xj1hzbvkNUeCa
KmZ0nZw4RQ4H4EWk6OGPj8dVF6nBuFC+mqOdF44yokao3xcYBNiB24mBiFDbVOvCa6KjKG6bDOA/
SO61WiYynfB3DIfiQ8YEsLkxZgZr+y7UUdohUktPgPBTMgdVzelrBEB/oUiN3bhmFaO0DvVNU7dD
4LhAQfXa8Z4wsKAmb+dTKVxtH7Uq3mVevlQGBlC4kFAvX0zDtrTQqkREPzzjQJzWRdoMJy9xtxba
y6AOJ70LPJSpQSZT+4YYjmxTO+Q4kTFRrLyeQj2Fo3JMMxNlXtchCMCAsur1IroYenvgCUAAu2+g
ZR/s1pMXo2i1x4FUny4/dVS66yJXdR5gZPA29MuLbVqfnGl8Zj7mrIHxGAcwl/PG5v91ym1m0npu
NtQdlkY4VoMWUFCsoZo4ZE7vsVLJ5sb0pXlPI4iRllMzmkVDPxAWME9MNcOKeOY8y97PKVpUa3SH
E3h22luy/8DxErZW38VjgHRLbiGBErk295f5HE1faA0QitsDVIztCOKUm9TdbgzVJyt0iKtzoYoE
sVPqa0Lru0NYTLCFiOyGFdt9YGNhzIRUf1/OzcC3NKw0vPT1MHASxxXyySjZbTZgcdUZnLu/7SP9
LoJQssenIE4JddxKll66y118C/Qo9qr2yPFmg4UqUk0MJzQCrGUpDmKiRg39LD44A3neFJXi5LSU
2ezY3lbVwjh3JBWextJNNqOR34Itw3GnIne3aO89/G3JF+bQZLtNNLiCombtHfQ+X9Pmag6NT1gW
HeGsWYtlxKtXSwinAYaJr+hFXEfJZUKY0irLa201zWCObMSeR1pu4XbomtNYFA1h3KN6hbQEwqyo
h02a5/W5NTkvzqivDnJmTA8wCfOCfG18glK6bPhYFKSOC33SN0Q9PFS6jA+eVBGc5nzB23mXPb0m
mhOEpxUGdLWut28wzBRbqSnCvdLbTijtZojT65HnegxHZAFS5JeRW8zb0cnIbRoTjE30p5RDgryS
MIaQnQR2T0q1pD59sDKSrmHaDNZtQ9yEc5zTduouJiWiijHXjHzZ+Jow0QoTy2JgDUv2hFN6s9jE
IUaTuyIRvvaMqZzEigSH3UzmJSYt8S3UYsz0nMx0t9X1aV/byZ3tysU82s+UMopx62VP2Dqvla2b
AULStGL+JIvPU6WPhD1jV7wysFHH6zqV85NZd+NTATTt6KJJO3VNqXbNpDEchzo7Ms+asv7ISWtg
6c9LnkEft/uJXsZGL1gxF1DXy5R6IPKqLj3Soe+gehpucevNXXKEUKfWWHI38PKH7WR40WtjdNpO
tWTnKDicW1TQQKFIFiyDomR5hbzEAyK7cNwyU4se0ZLXMMQ4zMo6I4zLL8ArJHK2+rWYieoaqk4f
aCOZnE8qmt0nWXdFvEHYxjAxMKaO8yM7l9jaKD7CwJtidBDK7ZJgzvL4OMHVijDeqr47iHhCQBdn
Gq28xqHwC0WHvR8t4ZVua067qtq5SbZEuvmbyvNnuY7NjrAZZL3vCXmP9TUZJemNF8vmNvVpLwQ+
RBvsMMzCFRzxrcRBtp/1GEAlANJeBFAUXRW4qH+ecjSd65DolTOAucIOcj7859lMrC1ip53ZklUT
JKiVpsArB5OfT0KsMGa/B1k4IDFPVLQxkUdcWni/0HhobkPaGiKxA4FB4omkwBRGJrEPBMuYHqfi
CSkhr0srYBa17TOL97wxeUinytc/oq0ggtq1BUmx1FsNSexiIqlIkkg/tF06BbKzjVVL+lC9spy4
uCrBBHBSzuJu09rxRW0PxDMORXseOtc+OLFXT6vS9OwbBaoWZoRd5jtrkWP4fGhHr1NNv85La3od
Q49oc2ruB/Tk7im0kCIsig/3rHBlOOsw0iP/okBRuzIm97ktTPU0cXilQWBbTNw5VRujLQ7SmGas
AXgB3i/0Lby+Xi2ZIbisAxAQL3L6bJ8NLeQQ3iT6C+tpckwGTd9MqM2eISaqCTlV4ZIN3qAYWjNn
RyHEiZRJR2vekpFlbmwHqHg1udkms0hJ9kfabPbY9ycIgwNJk9Fwq1CpLEztcZXaGVoPROgvZEOO
TWBUlbXVk4pc2lqv5aYx+pbwpDGBKNY2G82Jna3RAzFHGjqea5Ug4Gzm+q4edKI8Wc/TL1Wrq3sY
iflzpIs84mCf+sdqisJj4ubiiCu72UICaU5oV50bc27JpqURczBmwQUgbwS6a9UbXIY6tb8g5s4O
aSK6IIVZmotyOzi1vUtzrTyMglq8BmR0X0nCfDQhNy2Ewqskkrij06K/TCERnVgk+jVfQL4sLsoi
BazjwswkxEatQTdWpM5msvQCVX8/NWikFgEJLOcTxr5wkxeioYBq809x5tjz3oXUQ9Zf59CfqoZX
VP6xt8LJPV70hjGa20Fa1TfX3b/n/9+e/7+mvv31wPopUZ8q2k/lG0Gq8/WnfghSnXcsYAb2bwOs
hcfE9j9nf994R4YNoSH4t5Yh3qI8/XH2d98hVDdwg/Ev+MWJyvlx9l9cXSCfIAsQfC5IAvlHotS3
0z2AzYxqIBQYiJDINnB+tWszuIqzjv78iXON3GOeHq9tvZT7eZqyedUi9Xj5qUFy/W0k9LOy/c8u
SDOEGCAdmbujL+O/nwbIgB2N2qgL+wTSCpBfTw919jsmqrnHa87O8xtwydvWxrcbxCvL8wI3Rszg
r4O+1OFIg5v25Fax85L6XMBMU/1e2f3vZrJ0cX6aXH69FB81nzXAJ/hHX0FBP92ajIc46jLdOmXF
YL8kLkhzRD0o0hwj0i/befYf3YxwTQZL4+3fP9U/uUveJIyDTGp1bA7LU//p0kPDyiE0aZ2UkVqH
0qtR0HEMXTR+Ufm7Ca3+Ntzh640u0DHCn+DfYFP85TMcYexRBiXWCdo1F3JryUASWmXO4aV12WhL
M63jIxpkhfBGxr16hrwJOnvEbbUSFOz/aJq7/EH0wsA6oJBmzGr9StrClhR2eRRaJw/XLVHqBUNq
oWX85//vWvhRcEzwCvPi/PJCgaEReUxSOk7GQb/sLE29crYeb7vU+J3aYnmO/x2qfrutRbFi2y56
K6znbz/VpAVIzGDCOv0vd2fW2zaybeG/Etx3CZyHh3uAK8lz7CSOk47zQii2QlKcR5H89ecrUU4k
2XFuN4MD4hANNBDbRbJYw661116rdrzvhUKVV6VEv3OKej50KA01FIgr/J9V6uhjomygmaUSaldd
UCQIydaYy6H8OJmjUEvK+fVxKoveOX4lqnogXagaXXhMgbccKL4dwjpXVHwEUG1r7gkiXhizMC/S
ezTo9aVmtExSaBa3rVeqF27tqL/RZ3lhBBsSQBlVrExV1BLEVN6bL44iI6CPzONVQ7XHpRrEIHeZ
Y5N7nxSM0MyOohPkreCRtl3Vyovt5NUJN85YQX7nbPPSF9CEggV0QSBY6WhEBaEN3ztImbwkKW8l
SUK9Na6SKy3Nf2cy9NKtDMBkinfZWpCFO3zvJrWQIzcz9crX6V7bdpmykxDN97ll8CVe/9iHSz3L
N2wHmBy2xs7CUfn4Zmh5QpHO0smlQ1lRB/UPPCdGEOS+21jN+5rcrPUb7oiout4bXuKW8DmwNwJr
Fx/4WMooDTpoJTK0fomj+JmGeQGlwci/3mKr3ggxEL6rqnfNew48yp3vMqWiBl1xcxJDlIAjj4N7
xva3XUGonU0LBoDidzPHg+wPogt14PVOwsrq8JnZ+CmjMBmIaMiRN9j60O6Nxdhq1lrDAe6yCKUI
qxZSfYlvTE5dGeFYeNARijrzMFzniTNPENwyTmQa+0DiPYxO2nXIMzqRw4d0EI167GA2PTYQLEHT
vY55paC55y2kfC3XM13ecCbgqKAtMwyJbkMjy8mq8WeI0KgXJhqhOdULCqk5ZZ3dl8CuV5arqZf5
mg6ctcG6fQ+nEnsOg/KCzziuTeAN2E4mn8uFTtOF6ZHMRAjFQPYjx7Bk5iKBa5yFccY9LHp6q45A
9TLVJVqtkSkGraSYBTkuVOY0Ob1vibRxt3U627jcpGpyVZRulC/aXI69S06n5WOwDrN7dGOV9BKx
l/YWUVjym0o5qWddGrj+VxnrPbidnWpwYNsgNfo5I3l6H5eBsUT+jtGugUkvWxmdIepwxA5d1/oy
agPlIcVQ57zOzOw2N3BU1TdmNjd9l4Jl1l/q1dF0YYcBSyErS2LgShNkUs0JJnO10ehRx3c+t5ri
nzmqWjzmBaxVxNzlO/Kh9I+9cczbonBRv4bK85jaGt8pMjb2Z7nJi8cgchXBlCntk65wsL212hye
LiJrBiq2rXqBTxetROtWvoPcJ99QtFBk/Y4as1NDNzZCNK0iL1/D0GugsbamycjWPAMfoQgM3Lz0
RGAygdv73s0i+62ELd9tkLRGc4Jb8cRYcAiVb5DuZ9SAmupL0wjoTbD+FPgjsdp4DinBNC5TsV5O
ajMrzgrMZMIz7Ll4GDhCQXSCMUDxaCToujKC3dY9iTpLvvEmUcin1KPSohbdIutqwklG3nZLyEfM
m7GMZ4r9uZCoMzijGsISRGDceGSLvagEjW9OW2oVKZdCUkudpzD8r7GZ4nwr+5G+rDFoWxpeZStk
LHJseqlcyD+6aqecd92Ggg7FNbSvcV3Hd1bnt9dhBjgHUp7IQhJdtjh6SvmlHyb1hRtSBD8rwqZB
wbdLqoWEZc1diNA+TskGPJsZutztDRWO0lWkeQl1kwH6IoBSQOqks+Zw/9q7AAbiSZV4aXoJWABD
mTGJKw+H9g9lWlgosTtVtEr0vPxuaR3lEYpZ3WACWEHsaNZU9lQBK9O8wxQZcdQU7ng5adMv0Hny
4pS6DOOhIbG+QNM/fpsUUu6eSkL0gxqY1F9QKB6f1UmV3NikKTZUuhTeV1ed6DO476DnHKbPsrh1
ruS2NLMzC1OO+9SPBG0x7b4apMwuVS0id4KYSfc1DrOAszAOaAWQZr7AEKLGMngTf12TncJ7qfYK
CAe5eSaCURCcJiuURZ5Hk5OMGBBhJSU6hZuNtDBUAjBVybmtQK8u4iBLL9a5V5y2etWuHMhjJ97E
n6DIkERf/KDW5pirlLM09oPZGrfIGfDBEjEH5offTRbYEXnzqs7l04hj/Dq3JjeCbMTyrzrQYCj/
AoUyzFBNsDgWKQ99loPtupSMFk26eUukCztPlVt9gTELTCXH4UYoODoLLEXAShHIw36+8BZd0pK6
iZLqUxoYWTqv4+K0Il+FZYz0EJpF8sUOfYX6Jrk5LZCdXlQhz4FbVfSBXanDrYvl/a2hZZtZ6kp8
UdNV1m+RmInfS2WVvg8LclXzCeXN5bJ1SvlmAvummBUFJ4aTBA7E+goLSIFkoTudgdixGrq5xIKU
dLZ810odQ5YSPPtzblaIOqBYjREAzIwGr5wkk+oZ0E3YzRV9ktw7stYgJ5fhYtKG+XlJ6sUiWaI7
+BErGunaPBStyU1anAV+yRLEakxgliastg3nqALV0GhhkDi9q1Ggy+aVp2fnWqOtG+TVg/Q+TRm2
AvMQ6eMwDu+VJENXp/YoEpLhZySC+lik0VdwQiv93qa1BqffLAE9zBJ19bW2WUXWJnPnejDR/7IN
x77IPbs4h68FRhw3rk/GTF5734q6XK5THfAJ1X937rQsH19C8maTj36HLvm5pXjA3Pnanxsh6hDe
ZpOdrye4jlCnTC2I7UZ45Zna5hM55ejWcNPvSth9aSADvoOnVlIZFyI3pNjUZGlVqjy6pec+dr6/
+ehWJl+OGb8+yRA5xYvcNTcIsmJAgkxHWJiXWMUUSKFvQtQ6CoN1fB5QyLA5L+1GutKypL3OCsAz
o8NKdJZHQUX+lq8A0ws84fMkRo3ihBqI8LrJc+1d53fhu0zWqlvMmbJ5nsikUepJeAIQq35LbKO+
Ko0UWE53FN+YFZbqz8nRe6Dv3caewZ1kucC2e7GOLO2y3dTfHLxrP25KN/ggV5V0jdaV/jXYGJiy
5yGquRrmBP4sa1X3xtZa/xqeGEZXGAtSmV67xVLxN+lVhPbySezr1RXsfKoYtbKIcjg3rX86IZit
F42sKM4MRWwTDDuM1TsjSNPzOkY1JPU9563UVt2H0pOwFqndzT16Xhk5i6LQ/MvGbxp9ToXKBKFO
Z2MFN0ZDNdeZ7VXFOafcydu12SWfJD9XbMRhqigWSK+EJjqD52bDDv9drrPiukpT9PPZCK/idRGF
i9T2YCYlSLRCaAuzs0BzZBxEiCwmc7c26w+uUoMqx2sHkg2Vqvl90JSo3reh/rbxFZZRWAA2BSdp
HW/Quswrh0RsolyXZtvps9bG4erECk2NBVHerBLFqJxTe5J1py5uExealsFSCo3uHF9a/7aI5OxT
JbfFZ9watZO66ahhXAN8IpivzTTJ80RCbW1Cb9yYPpW6nfcInY19qJSgqTsTCtsXGl31vu44p6Co
YeZznYKXd4pkNp+kfDOhyAZjqJmvZuqpNVFzcxansX6aFSZ1wYni28VZxdj97oRe81dqqeXDRqdQ
eGOUhn8qpQaul0Uo6zA0cWPNcauD0tsJ+H+Re11bnZtl+l33Gvd9sY5QuOmQUrpUN42XQFZDWYbS
pKydaWaeU5IX5+8m4WZ9okiGUy5sDBMu3a5tsJzBxwtd/korraugklqEYsz6i2e0STU33W79DvEz
U5o5ZHLfxXaI7htI8OSDhyzZnD27kDV4vZuwqT43MLAcrT/B/tdgobsXEVSlk21Rzodqlbe3q4IZ
UzyRhMRP3yd+XN4l/+yXXm9ox5H6DboKsvGMXbV9qO0Tv9ZGiBx8WT1CwNKkKRIcMudmge9xcSAM
E9jd/Y8nlj3lNlARqVzor+3pbK+TftUNr79h35+v/87BGzwkVVyK7+D6yQFajIDI3oHxx4d53gdH
LfzsA9We6pRnIEoNdCAuZAf2+8C2p5JsqYYAGLZXf8P/fB/8Uj+NPCff7QBm/9sDQZ4CZCPxoOp9
J4BZ7neCSaHXVvdBARLhTiN6e6yYQXwGvb1qTeEBCkiHb3vw2uQRRIYByGek315nYg59e3OqIJdH
MZT94reHyjElvBbVf6Cc4hrbEFCwX2LADhsD+lRXBZCEqcr2ogTnYCiwFFo6PFJg8u0FDjWuiUCR
FEvXsE5gmuNPitnG0dtbpOE08DUF++f+Gt3bg/4OfXttqsAkEnYYLw4BoZxF7+CYAeotrn7MjWgt
JKOkDB0DxASWzWoAhNhfx1uBOaXmz6JO92fMMLKJgLDY8KHAik/ZJjWu2+soMCL3TMYBoJi80vYa
3baINJGoLh62HJhT6nuRUwVif6kXTGsqxgnp993GMLpeQLu1X6f7Eu1X4sOj6GovPiQ4gDivk+d6
cT5Q9j6l8F1EiGNbE4U+7uDYSCU2IvZVcEnZXkfhsSWWC43MMWHC9hrdvojB7+DlgDOARL04+iT9
SxICHQQH+lTD/ENT5V2cOLqJwNcTpeCDlgPFmupCo0Hi5Lm9aHC/FyjGEfo58AfQiBTX6CYEnAtr
6P6oSqjaMRcMSo7667AXbJkJIQzsEHnYXqM7L8osZIO3BgqvEOSzhPfc9jqKEiz0REjKw+/YjZXx
jQXM/4aOBU2bcjKUTDCU/lsfhQmUg1GfxqmC9P3YNgdESIXw6qAVAewEkoAGFeVnLLi/IqB1zvtz
ajIhVomrX4jHFDFDrRh6gNZACQBOII5p25c8RpCwMWKyCKUUgS+MLFbG0XPovsAoADtA5XM3CARA
sD8KODxypoLbZ+/ApdH1gkKgNLQXNGMKax9NlKeT09GKaGui6JRJtxNxGtEk4LxrceAftBTAq5Ug
ioKjvjwJbBWYlV2T6KGfJKOLE9GEErosg3qBymIoBjCPhSjSwRzQmQMcmTUNeRdxjW4OYEuhDI6T
LSJADDYEOLC9jueAxX4Jms7O0/dCP+pGNBV2lefDBgHHYmzSwZN3YNkxmEZlOua2yI/9PFKNbFeA
Fj90Kmg666GAy/a+9f6MMOwpjHmK9lGB3F6jmxGKRow0cEEATYOpr7MzvJxd4swEjkaCTTCIt9fY
IgRkvQdvDiLBItZF/SgyMA3enlnyI7c2ulMCsIc9FEHilGBRP2uzIPSf+PneYBJAg7Htfj66rRGi
tzb4rKRMSSJxIuRdX9obEKc0JDKxHBZGNwUQHhkcH5FqZ8W3Ye33r38EnpicFLG/Vqg/6a/xLYdU
HA0NklUhGAqS9oNPcLQgQDggucKSo+zA1vFNBYxIB/cCYRDCJSDnL48FkV2gaE3wLvqxMLpewNXh
mUPN3+YcKMJTBsb+L3IsSPdMQRtBF6TdwXJ064KCzMbQAAHmBal1FTHYF9cF6CegjYTUT8fKMQJJ
9uDVUcVFhHI4IqG+F9ht9oNFNgdKe2BiUBGzvfopOKKDAwTnwQA7hinkWSgN1HZj4agXsFmZyhS2
2qRbRjcXkL0aenwEQyAUpJgWnsH2Onp/U5+yN2BD/pSgH926yJHBHhooqeQTcf0AS+k7QYCm+3PB
ZllkEKBetsvK9kvQiOYC+5Y2eCyYHJyEIi7ybdvr6BBNEoPdQUA2u010fDNCY6AO3R3IvsI5goK5
g42O4qW+F0i+7lKcIxoEmAQMJiBonAnQnbef4qBjfqrYFiiCxdp1hyf1c29EvbCzqB2EJ3F+RF8A
lu7ThD+eCpI0BakAfN51+JjenyrhwVkmHfIZAZC0SyKJU8j+gkh+AVFIMNe9bXNceBpRzQ71/+c8
FEYBrnnUHOvHuyKpWKJo2yAw2F6jixBVZsHgQYB3BTRcJD1eTjgTJ6vEDSDPO9AVkGVkg0DjKw3c
D0TCFQyFSHgXHBxNhS1F0YR8gF7q6N6/F3YZuhRCxAdEQQGlv46WAhueujASsf8+BeX/sWr+qACZ
e374uK398FfFSyUiv/qFp5qH5z/f1TtcPP7v/4iihoNfFKUg/b1XP5xi/nXAWNsy8vd++MTQ395n
9+e7F3x+64N7Pb3V0z+e+6t8iW52u/1Bu3vMXsD3/8Llt2W03JfvYXayPv18kme+7z++/28aLoKj
dkVGYnC7ud8l8WHDW+Lw8IaDZVwsi6dHFJ8RDTbiv6Etz5eh/z3JjxSSe97/4LaTMMmXj8nTU4qn
7imTw1vGa/Sh9B+q8qDxbanK0MYXq3C5Wear/ZZ7lt/glqmpy/2H8k3y/Q0uvFX0zT8YLH2xydC7
oDWf+48HDe/4eUNbPlslqGkfttyzvYa2fE6P+/5+j+PCKgRChjZ88bj0DgYgNvSCmDW43TD048Q/
nJF9zdzgpuNHf3m0ivQ8msEtJ5vDj9czM4Y2e/V8beqz/YMbpoHqIWifPtd22et5FEObfpvgk/Gs
m3sC59C2r5d+fLB6wMz5E9vL9ZLq5WX8uN8du/zp8EcuiuUDJdmrsjwY07vc3OD2/QfPd5eHxZV9
8nN408J3OikPRvaOcjW87aLw+S9ND9YmjIDFKfFPtJ5U+XHTIgE0uGmc+o7WECHzZA9v+Wb1LV8e
RU+wkUWmYuhD36zq5eG+tWORDm948+Z8GaWF5x9u67Qvkgt/ov3LVV6s2qe2tnF2n9f9E41frxr/
4WAb2yUE/kTj90keHD23QBYHN53kpfdmvswTdsrDydkXVP6ZGyyWwfHch2VFento8+88/7DHe77O
4GaDkIjk8FSzw/UHN52v3OP69S1IPLTh96s4LjDjWR4dE3YFgUObv/WSx9Wbi+LZ3tZjvEOb/5hU
vxiIuwqmP3OD5wNxh84Obf6O3l8VxeogpFB75HN4283hqXIHpg1t91O59J6moFgL4eoJdGpos694
0P5ALv4ZJPCiT1Bf5Dj0of9asu/ELvY1Tx2w7ZE+izW48d+ZHA3sl1dFlIe23SYRHXPQKz3z4/Ve
eQlp+iEa8Rx/epIDeenPDsE18RsP4WqZ/+vfAAAA//8=</cx:binary>
              </cx:geoCache>
            </cx:geography>
          </cx:layoutPr>
        </cx:series>
      </cx:plotAreaRegion>
    </cx:plotArea>
    <cx:legend pos="b"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plotSurface>
          <cx:spPr>
            <a:noFill/>
            <a:effectLst>
              <a:glow rad="127000">
                <a:schemeClr val="accent1">
                  <a:alpha val="93000"/>
                </a:schemeClr>
              </a:glow>
            </a:effectLst>
          </cx:spPr>
        </cx:plotSurface>
        <cx:series layoutId="regionMap" uniqueId="{6361A894-BF63-4107-8325-3A6B8D594306}">
          <cx:tx>
            <cx:txData>
              <cx:f>_xlchart.v5.6</cx:f>
              <cx:v>SALES</cx:v>
            </cx:txData>
          </cx:tx>
          <cx:dataId val="0"/>
          <cx:layoutPr>
            <cx:regionLabelLayout val="none"/>
            <cx:geography cultureLanguage="en-US" cultureRegion="US" attribution="Powered by Bing">
              <cx:geoCache provider="{E9337A44-BEBE-4D9F-B70C-5C5E7DAFC167}">
                <cx:binary>1H1pc9tGtvZfcfnzhdI70FOTWzUgRW2WbEu2k/gLipYU7Gjs269/H4iUI8KMpanorVvUTIVlkU2c
7qfP9pzTrX/f9v+6Te7X5Zs+TbLqX7f9r2+Dus7/9csv1W1wn66rozS8LU1l/qyPbk36i/nzz/D2
/pe7ct2Fmf8LI1T8chusy/q+f/u//8a3+ffmnbld16HJPjb35XB9XzVJXf3kvb1vvVnfpWG2DKu6
DG9r+uvb3waDX/hv39xndVgPn4b8/te3Ox96++aX+Vf98Ng3CSSrmzuMFexIa62YohKv+HHevklM
5m/ftiixj6SkQkhCNh94fPbVOsX4Fwj0IM767q68rypM6OH1ycAd6fH7P96+uTVNVk+L5mP9fn37
OQvr+7s3N/W6vq/evgkrs9h8YGGmKXy+eZjzL7vL/r//nv0CqzD7zRNk5kv23Fs/AHO5Lodknd09
rs4/R4Y7R1oym0u9i4itjmxCmeZabADhj8/cIPISSfZD8tfIGSaXy4PEZHmfrLt1ef+4Pq+AiT4i
xLEVAyqP2vBUW2x5JJSjBKfO5m35+OwNNi+RaD82f42cYbM8PkhsPt33a+jya5kxTrHw3BEOpeTh
h+4qjdZHnHOmbZttgIGZ2zx7A8yz4uxHZTtsBsmn3w8Skv8k62/rdP24MK+gLezIVkowxuxdNBx1
5AgCPMgWDZi4p2i8QJL9eHwfOEPkP+8OE5EyHE32moiIIzgOxhy69R0zYCilR0BMaiXVoxrtAPO8
QH8DzOPAOTBfDxKYhcmy+9s6vG3qx537z9VF0CNpSyo5R6w1/cxsmA114g6wYzOv8kJp9iOzM3iG
zuLTQaLzvrz3TfaKwPAjzR34da72en3KCGJkuB4OxJ6qy/OC7MfkcdwMjvfXBwnHf8p4nVWv6u3F
EeIrh/C/SVo0OxJcUwlQNpo0U5iXSLQfmb9GzrD5z2Fi87leB4979p9bMI4oi3Eb8fHWgrFdv//g
XmwHAYFSj0/dxF/PybEfjc2oGRKfD9Roxck6MK8afskj6XAh1BaMuT/RyOyJwwmx7e9mbcd6vUCi
/bi8/z5yhs37i4O0YFemrIM3i3VpkvBVwzEgxDW3Jd9yK7NwzNZH1JFwPWoTjZGZ1rxcrv04zcfP
0LpaHCRai3US/mnKLHzNwNk+YlIopaneeJRZbEapPlLUZjYVdKNMu/btZTLtR+np2BlCi/8cJkIm
MeX6zjyu0St4HpBl2pGSCLYfHwJVE7bD1YwtW7xAlL+B5fvIOSjvDxKUR5b5jfnzDValSb+9qgIB
IAIAKBe7MYFtHxGqmAZ7s1EcvP/UC/23Yu0Ha/+3zIBbHqa9+21dBagJ1K+a8thHAvmMtJ1tbDDz
TJuURwmHiA3hNst8XibTfqyejp0h9Nth2rsVzF14t37c2P/c3DHnSGqUZQgAePiZBdoOEiDH5oJN
4d30M7N6LxBoPzbfB86AWR0mwXZyb0r/Vc0cO4JSMEfo/Ty0w4+EENwWZAvcDJgXCLQfmO8DZ8Cc
HKbGXIZVNf0/z8PX0xoOAo2hfOM8Fm9mlTUHMZxUDDHENoiYhdsvFGo/QDuDZyBd3hxkxHAZ3gah
v35Npg3Eji1sjThhEwzMqtGOBAVKNHzS9v0fEHpeor+D53HkHJuzg8Tm7A5swuupjhBHiM+IzR7T
mxkwlAroDlJZh8y4tmcF2Y/HdtgMjLPlQYJxdd+uX9P9TzybVOjJeOQNfkBDAQ0QB7azcTOz6Ox5
efaD8jhuhsrVl4NE5SwBm2PC6hW1hBxRaIhAHrrffIHPESgjyO8e6PHZGxb0JRLtR+avkTNszg4z
MLtch9n94+L883hZyCMO9gYKs3X9s3RG6SNGFRXE3tZFZ0nos+LsR2U7bAbJ5fFhqkt2F65flf3U
R5Mbt/VWWfQ8HFNHKHY6ROktgT0D5ex5gfbD8n3gDJizq4ME5sN9llVD0q5flfEUBDU2EJ7bPOXH
arR95HDHQUfNX7buKW/zUqn2Q7Q7eobTh8PMac5M94oUABo3Ya2UtIX4nuI/bUXTHNUdQhQ4gs37
s1D5OWn247IZNcPj7DDxeB+ErxkhEzBmiLmEtvfiAUoGmgLXz7apC6zdU315Tpr9eGxGzfB4f3qQ
duzqvntzed+Ht6+IChdHglGOssy2gga+5amWUKKOKIqgmjg/xMgvkWY/Kk9nMsPm6vIgsbl47Q4O
BwSlQDMm3MfDD1b/KS7aQb5J4PyfBGxPteV5efYj8zhuhsrFYRIwF1iS5jYeHi3JPw+UOXoC0HPO
0MW8CwiYF+YALLQT7C3TvESUv4Hk+yTmoPxxkKryW1jdmqwKX5cWU1xrydVjqDwDR4MWYygI6P10
/4tE2o/Ok6EzeH47O0h43pkmrF45kSFH2gHfr9Rfrn3HmFGE0hRtT84Wvlki8yKR9sPzZOgMnneH
GZRdhuisrUy9fj2bJhSSf03REbjNZea+RhxRjUIZ+qIfH7qhY14ky35cngyd4XJ5mEnm5bqq1rdB
U93X9WsyZuwIXTOoh4HW3xcH2OhHJxJHBRwwNk8DgBfL8zf47E5njtGh6k5VmaYMH1fqFcIBhGHK
RhfttspPZnXmqdHWttFUI7fNG7Mkcyp6PSfR3wD0feQcm8Psrrkxzf+fFkL0phMcBWSPB59mCY4z
0TioNqP1dhO3zRB6uVz7cZqPn6F1szjIIOHSZPWrcp0CXU4410E1Kv8PPzOYKEHtWUjK1NQftWPo
nhdlPzLf5zCD5PLTQULy5b5MsRSPi/PPbRtKmsSWDP+bYYFzNgoHorUCLfDwM6tovkCS/Yh8HzhD
5MthInJ1/61cV/FrRmo4AYUW2ukEwUZL5u5GHyHOno5wbiO5GTIvkWg/NH+NnGFzdZjFmomBOl2n
OToDX/P8s+BHypFIcx6PqM1VZzrChuMfKOl8B/CpMXuxWH+H0s6s5lAdBu15+9PLDTartbFuO5/8
L+91QIsAwmZUB/h+OhoHokGvIXJ7vEVg5nZmdy78vVj7kZoN35nJYVzoMG3V8/uyun9Fdg01NQqq
GUTOtjtwZt9sNNGgOw3XiWwcj56B8jKZ9iPydOxccc4PMiKYZvSHKeNXDAlwGQrXTEwn0/dFabje
Ae2BBAZw2yYwC6ZfItHfo7OZyxybwyRBrwNczfLmrHrdK1FwQloxB0TnNtucX1YDtkBStDxNJ9gf
fuCenrqfl0q1H6Pd0TOcrg+TDd2kb8t1/LqMG6puHEqCWGCDw6zdBtbviHECUk7NLNxL5dmP0O7o
GUI3y4O0cp/Q3YGLk+7vH7fyP898uMT1GwiiybY7cM7q4HoOLqYa0JOi6VM1epFI+xF6MnQGz6fD
5EW/hDhA8KqNN1MJjjJHg3jbKM+sEmc7R1NXjuCPPdKzJOglEu0H56+RM2y+HCYf+tt9Vb/5a1JP
Y9idCf63oTUAEAxHo3AJ18PPzLqBclPIYRHobaO8mRd6sVj7UZoN35kJrk/78n9j5f7+arXvt88t
1/X6+OHauie3q/383YcVwF16s6Fbp743S9qgfHb361sm4Fy+X4Y3fcVOMDBLUWbj7tdV/etbS6kj
bXOONivkSqghTSewO2yrX9+ibDHpKYwokmEcDXagptl0TvzXtwhDOA6bIrnaXtZSTeQvhuAMJGcg
ATUFy6FxWvj7ZYEfTDLgzpLvq7H995usST+YMKurX99ybKN887FpdtMTcQpPY6sxW+F+EgYB8tv1
NY4C4tP0fxIalRntYnnvUK9u9DHLRW4lC5K34fhFyiaP18IqZbXKiqEaxLJmvQz6hWU88s3PSpFZ
C8P62D7XgRyaZaytrDjtdJpUl4lMc2twTdzL/JuM66g3S6xVEvGFb9uC3tu9GZrrJOjtZO04Mvdu
ecoLdeWrsMi5m9Kwgigil2X6PqCk7rKln8gyzl3TyTR9R+2hgMh+mtLhgqU8i/60qtZgzBNI9ywS
VHFnjZBsMaHRKz+1MmK5sCOerpFN07AJVODce53JouK0TkUiThPRVqV9OlZ+HXaLMcxxoDwhXsi8
1c8fT5HQ7T4f1ZGpnYKDS0Qrnp7ef4LRGHGnUkSFdxGNeRwuasMlD1ytmVVEq7Lv/LJelkHti8C1
hDXm2YdO8KFiCypG1fHzWgVZFbvGFLykV4iMC7z3cyGxhZ/KaIOY5uhKh8NBWjNty10Z+yC0WFBy
605ZZUvY0h9t3y5WiSNqTtysrJX6Gkvi1QiBv6vb89hMzxUaPUC4LISh/jp/bt4MxjYWd+78AXtO
uS3Jk+r3QHgs890uCpvwfebhms7aDQKDK0Xcnz9e/zBtG9fF4bCeFmjKgw7tTtuXbWiRPuB3lp3Y
BV/Ijii5hiJZ9ZkZQzu5Ci1q6CWPi6G5iStCxsAF35ZgUX4uCRz2LgCS4dAgLquZTp+Bjp4BUKuQ
REOcebeeHjNZnpgiT73h2PLSSg8ng1P2QOXnj/xx8jgbgvgOpb2H8hHZnXxgB14SDaS8E6qDlq8G
qkYar2TZNZU4Dh1PqK9lg1Uv3EqB8ftqyNCW+rgNDcm7ZzYCnVkym0icDYeWQFFxygiNX7vS+HqM
pM5r6xvYTDu1Tvs6mBQi7U2Au0CbLhKjWIRpNbDc7TXjkEqGJGhu0lxFwyKzaJnd6DRIy2xZSFOy
67QNs+rbz9dssqdP7K2N89BofyKo0uCWLmjLzJY0neeUpBj7b31Zl9gEpIkJFov0HZeW25e8tW5y
FheT0tSdmV7C3G/+28WiVKHvl6Mt3hFcwLTtLpZTsKoeKmW+ZYm0YMMjWK+xc9uB1IO84J6E3a/8
BpcypZHMYFHLPC2pPHWsyGpjtwhgbSfLPwQYlYVj0l6IPs5N+oxZofM9hoojYlgGRosBYTV1lD21
fT3vslxnI/9WeUxZ6XFUV3nSfCjGOsyzRVcMBYSz7LTFe2YoUjMsnXgcrJsuz72zSpdJ5C/ScSTD
RRoUWe25mSbKqxeNJFZyrVLtj+mCcd3DJDIrGmh2Tkad4Fvj0OuK4hk1pegT2dkAuCQXLfFaERyM
x2E3ObMY2JlZ0WZt/tWWRkZykRNweYXreY3W5YKOtgXT7g0b65k0Au81D+Ykp56Dt/qu5qpYNR1/
XqHF3IqjcohgRGpKGS6M+WFbxH1cpV5g8q95CS0qjnkVO+KS0YAPF7xqBiyH9tpk/JIG/TDYbhOU
XREsYPA7de0Xo2edlqmIxi+l1VTqygnVFCD0ok0TfRI3coLHVFxjCw2tLdvrvIzi8cuYqLiLXZIk
k9MKsfoAyGQ6wC/5gFsBvzhp3wM7LqMBL9VI/NpZ5rLi1UrZzYRd3PshAozi4fHa8a2hcx3TR/gK
g+ABkodWNsUGdS7TeN1XKivylW5L2t4Ibsb6XVnGXukmSVqydGH5Xtqf+gLO9Y/MyTzxpSUtxSaz
HR9xRltkBiHKz23D3IRj9W3cowRGXdgK9O5sa3BvyHyq8+TrSNOq9N2eETuv3M5EJjnjTdHBUPz8
iXNrxKbGf0bht9HbrH94YlWSKuhS3v3Bx2bajF0jJvPHKjuG81ZtIdVXL+IjNmHHmrryL20YFuzT
n4sx3T24oxQcV3wyG44LtDUTiJJ3tXzkbVNYWqVfUpGlNXdr00jr3hRBAWsUxFVGj0vPNuGHtnJ8
WJw8kMY/9p2atcZFx2mXtG7N/OIi8Rx10/MycQa36qhqr2vHIuGikGNvLrCJSOBGRHhh7gpP0UnZ
A4J9aNoA0cWZF8X1pPktDoG9n64kzQeXxyXv25Ofz3hu1xw0I5HpBjP2cJ0McoLdGcfKC7KuqOzP
bZMRBLGyLBmC2Hac9q1AkCVOA9r12LZ9rDle/PohsrVUPm1p3kQd8268Xk1bmhXhmJanYc74ZCKL
sSJ0VSRtXoUnoxxiaJ3XpVNMTQcnhXbatIAa/XxKbGbZHERADtwmrBoQRCfJzFQXPEtHE2Xss1MH
HLpV5/4kQG3xZlLdBz0GMT5ANi/oJxWHrZxMSpkXcDRWQBHG015OvzJFjKJxoiNbnIZdMq1DMXRG
XXlFj0+FAZ+mOPipqlaxZZd8lTtly6vFAH+B6T4ztVkGgKlp3DnDKFSFSJzNnE2t7mNqJ40ZPnO/
nSxVXRbYWmMyhua2Jk7MMneoTTF+sVk2+cfUMhSA9CpN/OF4TBWt/ZXmVtN9RpRaYjk6O+LYfbwd
YU2y0NLYYqJL8sm6NTCbpyHLO5i1GhEJHhjWHsG/kGNRLEXqCyxFXduBVS9k0kRQiUCzCP/arM9k
Cqea+88i7ZmOOggXEF3ZTDpIO8kPoS7tRqEGVVif2tQ2sA6b8JYFTt/GC2SWgZ89ZxZm7mh6pECR
mBG4JfDx88SLRAYhZN7bn6qGYofUA9oKwxP4fqyPiHJh5LHXWaavXJXwAQuetF6GkAVGD6vUlX1S
f7BV5XjRyquFA2MAhWyvS/TdwgOkFhS/7jM4qi1sftFlWMo+cTLoCrRogsOP+wkIKwopXvQQ6faa
mNRAEhnH8E2xqqc89eerLTTftYmY/OQEYCRwLB5R0DyzQThYWT7ph09BMKjEc+sm5vnC64gXXSk2
inI4LoJS5Y6rGdNR4JZlERbnJGl4L90c0Y51UfqpJS69NLD5ouhM79+SMCGnndcItYztzCR3IkrG
8jo1KsXfKRhp0r0XLSX9uHSiTMt8USB+rJpV10mnvSqLwOuNq1KS0neclFQvs6zUdBH1dVN6rumd
YozcIGtL0S/8Pm6hDO1YdkPi9paMRLTSjDbiRiX1IPwF6WnTNSe57gLqIX7z/PqsDmxEZgt7TLpx
RFqLrZif9fHgNW5R5ZFatdr2+VKmVj9+6pRh4ZdGJL635KJmdDEgPzWDq/y60ksdsi5e+DLxT9FA
Wi8LQ7rxwtMZISe0owFb+VblBOQ4j00qPg+y9WPrszak7z/1dc/rS6uqM+saHsNu7mSpVPl5tFs/
M25uDA2qj7ofk/jEC8FurEYjnNS4OjacBQu7HKvC+UbTyMnuApabtl9iqwzFvW7qriOLOOkqGp3W
XlZIZ4k8QCbqxEutWF1paltxfNKqnFVJcB84Ga+xyj3lTikuR25abOmRllUefES/f63IcZaJPLfP
Gu2FQfIuk31c+MdR69dd+66Tnh+GK0+kXSOvvYzx4kxFIvCdFfaK4rGbtyOBW08qJ+y061tCFfUy
8MoxGs46v7KC8KQLU3ibRaw7AQPb5mEjfzdWo2R1hs3RWd6i4whb6FWTI+rSbj1wp1fvE2bbeKk3
v7TCMMF7OOMm8LjRVKL4NjaFZu15pMrcZ6e0tyzbXgyRjBv7pM8imiauFO3kF4m0QkzH5xJOZd17
A446LCIZaOm/H7q8y+0PkWdFXbKyY26x/CxuBu2071XEZajdQuuJk7DLWgbxF9v3PGu8ECKpsFLW
UMBkX8JqF4G8sLhX2sk7GhYhTT5EURc53nEXwRD4xyZEeb5cwGRNIg2tlRB2TPxgCIslyeOodJZZ
TSyZ/c58luF5aZRo/bnxnaJYlMiDsbLMaUJ4kAVVwfQlkB8hi1sUeorpRVBh9os8oBlXqyjophXj
SR3jxVRBbd1kqT2ZfNHWvmMvdFcbbIAxQ7xxUusyxefyzVSDWo5YviKy8QNfUnl4WhJQJJkZDSd4
aC4CJn+jST+tcyZ0BC7JaqwSUFhZ7ATiviiQ0BSrMgwRaS06hw52sQidQDYWEBRN0Xypo6wJM6yX
FYzmJGhGQftLJ7InkUMgnY83CjsLT+B4q/jmWf20wVRpTcjLwcLvEp1OS9O2FB+Fi3WKDjK0OCSD
OW7nU5acF99AuAX4nexzo25iKTzNF6LTIIDc3A4o1mK7e7yx0vhKO7KmyXn18LAYDXZNudjGuFqO
cvoXr2R8yUlYWjfbpbY2H39c5M3nwBSw+NJmeQoBaGYF7bc4VHlYnoQZHzDpgo348zCuz7gfkhsk
4L7RrtwAZca2xlZD5t2U/llG9eBJl8ZBO6j3Om0MVqllaYKPsBwcW7kAzeG12o3JMAW9fioZfpnY
Pim+6c0KmhwaBLu2mVPAQuRoi9xkqqOnQ+NM2TnZQLvZHsqLE6yPEiFGHEs7mSbfqyHAPvVpOT0m
EIHCLwdTEDv4PFqhaOpzzJRPy7vZSGMzNJASk5y+hYZlhXHoI+LYXVUdTKJvFtQauxH/MAk3wj62
iMzi6GxEWaTPT3wCRoscd2FjoNM68ifmo+qAb9jarPhGlZ9h+1QSESsmX7YIdt9X4LKnL2Tt9CJa
38FLkpFJHdJRTvJnjfKD7nOT+IkfrjLfwfcGBac+P42rwab1Bd/slTCqdG2fbJdcR20JcfqQx/gS
eACDh0d5GMPPt7QYFfmMyC1y2mVeWHUWLkjle3i4jAJcI7qskxzcZgLCAJQNYAqaM9v4kzo38K/4
XTw0KnJWMYLFfjjnukp6c1oLQ9J0kWiRpK3rVT5oQ6ppg88HdVHhBUGjTK7SosF/h7QDiSZJR0EV
FeDyk6s2rj2QAl0Z4ek08E37RWVejyzAG8Zp73capjxa9bxgsDBOGSSNc5ykcLHpcW9lnq7OpIar
6v8gqo9gb/zEmDg+3dLJUZ0EZbRqggT57u0gKrS9nOZRgOU44Q86UxgnwYJVXhd74xceOKarPxe8
Czp1Wm+m3mu/whLxvB9jzCj2u0oeq5FQWLm6FNPy0T6fdg34qmmLb/hTp4o7rABt2DTfOgwZXkps
cHy+CEGFWm6YjOCV0dgeZ9oFZTGo9JLntMQn1ECnHLaVTYV9tSFZRiqT0ls1WVF67Mz3ihHfMW6o
Nw9pOVjDQooYfKlHY6S+aYrcKVvUCYgJeZHGatKnWnQhSHg/dmqYSq68AT6vGmBpohUy22nxmpBP
VAFrnBhcfJRkPobjT/9gln90CM8867zzqrIMrzSPJpLSNHB3l3bscVV/FKCxBu+49yJrCFaqy2VS
LUFdoA/CtUECqa/C5xQpOZyhBvijJUbMSmXp5DZS6U3brWQlxebbrGRUGzDRPCQhb8+7Uaae/TEe
m866KRFMg1UY80Krr7C32F9Wl49YgUiQaQ5enlkw/kgvJ5YqCRGvIrLWqenyr0oPQUG/iT5RyZVS
RT54K8FMVVt/diGNeu8YHo0n0q0S8N/WwkmoXX4BI9nF9SfiF5HvLzw58KC/7mzENsWdbsO2YH9U
ngNq4qSMmzbVC4uNVfxlFA0Txm3gHXok+5QaxJS2LXVDG+zyNNJs0eKXlt26dofKVL/czmSDZZFH
IIgXOHw/TNN6MDdJ0k72Tw/+ZE0Q/U/KG1bp9Insgb33Ijb9DpcoWvjE4A/TBz0OdiI9RuY+1TbC
xMuhyj6iRe9qrAeaH0dQ1EkrdTq9s92yiClhiTTaXfDWhg+fzKnlL8p+KLntUlYS50MT2H5n3I5k
YM/FMHqanXVFNmm5b40THVihToQXgbCsPitGgv0tCOoPV+AtJ8njEJXGr9sHyVLDpRXYKtbNJmPL
wmi0YzfK8kZ8jDcGK94QjQUap7EbrKSYSMiqVKUQy9RPC+O5QaEa66YJZY451x2qeO15yPwpjAtE
j2fYbTKJ1TwonGVi+BHXk82k5DmbyozLrOunPWl7I4tDVwZVlqbHQZRAG1ebBQEPPBm9GNcf4XtF
Ra3oImA8sZ1niK9ZQg8uB/YBO5jBuCn6A60c1KghgK9mN4ExClLbvt9DGzoDM1tYYtKgpAXxErht
WEyyP5Pd7eZ20+NxkRDuVJ/u38TzZ/R72fTG6iobVNXGNEbggCEF8gBo0s8fNSPQoU0Ezbt4Figr
/FdNaf2T4mHnxIXjIZR83CMk7o1ZFLknxHvcoTftbq2CCdQmjICwEaUAZFvj+HNZdikE3CSC/ePg
b5M4CuVw7HO2K4vXcgb6NvJvcMIFZiyUdIrHqwq3kB6PBqHzc+v84wPRXQHiQDmagVzUM14xDkpC
k5R410WfwVH4MTz+mT3EMHNbzf75BOlE2/1V3plmCO6WSBu9NwyXpsyJzD6JhJ/VibreWowuGCfS
flB8kHLVi8ppV1HujeXHpuNDtEybbLLnvIRpsKpRwB89I9HuTodESKWmg8Pc1hKXvc3LYoMmVmcP
vLhONkrVIa6DjvdN7MGuh04bAoJANAM0U3M4B4QWVjAJEuW8aMZFWyCzX8mUG0ncHqZlWMDUF/g4
9MOjV+HAkU8uuk09K9+Y2Z9PYg4jgMNfeiK4eAuULMWfTtvdN/C7Rc16q70KqniyTONDIJRXMms+
DpbTCNxf9nKqS6IAguZPXDT90L473Zu/+zy7RzSCc9jN1dbt9X5QRC4xsKzGLStcZ/nfPQ+U/9Rx
CsXAAVbxgzngnQcmug2jq41bQpA8oWHHCfQiq4rJYfz8gZN9ebJNsSFQfpoOXaIfRYDRnPGZ3TD2
YTnK+NTOrDKWCztNbf5VlVCY51Twx0cBOgcVPHQLIsmcm7rUY+nQ+Mo/3YQirQQ7gn3EihQvP5/V
rLaGb0eHhkYxfjoGjL8+NS+gZKQOvKjP9S2JQFNv1YqpeAoVS55O6WTntFm6IKkome3aZYJKh5sg
FK0WNc96+3PUERjBZ+TatIg8WXBwmFgCjcYdgmPKDv4M0O6OIgT1IjsMqpNyZCSojpnspy6JBtfI
NubPasxQaF+Yygfnq93UG5HFurX0a5peIIpAa5C/MHEORuodE+BEyIfUk75vTgfELNJceX0Y035Y
eAylsD+qokiRnpURE1lxnCbNyOoFMURV6dIpJSjAd7ynhqsPelNnjBWSJP7ey1Ja9JexH7QarTxN
q0IKriZCC8kpEiA7TJeJFeXYItvAybYwLHDjTbiDzMGBE1MP5nWTAsUPq9kFKYNLQco6hSddyywE
2oY5yF8y1mC5Efqpxr7iVTIFmdYm5spRtAVuJHfoGLpxVad0dLOq1Fm4VLmdRI37SMUUcOeBuw2w
HiI7VPw6rO9YOFNwYRctGC/kPLFix7lj8Mg0RrbTnhNUUUJ/kfQp7hE+QZ0hiZLPHOG45ldqqLXI
zyJFrImkqNoS/O+wyQ91N1S8WAZxk4IOBjNko/rhRkHtGG9hNcbvSOoWuPpMsg+60LndHfsFjE7x
SQ66Hc0n1EGmShtiU8LUlakrFDc+hTlYcH+JfY42h1VQFpRGi5QiGP5zQEpcOedS9R37SmU/1M4V
6Dwv/5hpHcXsOMoqiyBDxw0Tfb1Aixlq/MeZGYDtsuvZWA4uscCYtAuEjFQ6i0EMXvcu1lVdjS7K
5F2ILF87Jeq1YUCqE0GSuvumSBoPwdITSAQyN7WztPw9AyNkNa6zKQVubWSBOr2v3jkp/Em0yoJE
sQbR/UP8B0J+il+HrJ6c4WZrJA9RamYnMVLJUqNTJ3fbkqiUwsL6xoYYLI6Z28VWqz/BuRjnJs+0
lazSUPrSDXy/u5FDKKPlEHbeSShafhoSPp6lZd+egmEx13ap2KLXMriywzoh4LLb8pOHTX0qfGkq
F9oXfIvKPPndJ6FZ9pp6yJETXp8gCQfVxTJ54eTkq4mhjlmXq3eqC/OlLYIA6BKrXEV2L44jEzbv
xyipyTGyhfrYGQhPsGNVehvkzQ2jIr8oheVfpG1VH8sK1DgaZPzT1jR6GejO+WjnQYF+gzy8C6vC
WyZB7ruDyLKl9HRx7owsXQ1ehup0lkuBr3aGbCGizF51+MozB3nit7I3zQn6Mby7QsfJSdzTZHQH
HclVEBFzkwvUDNwE1FHlWtz4n7t+dNaJlUlQDE36qXNYeExYTc4F0UHoGsvi7wTow1VZV+gtj2zv
I0jNEH1UNdd3FCUo5Fk0p9cti4JwlQ+ZdUyrtL6uWgEiBKZgWQ19c86rcohdmXbOwrO1Fzi/hy3T
wxk6I5rbiomIHpsmr5F+hWkwuC1uCbh3ammnS8uzyvNUo01iKWgdfexbHiN/S82FrGpaLDwnMGsS
Vfm7HgemLypFpx3qyam267fdeY8w+5LYcXsGVt46D2MesKUD63dHu45n7jg6NEA6n1t/dHnR3ReW
1S9YSMd1VUWGodMhR1vjOFbYuUGSJy46ucpmmY9d3J+rxi98l9A8vBqoDUOMVG/Rdjzh57huP8nP
y74oVyz/f+x9WY/cOLbmL+IFtYvAYIDREltG7ktl+oVwetFCLRQlUqR+/Xxhu7ts960uNOZlHi5Q
KMB2RkaExEOe823S/lXU9TYDAv0Sre4T1ZzfhB7Kx8x6KQB50iarbG+SInJjUIbJMtzIOlRvTlr0
ihS0ezVnWkCbIfKkqSKZER2EH8GYj1ngd8N+BICR+bRf7q03iPu5dovIxbJUz1PtpldlZe9nk9U2
556Sbdbi84EJToEFovBsveWhTdc75s91lw+baT+2vdwykE/9C6Jvp0xK490zkBtH6as014ryU9gM
4cc5je25BQ9hQIeEGm/Kl4xrMmFS1tU5TsnYZJ0n2EdF0GwVKfrGNovaebqL11jssNHHcc6aLTks
3ljfQT8Ezclaq2d/HOTeaOvtW2nijyrgzyvm9+dt6rd0P8nQZe3UV18cLsi+XhKtS7Sn7nFRLOKZ
CicwyaJaMlobc4yZkPsJ/bGXVcnMntmwsPfAyuCpVXx8N5vZvmgs8MIko38dQvCwpzgpislOyyP6
XpJF62DORM3iw0bHYR90HodiDDD3Te1oiLPMYkeibZMCp4pEfEAEFs/lPLR7EWn1DM1ZgM9v/JNH
h2DXxsH8BrxwumNDrQ6e69hj36vtqprbqbQJtlyM531zM4R0OSkdrnfDzNWTStPwUyAMNgd/cuYm
dD2KB1jbrRcs+sqqZD02qw1G4EnpsOdxHxYY26H8BBzDjhtR/Mx5re43P62fU0A6b9OWLk848KsD
ii253jyyQFsVN7uO8egM5t0L8qVnXZFubgiw3tWw2yoy3glQA3eVHeWUQ7FCd2ptpze56LDC0L9t
Z8VCfQUBlQBq0Y9PVbCxHnt2b8sgEenBAxeZG7mFt6mpAjAGinwm3Ic27uyicGtY7nqLHrxINKD2
9CyiwCRLSeHk65asY5KfVyKrO6A/3Q0J3fDSLeojXlMBgG68l7lHB9PqpL2xrIUsNJJec2Kj9D9o
wvWad/VKryFB0s+Nb8y0r/0uCHNWe8lVyEeV7hjtB3bq61QW4JfDLTPg4YuUbX2StdvCTNYHfLgZ
CXQIV45MCa51TNdFnSdmQEB5VnnrcQin/jawIblPBtbIPLaqHsuaSfXQVo3pS1DRrr7qGzE2BVFD
BKUm5x7ZJ2aetweXDkrX+0vrQQs2WTxMSOCqjWslTgJYgepyL0Hnkke95uYaKE4754H2qqc12UaX
j7SLz5ARcq9YPbSIVwsAguUlajCVKuwjSi5RjMapGiB3OpglTk6Rb+nQPm2B477JnJ0o0ycfmx09
piGYiv3UuUEVtZkj/chIJVoog6qOqUwRXnUiJyGzj00ANU/m12F3PzqPbPsVA3Cb02Ty6XllrR1y
X4FfuE46bKcFhHtbMQJxO7X+0uR4RpY4LcTZub3tHInZFuDyD9T2BfCjXlzUY9KP+ttlCdt0KVzc
xp0P4H8eUQ8paNdce87vy9DTXX0WNVjjrB8AP+fbYqchC3oHQirRrTgMTRiNZbVG67VoAN8WrW3s
IahCLy3ilNYJoLpWeUdRKQmaVEeJy/wVrHy8+MsNiZhN8r7l4ZwloQgAEQJLfPEkUZ8NQ2sSKOn8
/ThyLygrU/vaz9HC1WTMoRmARG7Nkjp+cCQcEzRmOnVNl2MnXfADIyUNci6xCU1pXNayk1lUTZ5l
pegTL6lL6dsxiq49YmL9DJK554d2SsOPlTEftq2unqtafqiYjNoMY0L/uEJzUvKUqz3F4UGxScQK
tFyyXXXO725U0OidqRXL5SQ3mSWQj8qs76P+UQ1dXCgVu0ynTYj91Sz9p6Xi2y4ZO9CLleXXYD5T
mnt2Xqdiw2ET3rG5Dh4TCJtU0RhgUFgPWDAZdHrrZ2+U4l5Ow5yWc5JU53kcxkc9zUtValsZfgSa
XSUZ6S079mM7Ff4wdTsx8ehxENQr2VKPV4JH5NoXNrzyJcjUsZpBqjOMRYXvcyQd60TvN+v7XYYM
j64vKDPTXEovHm+ga1yXo1Qrz9i8UptPomrzMJ6NzJjXc2hbIdTUxznGlysdwPfHjePxPBx8/LRv
wfsVCkW5ZpsT6ganPA7/JhZd0bToL/AR+ANOnWanExbnepD1S9tU3gcggnYHMRHbj5T1u0Qm7R1p
qcpNH9evdOifuxYKtQqD2y7xefs2rv4yZlEwjm8B5eqk/YDbjCvbpnkD0PbEpY8vXVEg7401OYbw
4LbFWHIyq9d8EnWQfBC88l6FF6xnA0a5iOQ0HgNA2S8gBXxx2dOszIKWTtcx5wH6VmyOl0UYfgrF
ZUh3Q385ta0/v48mJU3ZxQ0IWoDcY3wcoqEZ81k1dgEHto0AMZO19fKgwz6SxaRpo+tOzv57XdeL
yPwOnyFru6ROc4HfmwOWw5qonYyOfaz9pMAIbzqFXktUp16Oyx8SU1udCxkE9AMO3lVljKSrOZBF
xMUiW3Jopsh/vugZdt5mhM4aR+RtFNn2XZtU4njA5LkbNYdKa+RRcAalqK6kg9glUxVamrOdtXwX
/mKbfAb8abLGdPbTsjjUCooSc5qWQFc/G7BpJgNTaMqhNcEJ4HkFKVdjNzTzkLN+QXyc4bs+qZer
0GF+ywjakaXo+ESikkw9tMh0M9HLMnfdWyKNzcUczEVHyURv9Jp4j2D9Uga1Enq4LF7WutuvaKpO
2P2GtbRTXbdo5RhaT6hLyHgT1KtHcs0vCkHX00iWSho4H6CUwSLKw7qv21CYXWViUDy9yFuBJk2V
lzHW5NxNjY+eOhj49jrMehC3/uitc4GpggtsaSweN5krT1ed2xPqt0N4G+uAp5nwpib42EHOSobc
kNS2fAciT1h6LeoxHlmOaduGMtNb3c86T3DgRq6owaulXaahMg9dMRjHe3HlUg5IJ581BjB51xmg
VkFmIT9neqe0nJrXqhLhWBUrSgX0DlxCwaAyY6cxXnYVerXhqGtN+q/zNFsTlTV0Wf1QRhM4wEdO
fXBCewkB1zIUyoWEtnetlgL3ISSQcekWCmtwEwbye3z9Lz1hCcV1nNvBFUzWNnqNVOTXj99BZCIv
RMjSsQtk63vcyisY/C6SAugYLvwM6nBLPlchpzbeQ++9od4mb2bNm5ZrTepsSAHAEUy2vF1jHBHY
jpcXXQNQSM8LGkp7Q1tGXZjrataT2G9g3XC3cOS1Y/sepHowfRF1i3bDVaDx9basGaH+mHOIcYKe
PwZLJJu4jCGgbYIT1XpyI/RRzYIeB7NDNe2kTFvsx2QZCwF11LUPkRlad8mwYzrWoIlKw32zJL1z
EuiwAcLb5JB66W4Ny2qwYdOVcoUSiAE7GMb0vKH1S0tOupiDnTOcSZ154cTCMnFbEO7BR/YvMtXd
M4HqZ8n8Eaa4LNSonRIqmP4zHQS6LKjyayXKMZ5ZXRgF/YzNNn8CKbrF2n1T/59YU5k7gLjmAHy6
OY+UB7nwY33des71pQx6iMgMA0EtSffYMrsmxwktXJIFg3RhZodVDHu1UKgrbSrXAaYhIz7LjXKB
rTXseRbjHNXFEmzuYW7IatEgkK5EB4oJkbcyivYqDpe+4H1q38nGrZOZV62T95CKRkTFioDKTwrP
IFLZ3BqMBsNGDKYR1Xp1iXZCzQddR8J8roi9IC7oqP0h30Rd7eAfM5zseu2lEA35ExtyTsNxLENH
54M3j8lbZ7oQgGXC/WrMASg2ESbUxM03fRpTXfg00ssrJBmQc2RKQv2XQ2syGTRIng+9E8CtmwqT
d5+FE/rwawsi0GZrIJIyEXF3ItU8QmKvI5g+oPmTPSQlvtNzkQ4RA1VGlnoPPwVuTGIrkgXQ/B0m
2U1trgGYvW8QUmBtcHavCR3xPTe5iz1p7xxudhEynrKyhebjC4GoCuBhK6szwTY8f8Bwudb3Sdur
S9cV+M0BHUx8UmESNe/YIgO3D0zYPoxrwK8h36w+V8rDlU/XzUJGxzWQkW1rbCYbuj6nNtJ3q+pq
fAXY68BaJ/2I3TTpYaIQEXvwAB8mBWvH9egBtGiKFZqdP9YghL8xEnN4GMK2hWxSRY8Tr8bd4g/0
NVazl7EE+shadRucA/PmMviy3A28nn5T+Ho2MJt1A4T7rDHMHKtYQTU3DxtkqhVfLT4u6y6SDUzD
uRwS5+/AXIH/xZPKm7moTGCw9RL4MJpskQlkj0E1T2gKBjdfB1rqc+V7Ji1oVMlkB4GGfFptskAN
vQz4llApJB9CVadV1qMBv53IpeOd0zAdMvTUrsliwRlkMmJq6gIHegtFGOCSu60HApBtsZRxKQyE
f0VA+6bcJovXVBFkfpCz9LIwgfy6zvVQ+ny2+bpE7i3BbmGu7DIoWXSTSR/mSC0abxdFEwaCBihQ
74/XQcf9q7TuRAL5End9pjzOrgip/XfXNeJkiZzvoCFsc2jT/I9w6+gB/EfCXN5Ec6vyZA0bV+jV
tXPWqXThpa6btMP+q4LuqvV8F+2WeI1eCK+lvQFyJQKAAWPvsk723lvDoMTIeghEbkYoX2iZrJHD
UMB8uC0mTqO+7L22fhKRVWuOcxNdHfrzog7UlF6uW3y7Bitg6MAf+U3a9cHrBPVHlRndvQVzP76q
ZRwzPGgT2COUnhBwVQZLvlNvFVlphd7Kkpyg87hWGrajGbjLh6HS5KhaFHWhGpHcLnoZT0s0wYOi
EnEGLpAcCKfpCxDjJsEyqOJ36W9BaUM6Pxjl/KNAFq6ftyZdL90a7SHpGQDxJPOcHuagHuJiYwSN
U98wux8i33QPcPE2hQK4VSgs9TCfgkiXaF+8q8GNNTSLq/dac2dfGV+8TM6awtIZibJPO/4Vcmda
hFG4PKdo9/deyL33Ecr4V4qXRBmxuHCwIrzCC5ReW4gP9tIsqLpUf4RwermTmjqepctIPdTBdscq
ItDReGG/x3mgBowZc1CkCUQzePV5nXz1Rwuwo0gtBpUJXucts7U3vpC0Cx/bOgj7PASqf5Ry8EDR
QQEqguCT00D/VSkk8CD1jgNK9KYANw931Ssm2rGXDyqcxzC6Xdp6wi4/41El0EypCb5siBesa/sJ
XAOI0PE2dJD4uP3qw0PiF8FI7VIfqa77djtCYO6WZ97YNfoUDeEoDu2Y9kuY81DRhRSpicJVYfMS
UNmAa4Nuo2VeE9MCgkBvQ9uYUtfkSsSK2qN2FihmFvs22oXhsKYf4mFYsKlMUnS2wz4W1TQq0OdB
P1EQF1cVhDYhtF+QSaONh9rLwaONooG8PowgUa3l+IVOxCVzAaIVAsJylqsTNZjUphJQMcmKX8Tt
WIMTaJCqrTY63ZsgXTDCNIGNlXoZ05WbtgBBnGLug5Wpse1N246zHot5jdPYK6kM9Dy9a7EZz2X4
LbJx+TqGaMmyTdbYGQ4c9s2W5UCsL98kjCvKun1dWZNMf2hSbX6UNTwV+Ddo9JPYXpFlxsB81bqZ
d3FuKUsTs/v39Nyv7DJYQ+SbxfDOIlELJB04mV+5uSZysCZVTfJZjPLibeq/Cz96wTrccDKClvob
ovJXTv7yjrBxg6y8eIdB+V4iBn7WZACcSxcKv8SX/vs7mu+qmiAaFKj5OalDDRGcoZbA8tG0IAW/
f+Uf+Ql335nH7zkAn0YJZ01VL7/98X/jYZ+XhOr5f11e9c+f+haW8OefnsYe//3bH8EDHNU4j1+X
33/ql9+Ld//x6S4ZCr/84V/iHP4isOHhy6y75S/+8Zc0h1/iLP4ReXPJOwBmAe3AP6UA/xLn8PuD
vP98zY8oB+BL/wVZB6KjkKOP0ITLAz++RzkQD+mrcKhCYwN/EIOGFevoR5YDIqcgNcJTKGLwRlCj
XPxv4GwvcQ4BsiGQKcAgiYH0LMEv+U/iHL7Zxn7imS/PJU0viS+wyyI9Alz4ryuL9rWkULWTKxyO
U8t2iJFInX5VhoWDOrW0T4DnC5amdbtPZpjGo3PAuh7sZA+He7Jk0ehCWZ0ubZoIrgeCwQywD1q+
irbotDrVzHst2sXyvUibqGnOUbUatCcb/pbrAzSVeK9ndOfrtFVZpXtt67Nnehy0wKHThGR1StYc
oBUQqxPY8gC8QbB2jcMJzA198wd1cX/GC6CzR3jZ4Kgu07Bak/u0trpmt02zlCs6TXB1fQouOY/0
ADqn0wrmuSxxhF8sH+OUyu9l+x9Vzf9LQfxSZ39Vfv8fVo1HL49+/uuq+T/dx/ePPTQvf8affH/J
j6JJ8UBW6NA82BYhdMEJgxr8UTQpHuECsRQWfuoD1oUK5p9Fg4ApClwuQUzR5bF70KL9WTRI/kIc
BooQ4hwkVDLvPyoa1MRPNXMJDLiotjxYTy/6jN/3/9aTfjgHITkwQsI2a1q3HTQL56efrsmPLffn
qJVfjxkUI94mQR9/iQSmyIr4rTQ3b1YOVBM5QOblPcFvhAZb0/S2X+Fd/5sDBhf0968EDzeiMWBc
h+TmEk788wGDewFtuwn4wXkju6WxMtfYtkBNbtTeybhv/k5QFHj/+vUQVhR7EcXuh+Aiio3x57e0
Yo4myHv5oXGKgwSaxuUMurQCGQUCKEIrvLIXCg2av6MaQw4ADIRH7GMgnMN+iiqdR8aEa6btgHax
bdSBjZY0oLAVfR8gVwKxMrM9JjG2XzfV7PvY+Tm07sMJLXh/3wlYzDuilmdviYcTjN1yh/CL5oa7
pbkJK8QYFEE11Hs3oUFuqhn2uWXu732op79AfrC91CJUL4msrql2Tbkm3ZBrUFuHzQ/EdRhC4ZTX
baDv/Vn3X7dgG2+3YG2ffdq02UB5t4umesDo0ptcj8N6oCOHH32b/H1qKHRjMLCWXg2stVuC+Srx
lvEGAzYE5WhWP9KuIocuvoDniqyHyaFLy0LLeIxmyR8/zSkCb+KttyBit1pndFox4ak03NHZV2+N
IGwVha1VMmNEdys09m8MsdVuPteDbHfJkABJWDnWeU5r5G9g3OyHd60S+dbCm/RHy4T/wNCP1flK
Z/a5TWG2yyDKT0Cq+24U0OU0dqdMijkGMsj6XdRdGuXggbtb2gFozaFdGc8JDH1XDnjaS+o2WKl5
owDHX2jxdgORHQIQvoU8/qG2Dc25bd1DDe15OXtUvcFYanajpcsuNTGJMgtX4mfV9/W+HupPTrWy
qCDsvapYCrWIt0V1X864OPXAu+up67c/EBBC7gMEUpzpBhF5NltPgEswlBSiaTnNyAi1NI69I4fd
FHKwYS4D14gzbSv9uZrj5V14ru3KrdrioSRLw064BDO8cPGnaenyFQD0zdBRgIVJ95kGdsVcGF5x
sthMiOqZzZh2Ji67PZEpTkUwGBjz1gGWlZDmMOfFWSKXq5aoEBjnUkFMSdP2I3SbHD+cfAi4DgoA
qA48cDw98LXzz3E930V2Xb0Mh3+IpY3qsZjikCoTQvjjmS+2T8guUmS5hhV5e18QrJTjzkbvEqqB
W4y9EGtuy/IwwTiXQ4XzAGF+U+poeyVaBTf+Vvul77b5hiTbVq4sXh+Hgem88pjZuT68H9b+jyTg
o39owJyYMFvAZrlPQ9xAosONxhAQa0iqusyl0m+zDbBXIapewOjhaydy103xdk7XztljxyjSevIa
pCLNOEHb/yLmFWYeyAL1vFa4EONUaGfm9imE5aZaugx2gtSsT4lb6pJ5c1JBLgGkMMdh30RZNNE4
Y0s6DPvVQKn2akkIcyOUvj54hXSdadF0xKW7uZ2bKYSVaoHTRaxb9WBEdLFBysZUN/EEujUbIcxa
7yrwEmmQyXia6yvGiYGUASaX6M2XYKuhBh04qUt4jJn/0sJKEe2Ay0fJ58QCkodIBj69k3CIblGP
ooeyDmMym8UbiaR4ZKZv9ooO2IbHPokOhi7dS8IduXgLfO6yVcfBCRLBkWbrZladRaRm+2gJwDn4
fDp71kYHvyc0AZTlgIn0G/Oe/Hqs2myeLn+d8Jg/OqfXT7E/AK8fvEHuwFAGx7GDvivTIcBtobvw
KGc6nDC6snLp9TbkPdowFHu6jldTGIJLTUzi7bx4Hgt0f0DVJVvyYaapzaA7AkrBOfsAXrvPp4UM
j9sMg3IWDUQDKjJrf2+DUH4JMX+d8UGaaidg4wD7wvqtgFOrq0sFY/8RmhR220VN/LHrAUzB72gQ
EzAn/T1ZRQI9C1xgQ470A/xbRJb+K7QC3UtAF3vXiTaGXXnrx8eqr6H+uTxOxMPmIWKNuu2Kb+f4
/3SB/20m6J8tHWJY0bL8dReIQJbhy6el+aSXnzvB7y/70Qki1C65aI9jzNk46dNL1NmPTjAJ/ivB
0IRWM0F7gi4JRoZ/jE+YuSLIepE1hfYJIRP4HD/GJ4RhM7hPoxTxeRfR/X/YCX6bvH/uBeE0QHYz
RQYJ8pkokgd+7WIi3yG6Z2zMYUQUS+EjqKust4Hl0bK8uli8p9S00DptSzmArcqx8ubMWidOqSdk
Tpf0KTWpOBG4da+t7s4mvSgDSHzjTyrIwPMNWdIaqFsukDuInG0XBj0tpgp5A1Bssp1kpMlZrFme
MP9eYiAqAKqBMg1TUXoT6JAKpXgRZ5m8RU3nkBbTohXzq+nYk46aETDR6IMJat9jImnRISIDbN0G
ftwk6iiNevXSWuZbZAIoWSJSwg32AnTyAYEU70bh7eNIvnZj83WsFpxR0C3nSOu/92qcp/6A74NI
Bkhx1PQaey183pcOYSX4esgUhNwSVGVhSHJUKj3CC7GUfMalMYyX1dIjVaEVX31BbBbHuJRjquaC
TvilSCsJshAnKL4CLgNNjz2e7lNwhZ8yFJ/ByJCUNQj4TNf+eGhDNHgjTJ5FPMX4VxHer6leyssr
2xA7XsNA7G1+PGSVwyWQkHWW0eJt99XY3TM8CrnsZrxlB1jzKgonfPw18Es94QMFMhYF3apn+EXA
tic6Ldg4fHXDNB6mQEHDwZ0oVuH8KmNd9Yl3xMN1YE94oMFSBkMn85mCO7iAg7twSVP4SY2fq5bN
TxBgCLSyMfRhpNt2YJ22w5ri6gUz3nSNkmPqkadvi6SZXFq4cJoLmWAdeC64700KnJAy6DU9k/sC
/wPre28afKiqFeExIApTfwu2ZoTY6pSwxS+NvKyiBT8LRuqmmT2BIITZLxNTt3nMYzA5PhaW7nqZ
91F0g/X81TJA5xhi0qxbm3eMT7j3G/7U8shmCEIainVJwUGZEa/pcZVmT6aFn8jtGhJTlqtZvX67
330F4sF0WFYwjW27qsaSAcqGWz8BNdBx2p2oV31FkWNVAxPI0hqrM02wVMZLLVTT4p475I1lcQry
08MHQeWlmZGiuYEc54jHgj25DXd+nVAnyALipxWHxXWdoDpYMr8mEADlMZxOKDgsphTV+O1iDBJF
sRL8qBT9OxyNfsmhUDp1PuypIcei7cTMT25g3gNICZkjkQVqJ0xxebBICU+k75dKjLToVYhLSg0+
Q1XPV+lM7L6Kfe8cTBzZQ8vmlwLSQoTTBNDUtQOYuBGrDMdhjtZQXKc+ChVsCxSSpu5K4aqupKgT
tNXNvamjm2/lFbTbdqCwwwL57xAYMeIEhlJ9zGiP2x3WTJyqmg57SwNRQmaBMhTpmH+7t6TH1yd8
OMewUWMLwRIYIAjIIbaUIKdw/+AJ3HajVGw/V6EoYaZnO6jquwLMp8y/LYDLCkeJ3zfhBg2kwzbG
wHWV4ca2w7fbvMDUhDrAMrJQU5Sm9fhH2UTkENX4qhvBe4GDJAcY9rF7gdSDdwi3wBNfKyTeQYiM
6qEE1dwj7iL3B4+fqNLDOWnAiUc22qdr+04qQEUEFs8zF74o4Q1scr1Rcqgi1Om4Rd7ZJTXbJTEW
2YCcujMB955vA7YvcIt4Ri02B28bwNOHe1Z3kIETi1/mrSYHDhDnyUIDqJ2iOUNKnjqu8QwZ4gDG
zTY9xVQXBXBIVtgUKw+b24pbRxLB9lz79zUeH7jfvMHt5YLNRIbG5JgKEdti8BFW7aGKEjkegFvh
fwk4mm97k8+sX34rWoiIDLLHyBN+d32H4FNaqCi8991lVOYkzaIF0grRrlhMk5WwTUJVKEbQMfVE
h7ONQ3ujE/EVYB4ujUMFfLvWMYtEIXr8Sugl2S4cYlGGdpkLkkbYAsMIMyNC1+58b+sLyAa6fcqn
r1OCv+51W6LoZQZ9tj2FpGt2nlKfUojBS2QmwpcyJS/9GI6lIPUdWfVNMi5tFmA8PbnGoiEl3dx5
GA8c5PFiRUs7WILODOlJSAS9+N4R/hfGJZ6OOcONvan23W9HW3iyZRgvqf8UVRBWzekq22sHRcSp
QQZOmkEPBfENtE2hLi+sR1aPzXKHzMcY8EPsdVWyU1CDtLkTEOZb4AhzuYW19GBfm8hJcv0R8ofx
M4CST2FDR51VgRVf0ykgW4xdAtxYjsJYD6A1xx20M5ZJiBwR8ilbyDH7NjSkqHAUFUiN4tdsHTey
64JhnW8EUpGS4wAMqT8gRWIhrw5y+bwG7tGdec2CJVOq8+J8cmBhbyIT+w5pCpgoHgZ4xk91Ev8N
+HQBl37ra8IY9jLgaBcz5O/Oy47BRA2jvT4kjXMwIdVfG4HDJRjSJ63GAMsKVRc2WOk/tYD/Dej1
OxCFfgqtPVKzgI7Qy+MZf+2nmAt9xxapD976bbNDDQaN+DysRGRWiq///t1+x6C+vdvFz+uHiKgC
cPjru20rgmuabdCHzmGBXDoBJjgpkfFD/2cI+N7p/80QAHAvRc/+11PAcfj883NxLwTKj9f8CQZD
aQ87KoIHke6V4B7+iQUjBxt+XXiDMSR8Y0n+MQFgboBTG3hwAnYFs2L4zwkASfd4ojS9vAyTwDfa
5R8U0Y/1+e/ysMPwV24OY4YXQFmD8SMKsGb/BabVcEE0G+LpjjzYbBFMXfcxajm2FI2tSGb1Zi66
6BmygVkTs0J7iXM+rlV/vcUczh44OQX6iMZ8TrTX30IbNHxgiOYdswrJF8AQoFMr7MiXXT9swwfE
NQRHGnv+rWrWeMkgngkgw+/SDbs8rPflzJAK1cTpYwLp+4Oy2txS87EflcrqGTFGoAnVG5ypBmE8
phu2vaDSfpy7pbeIMoDWAHafyucwNw2BzYIlqUQJUEO810QEVRaoHlu08xXit3zXHIWd7Jzxjunr
ylke7DTlW1hEyk/DEq4eBImpgLUeXCSwSUysRp6xrXl9DtrEpMDSEmgUCPTC0GQRMX6Ss5Rv40K3
Gz07CvVZNwO+m/8ve2e22ziWZt0nYoE8PJwuf1LUaMm2PIXjhnBMJA/neXj6XoqqLERGN7K6gL75
gbrJQiHTlixSh9+w99rTV7cYy3fZp1YejG4M0m/KmselVvGHSIRgCi8qH+zJdhwoJ1CG6tjS3Omy
WnP1YJkLVJ3JxWKD6nFyMO6l2QV+x/woc5OiekEU3lUHisEBYUc2BGM5tL4tb/v71HkwqFAFlpzi
68yjCQVT4T4wH68PUa/6Jyg23YbeowvltJj7aK0RipZaVh6tPnY2rAeGkztPaXRYO6M5jmuewC6N
LS/2U6tx7ly9QMzVsuJ+NYt6eEJ30PpqAKCHjWc0PqVwPj71Wj0f6slqAHd5SBxWhmZQZWy/WhH+
TXO03q2xMbzlzJCawPKK9m6K2uaUuO74w2uBHVM69Fq26XKZ3I+yRI+HVkwBWfDQ+xiGM55zbW4R
KzGY+2huM824mxtrx3O8Knyhpu6zUpBNGAo3Te1TgMUPpeuVxp4HS3pN6sx8E3GRPnqrxauZutM+
sSoBBtMk8mQINQKpGapkr5k3h9JS1RvRj8DfF2O8xkmRB3ah5netjNsjta33fWonp91iKIyljxrZ
ZcbOGPLqMb2ZApTflfZJxZhSE7xFUOPciGbZ69bsq6wr07t1fVkY6xQoHm1c0BRG+cx1zF4mo0se
nFl1585YkqPTitELjWpq7micJch5MJEbbtfq2TUb/T5Go0Phg3H2zqhieW5GOeDJQA1ywVFXpQBX
C77ln+bSgFdHf+jhAvWzGUN4zew11fmfqjRiBBmzNy7KvnYV3C6Ya7o+lygbwXJQD0/DxGAUTeF1
mUZzOSZWovbNZD8Yrso2tXTWwDTTm82v9Z7gBjhj2DExeGeatvhGjgga74v0OpTPogrKorOeBtga
tb+kRh/0QGKCpEz1i6yL+e5m49jJRoFaqTqG7nQQIaDeLHTNgVuR78sVsRZjwXQc85c5gtR2Zw89
Qlgn7dbc28h6HfQnuXZTASbIsUvrIoxG209D+yrRgz9qmeuxX2jN6QCs4AgCzz5Xdd3uij4TG8Qc
664eiuURHJA4DDA9aO2t+OAuXf44tWZ7zTHJIqlSYOjYOIc0isUGdzqGvS71jSa50Cv7AyWqr/fp
3aiO9ZTym0yt2Q1O1ISg/N6BpjLrVdpRKeHjfwMORNHIr2GhPDedfE2kKQ+QdarA4GPZMkzq7lNd
vntDjXp4Nb2wYtt2xrIW7ePbab0M+ltp9DV1ZMRFXr613XjqVz7DqNdPKhX9EhheprNlSV5mpFR+
rqpX11kcxsr1V4srBjJKXPWl9TYRU9zYbO/tSamHvik/yVuzLJYTRZe+LfTqaUzNwi9Q67FjQf+m
T9mIswHSCD1t7e6BlzEpt0sE0mPXOP6a2GcIdN2xZWHUqyje3nB2O4EKcmN01I4+nnt943hZcmxj
R6b8efX6nsxdd6ZylcCDDBqOQZ5srvadHreCZmcorzrS6R2IOm0HYYa7aanWC2s7BXy0MkafxX79
2CyLdzVXmACbGPfsIzOb6R78zTenSvRjhp3hhGSwCbWOdjuoLVCOHLMNu0yX2+/Z0Vtm9KixNg27
inAFq7MBA7Bc8nmN0CQZkBQztn6aJbuL8NJH1hcNX4ksCdpxRMvaZkXQFnnxNOZR9GiJSCIXpqWz
oMhvTC6TF+nTJhNm8pHP0UfSIVkSGK0fxOzNJ5hk5tVm8/E0TFDJe9M+Mkwug3ng1lGa/mZ1CQB4
jX8kkIoYufFOReZ8RQfeXV0k4ME6zMvWBKMFbNvJf9gdfq91CrthHe6mXmLxbYdOXjhjtDvVpw4m
y6RorlZO09w4ZXYynYpEgEjUO2/ukq8yz/lueRV+LScbrtyE+QXUJHxB6yb3Km0nTG0EeaB1HxxI
W5teqPZQrKb5kLumB5VvwdYwGZ8tSGVhY2jZU8HSjtrdEW99JSGpTEyEuDOSLEeDrduBIZ1yu6Si
xcJo2jujbtMTygsPN/u07Es3nQ92zyNyzlb7oNGRGP+pk/9XdbJFdtxflcnBB2kg+CHSP6km/v5T
f0iNDEnQI+hhKmFBroPFL/xHpWwIstFItL8xcd0bu5tl+x+VMrNyA1jELW2dAJCfgoo/pEZkzZj8
QsfVXervf3NW/htsA309234BbQuWDwINIW/N2C9goR4Kad0Mw3xhbkqmw4Tk1q+oAtnVONP4yP52
Oap5pBrW9ax/5wYdXzJJCeJ3Xtm8/fLp/Q99pvFb2f4T2UIyCtI69rY3Lcmf3w3brDrzkmFk0F4a
lzhby8gfnArn0DwyMvHHSQ7vzlijKGgLt28CqE5oTiFEOhJtglN+8/pev+d3JCjo89x4YTTuGrvF
tqLvBoDKefvX71jQsvzakv98xyB+6VlYCyII+a1ZlSkeKAhq/QUEaxxvbECyL6NEnrrtnaWyyGKY
DbVJHTrZ1bHRYC+Zbu4KBL8G3rOq/3Y75o0g1Wprg+e1wnZRJOylndbKYDNWKnnIBiysOCm6za2D
euXEOwGdteaQxsA+p20yFru//qv++2VwJJUgF4LxJhue2x/9y02B+AqnRJ13F5IWvNcqZgPEUF9w
a9QsTB6mmWKnjoz801+/7G+Nv+4YDtohBCjI0W7/uL2tX14WV10s6y4uL6W7GheQmsMFUgiQ0ih5
/etX+m2Q8vOVPPZCN0AVUOab/u/XV6pLHpgNJt4LXAj5AVO5zXdR7y7Cz+ok1Btoj4GpL8xdcfxP
xb+6aW43xS9zHF6eG0VYiJ+QRHE6/PbyjmOm6EZRtThNZpHNMVgfWX57D3BeuxCnQeUvOpd+N+XN
xAMpq5zvWJVA9DKKYTxotjozX4WNWDm4Dc22FsgN3GX5XmtjvdE1/M10G0DA9jww1uFf6JJ+Vwnd
3j/zGWFQ2cESRwL7549PtwertKxIOxtDVHykKPRjnwdZX0rfXIg/OE5Jmn2JXQ+ow9pAP6wkpjz8
Ds6PHmlCFSxJ7KD1VuP3tDWdb6NVJw7JtP8cWPwPZwlQrN8/ZQYT3EQ2wwho0Zbzm3zKbt1Ub5Pe
PCvZ1JHnbnr63N0NCO1te8QOEPsa/XEsFmsgVihxcMiVO2Q49S6XNVEUeVNca+KvZqaqU/w2qaI6
LB0NQ2019QuGfHcTgfRDJqRUCtvdxIMRqa68TLXW4dhA3B8jvWB0uqIcCMSYFHuM2/lVqPghxog/
o3Z0mgsaz+ceGYC5sUdWUUa6CM4GOawrpaWr7vLEct8jHZtoYrsGDeXMzH7SE+Tytx7voLktVei0
uOvGmCxts6qZhh3owQBPEItK0Tvs4JvhQJySeG4SYwJ17WhGSmWaRV+Y10N+SKn5Pg8FwI667vAi
QG44GI2Xf0vH2uZ7bxbZU+pFs+OPiNSPbdQOwcLngG1AePcYk2f67LbZGsZssJNjzQsZYIKWHIwi
icKiM1vsl959ErH0pDiq+j2PGjEFUF+Z0/ZO/mku9OQkWq9+srC+7QZPaYLReLF+uHbVhp0+s4dj
GRJvNdT7H3h4px+wlmqL5UivDywuxRhv515VfDmmKVzicXC3bRUlG7Raxb7kP6WPli0qlxFUh686
pTQMWBNCi8qaV1/2ecRWSCsLnGG0qZJp9+NkGpJBQguWR3En9Vuzn7xuN5vOfGfjVMojKHBNXxT0
dDdX/TfmKEKs792kzQ4uJY8lBCMUsRSqN1tMk8NQ65c+65lF44Jr1h2cpj4CeJOielAir5504mMO
ajER1Q5cAwrtRr8tdxIgCpsyingeIjebmpDAlVgP2rw3ontWBzYIk2xxpmSzzLnX39kd+wsCtKLK
6CbWK5a2tbVERfcjXx07DhDXIj8zTPJitmWetp6Puh/RcDizwUAS4hkexoMIiGVQdRGI28Qj+mg7
5U7OSCuiKthaZVysgbtanJilyMCHFEmr5XBRGPI/YLsDDlnFqftDG0YWQBu9Ej2UH3dwLxaogehY
mk7vWCoo565Zl32nc7rhio8TB75nN67NlpF/mW6X3C6Wvd51DJJY8OdsbmZryXctdG+Nwl+KN60u
VmOD7zRj/ZEVunaPD1tj09iX5Ztiv1nQ9Xo9qznIkVeWjSYUDzx7ximZko79t5OIpN+xrK7LJx7G
5hELhci2Q807CKueJXPoGvOK80Et9XQuXEA9ocZXpQUBZQw0eJaVb+LIjIfbronLmTod9UlJ+Nv6
HYGgZ2PU7jGxk3OQNAdDT+Uez0JmswRmdLNJqzTarEOUYb+Z2toDhD4pGZjQK1ccTwpJOBJFuTXq
CFQJ+zGnDpmWrNUhSY0pDjNPJuSq8N/5hkfbxO0TQ/VjzIW7FGO09rnFGLSA3OV7JC7sz1KoXO4o
NfN5yScxXOzaW6pNiYHmjCCbR1IMW40f8HDrmluo9Eb5TstTJseG5eJMs2Kt6YlgjP5ZKmF9WHOE
89Jly83QERSbGXb2mvLmQUgBHjNJBAnwoIQpVPb3HDUcfVysxqfOsqcvdZuYWLCnOApdYuaAQbgR
v8fKK7j8ZTsaF0zupnzsest4NnqszP5kg/4PemjmcziKQqX7dhYCZofDjvM+1RzvtdSb282pVNPt
nLxDhjcvrPMDxJdcm2QqeWMVcBfjxBPMe8XFw91dcEq2G3JX5+rQd14kHlQLvucqXBZCh1mqaTj3
c38rPpNlfrAyzZ7p2wteuqrWFWGhKPp1p2fO7Y+/vfWJ84n3hYPtIq2Sv2JoQPj6SVZla+BlzK+C
Oo+z9LEEWg+dgTnRR8y/40wVfZncN4ZcMFWZdaJzuZGsDeeCXWznp/rQwCMAIGqGy9gA7OL/o/ji
L+IAwY19q5P7snjFn+0dQUWmLut5K+O+AHPxMZWYjf25RcNp9rPOYJcyV52qGoDhk8vTYteVunFp
vLh5Zxtg02rLJBXHyo294UTOFOa4pXUaKAoQKne14GMN2MAvX7M8sx7mocM/2pAZl71NdhF3e7gM
xQ8a8tsZkjZ5sqEPcM0wFUvSbZE1e2+aHhXbYqpjNpeSY25pp+Saglc7scBT1sYSrQC4m1uSx1Ei
vNdWaWMc5qLka7JqjKYOsqyM5nvBgbyg6uGWCqfbiR0qCyf3Fm/3GPKQmZqT0Q7CZr+a9yNPWpNx
qNM26nPrwSvTFsr04+r1rfENftbSkWbJSBY8D0qLcC6MG3VpYh5yqLks2CFwhpEfMY79eV4cXMvM
f3zX6faywD21X6cbTQ3wRceYLc+q6lzas7zTepzBYdKUxXiKCUBIAtfqiuSZSqT7pgPKA6nGgG/0
s6Sb8KNOo9vwFFiapzxujPSTUa2mO/orFdjywsZa8/hlkIbChPiJ+KhF9fQF44c2Ap1HnXJIkXY9
zp0Wrbt2wCkWpuvATcqUTJkPc5av1qWw6xsRBMWJfZZGchuxUd10IToDrtrklow829UpODu6Lg+N
2ZzbzZij5tutZIfwVuXMkH2JcDsHUQ1/4w2PpvGs2LBEfB1S75V7vegeSibVHLCi9sBuFwkklXl4
F+6AMAYh7ui8WCBDJgQ1cS9hOuXueG0i8uB4uHNHh3VqcjVpHJb5LjX7DOFyWycmwyOYOQdCTjz+
rnnW4nPWavW0KTo4Aj7V2NCf8xxdud+yztl2ict8bJp1/bA0zPlh0cBJJFsqcc4/q9L/yA7/xcaR
RkfYvxTw/82z9dJ/JL8KDv/xA39MUX66shh4uCzRLDaOdKR/TFEYsOi2TvsNqZdl8W0V+OsUxbg1
K3Saf4xPHPwoyBP1W3QjjR8mrn9j0XjbWP6pk3NJ/LkNTqhKqHN/+tJ+bSQrXKxJtbjLmXRDbc14
tNXLsi3syXstCmmyiGMoF4xxXJ86RqTfYBukuzm154elKdt9S+sJ9qaaQVkQH1akxnxNlsV6wN3c
6WinWIlh4UKHoQ8j64jCltF01ZxlLqEjeaOLSYssHwjl+wE6J3k5P11ceh5pZFEQ2HesWtUi5BJU
3O4Ps3aWdNhPuHFmLO2sNll/Rc6sqSNNcjM+1SMf8hMJe85N9pIIKBEKa++Jz1Ka924WzYHOy2Jj
r5FqxwVhbX4s16W/YhIuiOfMcWrclP6Ng7c5mEo7ei4xsD+vpN3u+aNQH6+D9gWWaPrsIv4j5gK2
ySMIpEs/t81htdAWJxWqDo/iyG8JMsTLk7XIGXUSh71qxFIRENfjiJLqDMslBos1A40ZTpM+Nifh
rEVJklHpzpckzkbtME/VhEg60+LlSVsMREYbHeBVTJBObQlnJ9I5GXZjpFd9szd0PLQplrRsbLL5
audkiZzrGbARV4HkDlGMh/+cCD+Tvf/FiSCYd/6lBuEMXeM7lvePX4+Ff/zUHyoE72/SRWdg4csi
9pBv4T+PBc/5GyZg9AfAMkwWFDav9cex4P2N+SlBJpKT5B8Wzz+EyObfJHzfW06czqiW3/zvnA6G
IXiVP50PAEZRzTg4knmDujB+Gw+aSebhIC/1U6lrVdIMzPJtbQPhEYdVT5BEmEkTNBQCurrdzpqJ
S9LmEf59nnlWk4WSln49QIyYFzzXiIJRD74xYpTy1fCIY9hMncGcRcQvxTw4QRrb1tsoZX9uiNZ8
WCcADdu0UlZMeqbmnDkdgASMNhqonQZfat8S+XNy1MzRMluPedubX7RJRstJ75oZsIstepZ4uE5f
zCwanLtuBTsbDDicBrgjhTl8U+sCz1TAkIhsNnmeQlG5dNNmzTr2O61uBoljDu+TsqYEcepYaOfM
TK3Vb9rCqbcZ1/YpjpA3B6YoK0QNeZS+GBAvfeJfyjVoUzXaB+y63TenrZonmwCJQ+cALxGz+pY3
3hKmTgrxSW8wcI2jEDsl0ueFiO0HGxok21pvMc+Lo6Jiw+gnRQhm9nDusNuFvaF9zJQqvqvDwTq0
HbxadOJm2DDuhRrhAghbCdWxkJxp3dXQc+sMEG4OjX5wDFK6vKZiz+hFrytJQk+1Y0UwbhfhHjC/
mtoGqqmVn/Lup/+CxdyncaK31UhxD+B7OHwG9eg3eOWOtlflJzghfJZDMaW+YE9FgsKyTCdIErGL
mpDBpMNm6dqUMUK3XRQX7R6i7S3GkMAe0U/7RU1ruXFcUAGBxDi8dcEQ7gFniE/1SseJn0dbnz26
95vzZ3LSvdR0N39NWzTsLzG5UBCThlICaceay7yx24lBUcIdktgCjEwElpUaH3G3thhAHDQXtLs8
tToZCGCeqDoi6FZ6VIY2Zd0hHderi+Mq9CAIss2uJgUBBEaHrMBiJLaHfm7oO7TJq2YiqbHEFOZr
NDKXw/Rbas4zmfMbDt0D9puztcA6WlFfOGl1kRjyyP7NdhLIwtHJyi1ayO4FCAlGFcPxW15mG69z
7xfj8g5FGsadk0bbaFye9Fx1B4a/SbiSqXPX4L85wOPNtszhxNHTWP5nndGFxKUpv2BweZRDXm0n
t2Lrli/rQW/4agpYhS/eIj7jw4K7QQTCjRutBbJXmN9Kp++PrHHUoUunLy2j3WObyvjUgCvcrGtx
A1Mtu0rzgk7Ww1aC5+IB1WxScHVopTVP82sQJkGcJN+ttflEroqCZFvVvt3oq+/JNqN/le608YYl
vuXEAYdJF/ioan3qU2YeNyyOPworCvBeGQ+8e3VSoK1agBg9oz1mS9+BEZKznCC1cfiy7Sn3SRNE
TF/Ga79H2H0oJ+upMfMrHvE7lu07rx30QIn1ObV72HeddyTl5Iou91Aio4bKi/5R8enHDKgYKrx0
TbNzl/mshDYTjzZgPKxzFMXsa4DoyFfbZPowoYrYkOz1PZd6izUBmJbKk+GJoN+zCzs78HpE5U1v
cQim7hmlBDqcYp6xL3rsxV0hHwF4lGExtyV2C8xKAV3xjU+X2DvRFV2A62rYYzT6SoOaIgfWvaPN
cXnENEfjG5nqkni92g/YITd8K4xHggIeR9WFGvhjd63Ky+xK9ZHfTrNsiBwc9KrTTjWO42sqGvtY
1X0ScMHabQ23/t1poABqNGy5mH8kEM/3AGuH4Nbs+rS6S8DkyztiT2U4wrH+2JsTwtzV9g6Zcq6R
3T5OY69vOSbcU6W0yQk6IgffOFdYao0OaK7a7MF2iAHaJIPEHVQ5a6tXzXCBqZ1czXn2ziTFXzGh
9hupivcuFpBlvOEeKMkW8DdqL1WjTCi7KwnKnC5ARKJBV1tlZiy7tUp+oN+5wFrm6dBECMGBHaaq
f87LzN6KYo2epmw611pD7hhU5xdHUy9W7MEJ1saPbvU+2bE4iMGyuY+Helvk+ewnYmJc1B4qW+2I
OWVKpBqJQCVudlgnvoJNtUILIN5e78VzHTkZN3BWuZsiIZfcaib9khjmdWCpwBDn1c4gYYt8hSZ7
wwh3dWhr3mfpTbBTpYXehrO01twHtzN3Xarm68ylK/x6jIm9s1f370DFHP7qhhUEXzUNJKZAb+Us
Y0jxdwTO0G8t5imnlsgvvyErEVq1V0ExXHIXsdqwHhLG2MALj2MKhRk2OUYHT2PqN2pbHmZ5QO6P
AylKeoX/dxSjxvXy+0pzL8uqy8ekkIilGTic84EpJhqjKqyVlXyp0YAHzOPu5hR1XDnlL4Yc92VU
neHO82BVnheKtn8a4YU1qVN8HedyDyTiE5vbG+IsAVLLYCmABpGexsU8GG1hbGUSuThMLGu9EAFC
2rIVNfUGtp9xssCxbxfNXJA2xuZ7BM37aupGVvqYscuaedyNEIgO/yHWRljEVZvY0E+p39Op3LPp
VAz1jXpb3tBWImYtkgpR772BKj4ytZdEw3UxshHYVMiFEKxfJt0Rr2gMy3s9hqG4kUsuUVYuqxqu
pdJQ/XbZepxH80XOev1FI1wFvnFRDgydnclEgvwTIylltYx7nrM4ZHrva6GND0aC0YiALyjmVvkw
lZoGGFR7LJZkuM/m9K1DybQdiME8Akl+czuZP6M8PAoNJ4DBn3cT8zSfOV7lfjKW6AONRxuSvtke
zFnDqkvM9M4Gn4mRt86CIoMSzXjmHWZpF5a6q50BcWWvGCzJhBw79wfrsngzWDUij8TMP5BfLk/O
pNl+NrjvZkY8a+EWzqvjrOCDI1sPhJOo5zIuSdiYYPh7jNt90yQXfaYnm7ZcMJR8s5ltG1ZcfK95
ezGtUliob3WbfVnY+1w9rxzfENiEoH+TS67Ds1tGHtmOqo0icNNWJsEKU8mv9TY/dWzl9vSgkhqh
jM+GyPd9BoFDs5gw05pWV7cQ8CqFmwyPqOfdPdvs5k1bvX3VL/PziN1kexs5Y3tbsxRccf+tydyv
nM75Fp+UtxnaCEyzMk52aXq72muXjTWBIY1qmwdEymS8RxFFNrLQcYhWSlxKlHUYrq3mTjExw2/f
LXeFnLz9VBnzxkmar4yQjGCY89R4uNHNnzgguzk0kafC+fqJ3ZS42baykBkPr04r3+GHm6fYhjCW
Uwu+6ojaACy7OSYcTS7mU5Fgnytzy/6CfDHxm7WPPSa8IEANPK7rwGcuEBf48JMoj4vx6AzM2lO4
WqUp7iMaFeCM5JYN0TGBt11QeQSJiys5CYrIKKbk1CJD2oKwiuEuU4gaZwqtoCjHV9SgB1tM36rI
tmGjO+um6Os5HKKYSVYJyX6dLRY0Ut9x1Y6k8PY+aDpQbVWl/FkOn8deEsa9gmws6+hGZiDvq40a
nn9ZtU9kiegwqtleuka+N3shfTIBx2OpT2GEe1xBRXhJpd3u8tp2yeaG0K96/MCZ4z0ta7LNx6a9
IjaQO934ApGZgklFFSlp0YsRtwWrI7GJNMkWM6nrDew49goqOsIbLkOnyfdryX1XtOiSEVMYQaVh
ayHuYeOS18Fxgv+bZf2I8RnlGgzFz9NtgUWBv9VdPuLCq19m8MKho2PgsFISVWwc08pwC6RplIZ5
r5GpEDs1z8S8Yggvr95UyJ0dm1/zcngBsGTda/b62Bf0KaK3li2uLRm0NeAsMK8M1q32rLXg+ttV
E6/51HZAHYriBYcN21tUXMzLNekrAx2WWeWBSiz8D7hcqrusWF+KpoZP21HTpVWUfstaNFyzsz6u
KXc54Xqs9IE12rMbvThGftckg7y0Ehf20JQ/KH7xdxIpYyjW44i6BZd0vJ8Rh2/XfCheiPNKN7kc
4m0jSy+UkmJHNC7rOU3lhL1wuCxTVkA8t5qL7UZf9A7lnpcBL01IOkAHCFvAI10BD79D1WOwi9Vr
dSnnZbgIvQqKqpmCtWszxvv6chHKO2o4QoLVRv7mjCOSFM+Z7lzW9dUtftbQmNOuH3ENHdXohjva
XJjaKmM7uB6YWY3hqmm7PPmhuQ0QUbvT7wzsd/smax+Azp7KmU2VlzQkEaDGBWVKezuK1tyZPdrI
ykLQrdTpBimhTtCPeua+WE6CwTJdP2Zn+BoN8RcyLrl/KvORca5TRS/VuPZoMMv4s0bYSzDI/NCn
6xrEpnO3eu4nt642redVO2IYKl/Ebn2JIsZmGguOOynrRzVRnWmd0gmvXFG0smzWL1lUkVy6ag+D
DRWRnJx55ZGgMPgLngQNWsw62S6u2x1a7uDPS5t8N7OJeySaFj8xcZ/5k2S94CdW8c4qq6jCNDWK
C48sWKlzRTBe0FWtg1G5LR+nXvT7UZubgMV4tlOpFrdBLVo9ITuor98FRGgWesDYWqtuXqbBzQ/j
mIwHqurs4DlJuZNeKbeQkeMTY0N725bD89KCcWqgyMDcUA8k1Rs/rLQbTmuS2seaPOq9yPE/D1W0
bK1Jts9IsSpihsQHPbw6ZyUrgCjW79c1HoOxq2KyhzARgCIFXY7ALWzWed6ZJIdv1Ei3NDpS2/YM
FaEhsiIzQTqM7Lw25PPRVDWYFVK04htmG5pfmsi55eAGMPrMUCR5dG8bPfEL+fLFLQbExcL5cOKc
T4yi9lwOeblnW3Ww2hEy6jRejAKqMJnKMNwzD5uGnm4a1zE3qkhGH2EVKSvUlTh9+fWdxyKc705s
z5R7dP1bCQ+ZyYAIqnlWzB71/EDdeEBmqoIcY9v25leB9p8vXHqrDPMs3akEDSeZZddBaXJHK8zE
xZzVO8w5j0pa6vjGJWAVVu9OfVk671R2JV6mTMmNiBwLCwHIBdA+fkUE6Anqq87sNk/3XSaNoL3l
e2R9p5/6rOmPXWX+aNbhvECg9G+9hVjTi8HpHkKsLm57yROxe7Z/Y7+ERp6zh5pwMmOA7zcZGT+n
SaqHVBAfAq7oHNsOFEAEDNTXbABvmI9uZrtq6Lt4Yt6RE6uNDjhZtkOW8qvcARtH2n9fq/rRrvrz
Ui/KbxfW1DE5JwhgkCyY8Ca0Av94zzIvyhnXmB18mplT2dKjfVLlbbhmqC/MeTlOfFNhXbPi1Iee
M9Iy2g0F4JfRUV9Sxzq4snmY+2o+pOxkN7SQJ47oVzz05VYOc0irxZ3Mvhe0Xjf5fBv0y2oM4Hnm
iTHKykNX9uahJdNmUdrBVUO4jnYWNI0BAYBk6/KtkRpjEyQi7lbkxjNn51VAUucvwvub2ROdlzsF
cUs7yI4ZMyP8ayYCGyNKp2NyE8NZsvxSIkh8VORi8BlZO4wICeo/c31xDfngsDPczLUBYrLTt8AP
HV+2rbIDCmVtY+fO4tPgqGfwsN9do7l0qzgRl/lBIOy2zj96o9gNvfujHRcIP266hKWxqoA4jE2j
gBOpWhGKNf4gcCcLci37nBD2FzaS7WJXa2CUEZDlq8usZFVevClLZgGJgceHU+sz9OkHwLKgqLuh
tecABZxzXwzEmmjU9DVkf1IYppGmfASLyn/Ek7wes8L39BqfSzffgiN6x58a+8Qy+9TqVmCrmek/
u8NhyxQnPvLIsqD4Gk7DE3pphjutWtud7ESObRwFziHNm+jB5VTr/aozWqugNG4S15+pyPtnguuL
blvgwF62rZZNbWAaCaM2rD98CwtW3OlWSc9oUAjwGVmI/lv4q4t+N2BC/dJls5P1eIE9NoX/EL/9
X2/w/n8Cw2Ej/qvV3P9rU2YcfxrDGz9/5NflHEJmExQmWqifnLJflnPc77aO3gusBxrof07hcfzp
Oj/1dxEz/+aXHZ3xN75hLhgDpJHM4t1/ZwgvxE2N+Kva0nPR/hk34ohu8PZ+T/MsGNd1M19rgu1r
ak3UZlNf5CAKLCbW6BxGVxSBapx+HXYZye2F/tbjwTXCDLFG9yw4T9bWR6KgizBnnQY/gIKobGr3
KbUhRNuUcIqvGPqNaSbyQZqMtAIMYcue4c2kAe7+++Kohc3QjdCZISL39bnMF54845hip/Xcuryz
iD08wlkb9YNK7eW8yCh6VmZTE+lmf9K6atxN4D/+i70z240cybLtF7HAyYzk4/V5kLvkmhUvhKSI
4GScZ379XfSovIiMrI7sBPrlAg0kEkhUyekDaWbnnL3XJn1g8LBPxcVNnAJ6xZ/Vzq3YxHwMJcbZ
ZRS2HD+8dJa3uBU2qt4qGaIrzgD5gsJ1uJ+STrzrhQkiKGvq7hRBJ6nYehsgRVU3qwE8K9DVNhs6
tR26ClABctJoj36jdM6e12DIxggII0vTWGskVr0ta1HXYhPXFMQMO9kVftVv4qlyWIa0jBcGxM38
MO387pa+ZPbW4DG772WYdVu85s0qrGvgUQFRK8C2gnFa1ElarWJRdq9NZY/P/pQ7clkFnLP3A9iE
GfNOCcmYXm/NV1/F5U0vDIWEU1Zr2+AEKoOiNGBa4LrLc2OOfCPBj1EuQuYo6cVe+rXz7MWIB2if
syVGV31fWM9av26W/WnWrAAs0QKaV1WgNQsE5VUr2MWsgdFVQSiuakK4NygLkWkKcFNduiNuOVyR
goIG0ZzliP0sTCS9Eo3ieNUrklpRiKUxyxgdP9LfYR7QVhc8jZuZt7ZGdje+p7M/AAlciiAyH4oH
I6vCI91A9ZrPwklf74x+WWhBs1MdIo+VWbGYpyNiy1l2icTZoUUTKtSY+lWZGQSq3IxdMKAOqbzb
YZZwlrOYs51lneFV4ZnPYk+pLHABImzhoyGS25P4a+6bWSAqheN/4WlANZrFhvfhpx1aUpSxXbIN
mtJ89FXU7nvmO2yvtKIWXubXD7DFP/VZntrNQlX/qlnlCYj2OS3ndDleVa3BLHBNpbIPySx6nTmD
264Opb8Q9WQYKzELZOurVrZGNUsPqzqXrj59YJT1V4jdxuc2KlLcnrPiVtN01LfFLMTtZknumA/Z
uRQxOt3mqtk16dstxSzkNUI/f5JQSmDgeBmm/yh4aWDRMRpqfBrgsyAYEyNpZk26bXJiPivHtyF6
2Yl+YetCDHvVFedMT3pWFt/w6Q9TlraiKW4RvXgoWXX1DbXLuAeBmC+HOYy2A2iwyPzmM0YJiCiw
75eCbJ5drDyP8BbzfejHF9LuxTJLAm9YeZ2JgXgF5pvfEaEfUIpW3vVoedCWLQi7b5nG/e98+r8z
nzY80/0tL/Umb6P6Ly75H3/1x3za/RekVBNr6WzYIZWL7e/fO6OHamX28AhcPlcC8U87o/UvnbEF
2beuNDFh/IRMNXlBcMDsjGxzqFj+GSjL+kW9QkN2ZovahnAEHjL8COycPxkuYHz2LXOiai8yn1IN
NbRxr4fldEIkCJapJJaLzDVH/6g1x39EblrtxzTzOShG/qHGobt0lGOQ3SGzLbkfoIw6g1alS7P4
0WXvpElXCOyMOhwYA4PerQFQ7ltc4bUfwkA9k7PSrEmGo20epv4p1wltWGU04YG3k8JlBHrVbxuy
V5hGpfKhxXzyN7nqCAR+PhvwDdgMsYHcowSAZibm//2nbyAe2R/zrij2eKyHO/YDbxuMYLvMppk/
F+/7p5PT3Y9Tx2/wsdfrIahHwIQyAU707Fn46Xq0mDG5JEmxv7KAOGp/BBPEGkQ+0d9c6RcPz3wl
xzKRHxgIGQzz11PP1EqDzEup9hjD65UZx+PCG4W2BZwfPXSmsrcjSvD7f/zxcIOAjZXcTK6uzw6f
nz5erJtYj7Na7VsZkhcKlpLqEn2EWLWDILv2n19NELQNaQ60DMzsP18t8FwSWhhKo6PuRXLKqnTa
QLk3+tsWitrvr3VVavx0ipy/T29WjNE40D0bGsafLzYkQA7TRI/2ZTgoa2mFfo1BtEznLglZEuEY
Drdt1Ro3fZ10u0k5TYFBi8nl79/H/A3++W0IHT44/jjabZxXfrlhlVE7Y9oyWC5pIXC+qEfSAALO
iZ4s6Gv+/mJ/vYcER2YOpy7HdNi4v6hXKrwHtKhlvC+MabpcKW+NxhNchEUS4oWZY3uJREzcv7nu
f/qQGIzArEsJ+Vj/ZV0ixK1HylLEDKAZu8Edg5RmtT1xJ3PM0+8/4y/XwhjE6+MQwjrHKvgXir9N
MJDRhYywI6MMaCWPRIkzEhlnKa719Ptr/bLeXq8lKIRs23V0W/yabB7DK9UqjXtoGqfeWOW+kx5U
ZHX/9utCHg++5f9hlfml4vlxHQtTomSR4XY1/3yvtlLVlcyHaE8YCmkPQ89UcEG85gx5tcRDGEUp
2AMICliA6DX5a2gO4Q+l63/5Hn65d+b3QM3FQjdjItFn/nLvdIR2kejW8B6YDa0Kg0Hq3EQNTj5K
lAOeQvyO0hr/Zj2/foU/PR/zZU2WICnBJLGHXgWbP61AXSC7fPKdaB9iHXih5ZIekG6O5yIGGl1Z
RUZTX+MciF8KhfLS7wHUAgfLhq8Gw4bqs+i89JCQ0rxDMZ0e/MjnX1OsXX5/J/yn9yn4YWD8czqg
MP7l6yEJ1e8nR9N2kDTlB4hXm/jAUgE0ISGjl7uMiHZnQQfLcXCY9MkJ9OCoyL7y/X2b5PbRazx/
D0zFOnuarJ2N7MI8XuVYQrrt79/rX+9aF546gjhUdC6o9l/eKgp0UBvwA/epp8MATgJKL9CxhGD/
/jp/fRJR7/KTOQ4QDh6QX1bYSDP5UrSaigAI14U8YVy+WZKLWUAlHn5/rV+Xc+4TFwyRa7I7CohD
v0KmRrcWtT3ELOeE0a4C1+9WuiraJQiPZIPZP1gWnL2PRjs4b7Q2gy0S1eZvvlhDF/OT+OfbFf0i
zgw4RfzQVybqzxumqgoGFaXp7wBuV+N+jnJ0F403WAWip2K6aJbUP67cvShqEb6MRUj6IMGNFRNO
mJHHmpjNg9e2413TeWbL+CwuKiZgTYvhkrHUSYXQD8OoNO8nZfnfO1gXML3VdJpUNTCBKSv54JQD
4+8UJndHjB3o3bQ370WbyAdmeTqpzlRlIdVou9KLSHsE2zddRmxOLQlZYXeb0sZ7V2j9PwBl+6da
Y/aw8IbM/566kJIPYJPTaZF1hb+DtWPX5K2HEJotZ84U1/LEBiZXmkhOPN/4RP9mPfWWVZRIc5AL
LuvBt78rhpvI96mxwnXtxuEJxEx6sAVLi1F10UcbsnjndSC+A6BB45ClHBvhyutusOwjL2g3eijt
bW+DtVwRR1d/dR0QjBltnze3JMXrPjdi7jee/iDZJLnH5eGiaBfXxP+00OvWeZsAgawGoklPzvy3
tch5GyNtsXUZ9bSiHeDUj15ujSf2GfVcQoq/vX69vuybtZmF+qWwyjA55JOjwr1vBOChTcI+GN95
acsIJYyLNSg2VqvWGI9VM7FCYTjTviAm4Y4krcjQmUkY044ql+9upFisl5Wuh4/o1OwXMr2VtjQD
PbuzEtPJVrHN62DGDU+ygZ0CjST6qHSPsDy/qsZg6+HCwfYo2BSA9lhPbtYBF9FMvtuU5LYPBuzm
xqiQA9GGwdXHQ8MMwo/S6ULnZYA5klTDHbrr4TYa7S6kw2JEX5TEzjjgEns2mHmqtTXfh+SM+geG
T32A+9dtIuJlDQ4wzG6mTdYp7iUHwxQS1ZHJgE/pNS7oTE2XVGg6U8iUcw7hisW4jPkASGPROvp0
xF1tDdSleA8xQu4YP3H3ChSdd5UfDnNsHRUDTBDtUYYJX5ge2OMp0FR8SFy19ibIS0NlD7e5Rlek
iR2UWv2Ur3HPiOWo5dUlaMJor5MdeoTFby+jVEUradb6ybCy6dBiudwhIvYfg8ZZo/AB0SQhgY5c
ben7glbM5GyTCHkfRuFhS8aA9eYyqFgUhGTpOWGNWgIpXtcINTap+ZaGzKoNnjOSsIjrTZZ8q+Yz
Y/7biOC4A92WTRiW1qZvw/yAMwGSGYRu5lK9tyhTPpZK3GpJcKZC7EF2m1kjamqE/VY5tXUCA3Vb
DQ3U1c4a5j6MvWTDwV9XRk8AZNP1WBfmUcHy0ttELIsm67fol0mmnYwQZpouCdJkZBl54X0djh9e
Yb4XrVavYy218MzYGXTZztwjKn0tZ9AKTbRCLcfBZVdrSe1OLfuAV2kWJkZnepWAX2z52HX+EcVk
8NoQiLYO7XE4hCplAbbnMxKpBWcZWdapIRH6gja/PmgdHMxpkjcJLjOkonYaOyCk5kUkqL+VelLM
iRkxHUdCGElUDaz4YMC2NMDUB85NKxRvKFcgEBbdaE5PYrItxADKb9dNZ3rHxjBKLLLCRg4oWS8S
R1dPCDaDJwBm/QMzHM4PeT17ZwvUWKfEocPkp9IBzd64X+M0qvYM/Id9WHopF+UUfaoC/d4VfX/v
9OO4tiai7uf9Z05HKJDrRkWZ3tWY45cOTxoTNM3mKGAmjMqYte2CBIFKlmSScFAoyixFGSNp22dH
cALP2RUxpU/L/cfwa8w2HtqybYvYm9TXwkxva715dtRU4g+PCJwnLj5eBmDg4lVD7EG8EbGZHont
SzZZjGVPb4d6g1I1eGnioCecdFg1hMAf4r5lXsNszPtixUNNUw7h94x0rjQ6ZlV4sErO7Quzd+vd
1KXcmDFnB0oEpV0UFsE1fclXYkbRKqZN99bamfu9sYdkBJtjmDTahfMy9HBot7qY1XAtMYsI0TiP
ZUO5K6bJOw9aKS+VqsclYcrFUmtKZ0cF7e28wTDRthht9a1gtkB0ZTweysY6Oamtnzx60WrJxOjG
JlSPI0zmbFtHeRcyfUmv9C3foviPQ5s2RWU8ahEMfwNhzoEfFa6XaKcVmzCZ9ZnW2Z/DpNcXUkTp
GpB9jQAB5QutyrUv46vIJhDb3tHURrpNh1kusp8SOHZ3QVNbgLKMeO/HpXniG4xWFjEjZecb204I
bmwvO0naB0ufFMe7oFRiB4rOupmVZYuqmMSDL0pjRRRCvlU6iZxqqt33tuEjsdBgta/7yFq6DWqa
BbHa7jbsMnKzsx5ibVD7AVbYwToTV5PfEqzBsd+zchSatRZn6zFB9Qmwj4a/SjLnTSSSJk5eBsdB
E26+8n3UFKPmjd8ayvGbxurbS2MTfIpwBpUbIqOMPR39ZbXM8k6cqdiLLRnnDgWAkR+UMTY8XYw9
4Ciou0KK5tZl8Ez6ax0imfFcLAgTnF430xad4aN8Lckjj9vM3dpBl34kWekQaVl45YsdiHIjJWhl
T6R0cAtgvHuAWPSSYlU9O3XxJeWl11WZIzz3xGSqZe1PHRMPfLssArW2D5AeYNcy9GZJ3otAJQsP
0PDHaAl4Y80vHq2T1PykG1ysorZgUIJdBHlfEIwnx2vzD8fIusM0xOQCeuyBJTLq7SiYi4N4b+4M
vas/YNOwZpeKXYNFAFBNs+zsGfnxBK4gc+pPTOuuvdBttDDfQw0WXBPVhIoGdpNRJjXa95LpyGlA
OXiOetE+aYHffdhV5L4FrYcXeIYOqtWgT+7cqseP7aQkuaTZTmNSekCy5AXrVHYvY2NEZz0hBlFz
Zw1gXMKbBtVIwDcTnfNojiR2K5i4lln6e4HrzOJdNcPOzmL9ZPeRWoEbYM8ALknkh2pbOTvWcxJs
jLgcdobfNwcUpgVpu7aJQjZCfPLgWrE5LsGGtSRZAndYGnSHuC+Vx+pTT9pjRITIxktyfjc2hS1B
9c2hmKL2s6A2osKAwJVpKd8CJI8v5H5zK9NR0mGCF4SAO2Y17DD/+M+jMK13zSy076Zs+xvfBVwm
8Nwv8bwZ28EevCcji7oFeuTqi1/YEcdJ3VtifX3iYOyvGzSX+LDLe2k9BwFM6XFieUWhwE2VPusC
HSaqznunY+QEcGXC3eyi2UfAWWWQ5RgBpNhWZz6PgzSQCQ1jN2pshC12jlct+kiUSaaQRp0M/5Cw
ZsIed5gszE0r+28gmLwttTwugsr0Ngl2xmWSyoNZp0yHos7Ad9ZuMFsHzAZMbUVgMBt0PBjHUSAT
mIz3qeCFw7x1t+ZYYlNLR7WFyTk8lNIMl2brBqc4675rBY7CEnvcQuKTOUQ0dtc13axDVI1q5+m0
B8yhG3meq3ZbhI3+kTSGt6DGZ9fhIIQPIifXEGQF3uymvtGbIb5JjGGbyIDTPAeuJUU1Os5+uO0l
oaD4huVOVGW41FOEUzVaY9W6IRtE7t8NGBzR1+EXcpv6W1NpKJ9RCWwNSfhBWnpfqlFLN9VYSHwx
9A6mgKloX19gCb5H0t4wXRtnM+IZ+8Ah1cq3Pp1u28Q/NLl8Kir/xJJLw0hFzVFW0/e4DJ4Zpd3j
G9wWnKbhAah3T4/67ZTQpHQa74NUrHqJtaVdeZohnnKAGIjLzQ8c9BystIBFPjT3SpK06Zn6Jm6L
4xA6ZF0F8jPtUCWaKV1taHRUBEHfti+kS31C0tjLuDU3paOQ04zeGLzoQI5QLlVuciD+AA7tOBL9
HVlbY1p3ZfQ6dAPJ0k14I8on3e3ax9It8XTX0YNjBeHO6b1kWZVd+6qZlbtGC4ZgjBrmpm0rDfxB
PD/mo47/JHJeZW1n2ygtpbuqgQbso1LSHu3juZxwvHDY5r3BETqqEqS/BuE+TSe0ahOmw70wpfdV
l9CgDsCgaOgQOVi7+tbszN46Nm5a18TYhx3ZLWY1v55ZJvH7SNO5p3Fh+M0+SBvuaKdPimpBV9OO
Cc+OFTE0dRDmiOtEv8Mc5mhnPE5OtKqR/aK0nTMEZN1TcibIiavW9N/cICGvlowD7m4M56hFfEIM
OYpQSK1MN6csCrjt21XO8kKfaZ5pjHnrv5GJpZFnXlJjoCQGBTkN55I97tkt/fGk2YIqOXK0NTG/
Uj/Hmoi6deONlB2tw7LU15hOM2OuTgwC4b/Fk9nfxnI0bpDGTxt0r2C+k95/C1KNJndAPt29UYtm
LRGnzZ6OTkek2EtxasJuLnm9hkynUBT1S5l1HB2UJtHzGla152zPS2syIx4jp0BfiTHAmGM41Fcg
hb9IhcMmqjj+LcCfA5UHLWx0jCqLIF5ir632JgkACNEt/2CFgqZATZHvtsTvXic11+t1c/rGmMtq
70uLmU2iuq3u2Onr9f/iofG+1yVlf+7E3tbBJ7AjNa14r9OGGmyoTLoErtXfYjODvUqxyaxnyuQD
fO5xBpERkR425ebaKEZqwRiFOf2qTQjjUGlU6AjJCEDSPN5iiir1IKcm28pU1C9o1fgAUcwrso5M
l5rGy52IlPGatjq/epbovGfAY/tKZMNdMnDeJYmAWLekncg+H8dmOZCQt7dTeuEFVqNzOQfmLsUY
l1uOatT2bascKAWJ3yeLaKIrQvOSxQANI2N0wJ+g7US5T3w9Tbn/9Um78fKgeKf5F8HxiOkoutMR
mk9tQnb1mmjJ3gHoFLcUqeJJ39s3qmz0swDChG1nYkI2CZpXyDIP1/tOI/B408X8AtbUqGcwktMl
bPDfMAbW5vcXFv53DeMyTRHKrItq5+9EYfJxDP6T32o4507H10aTcmkbhHQQrpBtQVE265oUGqwr
fn87qZ4AhRwVgbS5Axpb57W9bn5BFcuHwPQ0HHkEIRQKgm7jEPgxZI7+muqz8CBDnHWNSSjyhm/L
kHMIGSLc8dTxQutxqjyxKntNfw0NYcerpElwBtXc96HG8dpw6LNC4KTgNzTT/z4ZNk2lmLvJmrhk
PGj5O63EzMJjYXZPjTkYNx5U+UPHAP7dDwk2HP2QR0cLeYRJFWU22Tf+wcc6/p44dbP3SmyyqA26
Ob2tUr5xT3HAJ8xMSfvLDwIMTK7fZ1vAGeYNdUv10hAJGS1SXc0CV74m9KvmfZ+Qb3B9YM06Cb+m
U1q8Y6fg0hBLuoNqRn/f0HJNF62r1e/TGCwDnY5cU/J3XhUloKrcj1bUeBaMiNKjKT4xf5CmwTBv
W3cVqRcNv07T+DzsA7NSvx3x+6WZh1QGoWFAPNzJogV+KtDEvFUAMiBZyck4KmDkt5kl/YNQFu+8
ofIRq4zlcKvjXSbqouInFvNd0KPmvxEFuXJIEQgnSNyGmrD3Wu4SZ9I/5rzXd0aRWr5kFssznVfC
X+VUpyDBWR89m28KgIn2OFEQoEOB7zFHsHEPViBblo4o/EMUmDPTB4jqTptTdLA7U/a5Muy+odi3
ECf0xvBa59HwZehcplA1B/KKVmoRrIkygbduFjGc5rrLzmHftI+R3rtfi872v0f54B06ESLrC3p2
JjvqkacIZySSJ+MO6LzSf4ulEPgbce34Kyenwb1SRZSPP9rP/9PCvv8yKPn/21xYyBk/Nc//Qub4
P1VCmsp7/bMNH+4Xf/OHysH7l7SZogHaY5Y+q/x+VjmQ48A0BkzgFX7KbOHfLnwik2Gigphk+vFH
hMAfjA4EEAaNefryfySF/QNGB4fgPzfZIe3yD8QPh1mm4J3+Mk4saX6j32ntPY0f7AZC684c3Lvt
xFZzgKEDmYeTBz6gvh+/irx2bmghYnZyDaO/z/NWR/5baO/4pvVTAorgDJbUepRQ/4goKWS2Cmrb
OeNSrJEcd9EjlG+1TbA17NNAGl/ywnfXzBXiA8RTThqEq5OJGO8GwH1wA2N2NUx3xfSpF4mGFCCQ
JpGaiflQ1bjSPBxyR9+x1LadPW8DpWEuTGxW4GtWGhL3g0HZv8+iFD5bqklWVppcB6D7BVWnordZ
uArckOvdjAwLOOrKwbwMGidnJ0poZI6RfhqtUesWXW6VGxNzytbIzeB1tnOdgQrdGYNsT75pPE46
pgBD+nTWShuPsl4W1neIjzNkcCTilPMI+Vhp1dx5owEePgb/ZdkCy0+FJGwrlF587REjbqzKShZl
BF6MDKXkqbRjsFKDsuMtwO9450FZXPV2n650ZzSge5ntS+5G/m3Thv2FseX06Y39+IrPyrrQGxt3
1hhXZ0lX6sJ8kBreNKNN6Yv2qA+y/ABUQL8zI0um6DjxOEbCxwiGAahppnZddmVs2u1XTiaLqBI0
l7ziaGYBxEQNB1aksOLrebaqhX9KkyIFuajtFYGGq6DMiSvtqnJblh3DB4/CugYjfWyk3W+lzozO
TMP0zpicCRmfFnNeHGvSTCxsjsfCHuPnYIxmyzDtV0SfBTud7OGw9OWj59vRiaarfupreC0L7MrR
i9/Y9U3c6urBzu1im0LRJUMBiPpOgIzANqAs6zKR33AKALNsRscB5KQVrnMPRwooeNaULjRDq7uR
faTfeRX3CglxBJnFk60+22HAEyOl2o1Dax2ZGqhtWsjorXWd6LUsQuOcBYW4pK6adgPkszNcKeto
9iLfVW0e3DZ2Xj/GlLTLIUUHkmrtvsj83mc5F+4ZTID5RhIXQHTiqRi5q2JHfAG+qDSp1aa3Q3Gr
iv5ohr3N7VhWO40wqTYMoAe12MsX45AYaxPt/Htp9d9EOaT7YKSESsdU7PPStzcOTMPV6GTms2Un
n8zwqUy0wDbfHDd7zDtreq6ZImwnPdMveSg5fRF8oR0E6TIoFYG/ncMOT8ISf2b5DkULuD6xVmph
W5b3ydYebrNuTqObIvWE+zJddoS1rXUE8sc44EdkdEXFByJj5dpgzx2rbj4AlXTVokmMxybP9kj1
sIz35TbL0BFOEqfJIlJxcrEMQ90LX+3kSD9F+lO2txMEJnXRgpZnsQS/jFDBARsHDtwqV5yH6JBm
Q3xf1Lr9bRpK0JcJ3IBpVt/EhUheHWYLT2SoaRcawfmSH9TRF1UI7b+URnGH3w3DliyPZdXRFPa8
jWjidOvXvX5yXU9tS3XpCHR/1fw+XyXSMi6xHli7DGtYvVS93p0zvas+LUygs+9l1euDs82NfljT
aGqpZRzLfQWFXMIQ1SeF3d8Z83XGcep2qvNkyxAJBgDII/Cr3SBBK2o9ISv+CIhiqtFK5+2c2+d1
TwGRGhhKEhpyChEwy1wNqMcrKv2IzLc4jUz71oZB/IQ5T0dp5MCUU/ivWQHI7K0yiVUiekncXt8r
vdaRpVFt4ljLP5QMp6PP7PwiUlfu61oMwDICrblEcziH42RLgdD7HaDIsI114d7pcEkb2EWWfp5P
PJw400lRjyq5Tq3ce/bYNc7kVIUvhDtHN+nUffEmPE3siNNyjOvujGE24lbq45s6ltmyobV6k6IC
uMNVWZ5ivS+fNT9SZ0TQxRp+Z7AxKEdWExTmtahL6yUBNriTdI/Wle/mG9w25rfJCdpTL7zi3bbK
eXNpJ/uVEI+Ik7bRQR+IEm+DeTygbxQm63wMcPgYfnhnGCSy9qj+F/jjhwe95avPQjGtKKyKdU1s
xhEUFnKfQeXhreXEPTcaymOPEppJqd7S/AysdptFQ7NPvKl4Uq2/jUj/IgfPn+6SjqZI0XUkVo/E
yMTLVgMWLIJhI8scB1cXmAfPCJIvfWlCtSHThyYw2y1RLMOxZh6/A/M10DMoK+8tkTJapVmvvyqf
qHJWJqapjbkaTSnuJixZn4Xt6IeicbVNCnrh1ogytRc2MBzCrWtmEb37FPSuvzH0Un8I8R9yOcdn
5DBqcmOhjD5XY/mR1dP4qU8ty3/LMJZ0y8FGCGAxlmKKRbAiEAiag2bHXKCKcLG2eS9S0JvZ7HpP
k0i/zDJp9v44Dh5bxmwlCTKlGpdYoJtLSYN/l4c80oRoOUmC9bpiMgsqvPzuVUWy71QId3votRvc
W+vRzdK7DubqrhHtm6iA+rDWgnKAltfSqpNvIgrfdb/9zqjnzc2He0xDiKCnnmaXVab7KnNGeuLR
I0bu4gBx2XkkftF8Jocu+wRNOrxUPn/YZSA13zHXIug/FAAp9fZQlNhymy0zLfw5J45aWSCJm0x0
AbYxb+w1ZrPwZiDXacXQpnXvyqYc5Wst/e8t6YAu4vSeH46kYZM89w6lqJ/r23bk1LNNKdNPzL+0
/K1gAeXs5XU4Z33c7SRQpAdXA8hX97G54pCXHA3IyZA7IiYU8Ie/6I4fxHf+EKqjE2Ile2zJMvK3
aoJjSE5EzTiX2Ucj4q8upHXtSZT+INZG2DGdzLUoyffMxC36zDqBasSDbjpZvxBM3S8q1JkrHZMD
rBz7hW5tvyOmz1mOadOS+JANG0g6HCdVSAPVvmlRBhOprsF8TwJ2Gc3ptB1nkadsIgwyRLV0YAfR
HkItCm5IHTeWQWaMZ0T75bni1zxM4AKYNvfvduKNh8qT2qK2tXZrYNGFCjQft6yJEhcpSXWMIhoV
MHjkuOpIodq5Ct85Zr9oWwN3W0KLuqQTHem41IL9ZAfNvvV9zNipGR0aPbiR+ARpYxsF6TqSmKXA
Kb+0llRLdxDjNio7DFZgT9fAmnERRCpf975dkFQZJmxkEB2XhKa4uxYPCU1cM93i89O/263PMbpI
imig5eBaxleiQKX7Uv8Yd7Q/hh9+aXPioHtyHYxcS5P/LeL+hqaGHnXWS/0/QPpfqri9UlFG7NGf
qrgff/RHGefAPkMDfbVckdw8y2n/EKsb1GqIvzin/Ahno/j7A6ZGHAWbFs1bdH683oxf/KOMk//y
JBor8g9+lIXmP/FxQXP7cxlHpptJNgDyV49iksJwVhz+JO2LZGTTPK7Dw1Aa0Dn7gkdNxCMuxNKB
eETQgr2y29h7KJKSA1vjC2aDeueKgQKtyctdZdAcXLq5kodpcmx/rdAK8tDp+sBYAUrElopl1C6J
F1f0Z20pmG1btFdHNHnIUM0aRGyfuuVCUVqQXUST0J4n1PKG+CuHkz+sxP1kTI2NMyb31qiArWrd
kXofgiRH/1LXPodV29XKD2xHzqercNw2LmO6YNKtbAFetamXoytMQYHS2+aNZ+Kprb1UntAuOeCs
2vtamdrGqQ1y38g/JuUUJWb0UKDwvgyh3pwr2jX3aUwc6toZcuxnsTtAi86EHiAai4t7Retoy8uX
a2PKRyQv0juYc6gM4dDAKeecGVI4c9jegjHfjxyaaybNAC+GJGTHfFF4jReRVakHwxyuhK8vAWbV
W5GP3iqbCLtpASbsu3y0V6Fh3oVzJI6Yw3G0kXi0gdTkO4sZ+ZmkzXuhA+0R11ydYnDCT8l+v7Ud
uAOEUrPip6laRWw996TqOXztYRSc6jm0pw8z8nuw6rc3UCxKbK9nv6jS73EnPUjx9ripReTi5HXq
e4YZn8L3Kfzw5izBoJcMGfgXh5wXz8YvXXEOh8AsDt0cNeTMoUPxHD9kzUFEVkEkUQRk7oLy+QPH
c/gucgnmLhiOShewTGapu5zjjSrJYbvLh/RBVbi8s4QcDbroINtnhITvJegX4uaswSOCFBHVT8kc
pYQ3djiPc7xSwcR0bQjeKVFNwUrv/OBxch0SmZSL8xW0Ze7xsnFM1VEUxtEKS/0w6u1XguL62wDo
wQV3InMRgv+Yd80hUFBY4ANfk6GKYJrO4L6bZVx0GjGDQ76drmFSJne0I9vmxkxs+zgyRikqC6gL
t/0px9j81lUOZg6tmSeBcWhAzSAiAS4NMVZlkvTbdo620sr2KC2vPqC3O3UdirPFNEdhlahNwKYP
2o5gbZKyau5BJtdA6Vpfa5ZMAp41JBNhPd3jd9Y3vnO0O5j3dZm9jj3MgpBILo22uTHSqveUfW+U
ulpnxHfVBSKDlECv8ZrsZdZfUqdSmyQyGc6mkXkUNuKPbP6lxq+M0Am4McgKIyrtxW5nzN/o+bui
77RTT6TkGqVSsIp1+43FsL415wQybc4iU0kgwAOTT2Zfk8rQHK1Sv9JJZjR5rLSDM+ea+ZH5xlGy
XLdOCkrFKc19XLO3RzfNnIpGivRizKIzjjj4wjMJqbLTFT0PCse+iDbJv/PV6nvky+pSzOlr3ZzD
Nk6JtSfwcrikc0pbNue1FXNy2wTi42QT5jZWFghDPKOcn8H9X3q7eUZGqO20coS2BMYZnDuyJbvX
H+Ar2eTFlUZlxjTce4LkehCsKR1tkLZiLeXk4TwdC+gIpPhBsPHvOMZFtyKs3zO7oJVWpuViggbI
MEI0ixAJ6Jea1s8WPWOxAvNmHv8ve2e2HDeyXdFf8Q+gA0AmEsBrzVWcB1EkXxCURGGeZ3y9F6Tu
a7LIS1r3+YbDHe1oS6hCJRInz9l7bT/J0o1uWixp3ScfMkUKmIxBcjmy7S6Cgf2O0JOcznQ2Pk4t
ZTAnTW/ZtazBcBzGR3cc6LCloV7elNVwk+k0iXyq4Is8DSRhQG7SFpc+Xru9KAD4b+GxwWZLLBje
9RTl+yLuPHQOWZOsoJm71wj8fmKSwNrP2GHTB06Cgc8BRE9kOao4OnkpeisZpu3ANLO1UJAVodI2
OOenDTSwdDMGiFLY3Ise/NcdXWvkrLuxy5pDmulBy7tFK7/HWpQD/pB0adZATkx1wXmUYGLikJ1d
3DrRdDrISl0NvLBv6GnziDA9ctx9xez1vjbC6hDMekf6/sL61rD6w6WBtzFYGppny0WvCvu6TGY4
nWfo1SFHUw2N35uBG1EGI6ts9rQH/IsgaZMbR4tAqADPsrekfRCx50598FA4sl53pkx3RugHTzN4
Gc6GU0VIM8ZGnvqiwtNpy8Kmzu9bb98VcK16MXNgxDDRTWBr/5kh3e0XeMz6M2AM9eU4mCVBdmqk
ozkZTCYXkdUScyKHqf2qe6J8Kis9fOCd7CPAT9uzWkzphddZ7k8dCO+0gv0hrrUu7r5q1O/nqU4w
PLr85zQV6oeVuRZH2kDAk2mtjiRMV4aoVbp9ym67rKkfxtWYVA4TDCC+UAKjwLlru9E6TVSd/NAi
HR5R2pqgdhTYsisKUXXHe8RdF5A0Nu04mhpTcbvwlkZsBP6eQ93wPQ5DV7IZ+d6dG2fd5WADV6Xh
FGiXYaRqhhsirR6i0YvPRVL4Pqu4kfbSdNNp77Zl/EM2ZXxd9NkNCdokfuPQ9vaxQUYFCUc8rAza
youpJGR+Cd7dgSpTYzpYjxgAzwpCGx+sfuyfaTyVjxhLug3OALdaaOhBXHAJDOcrI+ouM4v9ZiHq
Svsu9RGva5WRqy00pHitPRbVztb64tH1B2h/4+TRlTOQcK2iMCoxhtlp9JXDg5QLaDrNdSS9lq7h
IEAJ0QHc88yF0RbxI/LbUXLQ5ZO7a/Tb+oPnNp5cE2EZk/XdabiUExlee26hb0tiZEmKbzNUAsz+
t2zPEdHnRpfSOzDtU5pc5cEgimOlCjpHY9cyJjZZcHZSTMvBqRBWQzMCLkEKvRWQu7Aw6uLKaOuG
TqzlnsIabFPOyzmsDbBmYGERzS6w9lcPaDpme7bfkq2FmjG/j0ezyNaNdCHLMoyanhUF1BnZg8VK
mOqb9AP3C+yc9Cn365wWQEJy5wA/llQXIITaEs0FO6I1jPo+tHX7zJ2k/dhZVbLDDMVs0PStWTgk
RvHNBvJ60niGuHObIIASl4pBwnrF+Y8IId/hn+Bf46mNnV0kgvEarnbZLQczMJ46HL7LIrOKR9Sd
zZWFyyNbRoOpP7QTBeTa1/uWtYQefeFktvHDLc0ymrWnvnYA8endh26TfSENUtUbkQXDSVu347aL
IKOupgpcX2qLeB/58SV9DRq6mX3ujx22EXSIHVKJ3mnBFYyNeyUbVyeEXvorxOmIM2gqmRcqoTZ0
gJ1uS0VhsUDlIL+5tLYVvYgCfaEcQZtA1QFraEAzZnRcw6p1E98/rxvUvb050RGPaMJP0mpWUyES
BpF6e2oAMFFtlT4HkdmS+dUq+1lFaApIkmGiHKum+uJjPP+mZO5tupxWwIJfk3T3gqiks8AcYhqr
JNks0F3TZQorP5ILH3Xrj0J3u2xRzf8otCBhaxH9We6VwdfEG5Lb0NIDlNkW0hnDa0+rYsA0bsQw
0OIqdRn6UiOmME2cKdVqUkhKWKKhS98lM/34vnZsgwxnrweKHoRW463BgpLr6E3TSawZxaFXErWI
3ianpgzD794UkhkdNs0uLcpu47si25eJz9Qmnr4W49CDiDaN6skXpX0JtkF7hoNe/Zc5/vz/8XTD
Gvlw1Ll6Tp76p+r55SH595/5+4xsW7i2cXNz3OW9wyEZ593fZ2T+E3NvBS+UtLHfOJN/Jp3uX+BC
6H25zLpsXczY83+OyM5fGOQQlikMs44wdfEnR2TDFUdHZOhu2CYdqRN+Pg9ij6xacdQFkTG55W5U
Y3APVCMr2FyR6i6Gie7/YFdpsynK8TLJzalfcvpcktbuzkaZYsPokq0a0Zpx72E2YoEDe0WZq/fP
A8bFlcNfTqObBy/xG0KmNQ1+c/IotcpZCQwpm8yHoTEK3V9Xg6vGBTcxhNgJ4Ttq+ux0oNV/nkQW
fS6n1aedjc1CLr0orQ7K0OMV8DEojCi6aINVHCxcVZ2QDc6xKuWUpw1WtO35cOZCcMTaA8v09rlW
NdeZ68sDs9LHyC61+zBJtVu/zNiRyiHb0pbzSZMqxKJw6uJiGmqAskN9RQnyA3wfX9LjmxqBeSXN
Md64hPCu8PRopBJlzZaggJ+cgsJ+oaPcWmX6xJuoQCdjlk2xKSeuHnTmlRID2ia7OaPLIBYUGFeh
4dx6XXtmeC6n+iG76csJ03sP2At1NVJUp5//kZ7mY3oqneLeQyq3nIxmOND0fHSVt58b44t5modx
5bHEx0lIWX6D4Hh6iJNMXxUiYF90wEe3s1IjDBlS2O7tILw1aCngop6aPwLHXIu/GtmM2NqTrV+I
WKNS5KV245NKf5ePLTB5ivEtBzN8Kti6NopeO5PChp1PT3/WU3EJ4m3aeVI7QPkrn3JJoxW+KUi7
kFChJS4P3hxmcUks5c5zJmfhWBQ1cMirexk7t6oO820+VOGWvGOaj15sryfbNXYuusQ1dJkvyVRo
5CCL/gvvPf8gU6bwSyKc0ivT9drvml7OcOdSF1eNmYjzNCTGjjFBgPwcrP60ToLsRhDvuRYVgJSV
mQvaJA3QDcfLSAQLSPjhyVlEYRdSZBKF06VD6W7BDNBn9wvDQDM45rAdLex3TqdyuMRDe+IzA2o3
faVZX2xk0CcyVfojzMZuVY8IwKiKTN6M3Mt8Yzhk4lEbj/pJP2J83ecMiqDyRM2IqMuacN5z1vF+
jq7dnyGYFOi8MxmvE9rP0IUS/C5pZPy2Of63HfpJO3TOb/ioG8qEu6nC783/5D//h5DENv32OsL3
95//Z9OnjwmMw3XkzJvhFIFx9Z9N3/7LMMjgZVcnC3Pe9//VGBXOX7Ozd9awEN8rbcV/+r9dn+OU
wPzrwMoxTf7TH+hb5tfHaw8pnAVdCnz6GPUUdtLXfdHRyDisjIO+i4cZMPQz8bUL8iL20RwWCJyZ
A/Shpo3Pg3RvxOxsol69uHnv+c1na+4rGysfQShAJoLvbM7Erlet2dxSqnCc2YFXjfq5J+9HKN01
yfV0APwYAZjelMiqC459MvHOCjSrW9uUGfXgg6TinYIVI2r/DNElSmiHgywmfJvQsRn9I61uwSBx
RcQXsfLFd5j//D8FixZAL+y7qDaZFQeLkdOLDMcv9ZQjeK4XNWpFyyX+oKFW82N1WupdNi4mveEs
rtHZw3dHC24U2d3oIHdjTewG5o4pfVVwISc+oF7UOROVMIc8EMGLkCMwDzSOlwYrSB2fMp65Yudp
1yBHF6bGTE+5D4bQ1rVvPzG91iAyG0ROiiX4iiWidvSxwbrNk1XHgbVq4+tBg/CFdntNBOO6a4pH
3lf6NkzaS7+2TyIj+zaRrt5E8AtVn2zVNDMlm2Y2gmff0wEYcBxxZBz1/ns2l+qqrU8zMvkWSG2W
haq52LQJY3Hhp/iG/ztr+f9UkSZgCh7mfz9rQSJIC/ope1lG/v2H/pm1mH9JA7APYBYLwAWapH9t
Ka5OKDi5gujI0NRZ9AD/taVI5y/qOp2cKRfbN6k2/7elSOMvxWgEC7k05tmN/WfBNfMo5cXzTCnK
oywhD8wTHakfw2PKAVlGmdTGSVbIjvjADuvosKusLtyi0c0UOPtgTPPTKDa0/ks4ZEQiFmOAzL92
C+vJDhGCGauRyKZuYEajJrBUmUTfdeKbs4/Y9eBZLTDPVfUnnnpuwetPLvnAaJ7AB5gWvp/5v78Y
Ejk1GVReNVUn8OuGa3qe2tLqI7Rvna2f9xqTnMWLn/advQ+qxJtLUm8bpAlZvCD4NY/khVqYiEJD
+3SilHuKalqDG9sZhtpGUvol0rFSK3dGpRcPbl9Shy1b2dly56q28zaWHxg5GVxAohdTZ3NXyMxC
TWE2argkZw8FXT5nbgdgnG4T0yBTUkIDP4lqA2Kfj6SczTH2KkWDAZf9PJYlldWHbB2daKobrrF9
OivTmKwnDgPMwiOIsAxnA4/ARBhmZF9Ctqeo/h2kqfhFaBI0dduSGazBIFSheVsZgkXQi8R6qkQa
bkepEcE3NYVxTmczJoqV6omExdAlZxF073BJOnFSrcrAN2+R5MATDO05CLWuovJB42V16Svg74vB
DB1qNsuEawwzf4KtZ5YB2OuUTwSuSOxHrMfDl6q0AmRCpYYI0WT2UJ+YubTNc5K/wFpjUVHFvSl4
Cxyaqmb9+Xgflhrcoe56qjLzVhNEcXxFK42XXpgNdy4ECcn8DM5svq8KB+1kV9FyJMVI49IJwFPM
vXRohrUZdbDkyLHWgQnr9BQvMTTWapFXGf512Qu+fxRn1hPWdu+uHZV717WY/QhqxBK3KkN1FaAH
wzVWl9wkHN38Cko2TX1PwlFX7OSE42DNfSSt0wpnwXeIHb1fDdTQE+j1nJ+VJBfySX3s+sFhmn8S
e745bhnSRuwLkZ+4JdlmqxAKur2cyFk4C3CyX2kOFN5FNPDwCh/bJsCi0MAsgLcqWSSuwaeslN3b
qxwiFDRf218lVknWjNkP461qTOZUePd4d0WeRIxltfmTHzXW2Tj66k7reEX3XcEoT8T+k9nLcIeT
XjpkP2T2U0b82tdCYFWjg86SDdCGXXa4lZxlEPWzWjXxMEgyPyRRycKNdIfkrm6uTMgfiqp6Tk5l
5sTt7cNUVRd6M1iCiZ5PaMQybUsBdmmUTjBBemZFYtZMB367UGAc/zlGiEse+Nc0+gnJY7gOU924
jRRj8iUtPuupNjOGaahvjNvRnH/5hAAetUDnxm8b9xM5l5OdFw/cGR4ubA08lHGRE39cA/yu70EE
DNdUhjwI2mRzg0OTxs82TvT8xDInEJPeUFc7FLd5vIk8c7gkkqyESDCBmxSkWPic5wCCrjE1kVpq
8LS564FBELNHd05kxayYnyD6N6tbUqY17U5r7ak8bRjPVnTaXT5JMgq23yntRxd0v57G114XVbsh
1QjWA/Uj9hO+D0Z/Y8q9rJqGeznofVgsXBfaNOhfMqQI1STHV7KrBOh8EAgsfy3kGFI3PHsN6PRK
dfNDAYSTv2XoBXtoJnPzNmw1A7OF4QTqfkgARV9EtIPLpeMjsP1uo5PC5O9ECKln9w+1mh8NO/Q6
FfGqRtX79A9bv/khPKeJv1bsEEawHLzJqhjwZOhGFoNPUM7apqAFThob/E3IvKNDXWK4x7BaGecR
M5Lhq9N6ZfxsIfo0OUSOnGHXKbwc8yLl/TMh8muRZhKiwIEb43+uyPkMTAHUlZDICbdN6OuP4YDA
Kwx9h9wJ3b23utZb5pNxY8PK7JdgKtovc3LyGi43mIscBYxo/WAvEtdbCc8LcaaFXb8waHpaq8BO
rZ1W42g4zSUanPCrH8iWJIrCUvRYyCJAfpTgWi4KR79jFmouRao/amRGLxq4D4t4JIYqDHomRkZs
+t+S2rOfBx9gOK6I7KJJ1CnAmHJcx1Bc4HLb/qMlOkKQeEmt8oyxNQa37NGQQboxM0INl/aUYs/C
03Pp+jifbUQSKNiQSaG98pMvZlTbEJ7rBlsVolKtG4YlRlYMiWlfXHTJhDBLdu2aoji5YlsvHiNy
RW46mVz2NsnsHKVruSnHklymKIf2zmibBoNKvvSpRLxIiEx26vICw0lcTtgp3XiDs5SZX9nDZEps
FB1hJ/JbXjrFfWalRbCKpjrboLHNv6LTnW9tGmJHVVabLaETDOcFvG3O7V1K5LZd/wwrDEtJK+XO
nIh37BPTJA+JocAqQLA2LoaRcmA1O91OyjrNt05SjqQ4JCLf28FgbnwLcSsZW9t5FrVCRVHcR3FV
EElrEkGXjR7B9mNqt+dlI70btwjUVoMJurFwLC41+jLOZhyVOtfwwJ2wYZNWnmUjpD/D3U8YxMBr
VBUqAIKey3aMdkFWq9uOlLQfOplkJ5wkpxO6F8SGfFyhvCnmpG0L/sdgM3IFHOTXJVGZp8KJEnw8
BH8RGZd5KL96wUvoV+cu0rv8BERFtfv4qnPV86qE5KoWng+T/vZs8pirpheFmPQIzguQoh5I4yge
QhmyMRSNSVj3x9c5okZhkLdtZXMVl2rPBCn9+jpQrzjzuATJy3iuMGy9Ys/OhuKBJHI2jD+/mK3r
+N0okGcS5+uLGTzDmk8ReHCS3l3neSD3M2NxqYWkt358qbeFLD0CNLXU4nRz7WMyZQnWo9CwNB4E
dtPzDDfJ1updQAbgHU5qG1/lH19vTsk0WCY086BjHX01pkd5lqToENHD3/1+BYEs4o1hZTXVSB2O
3N6PrznfrtdrhC+HcI2XCifqN8X6mPpMmaqG7q1CRQ4merYqsqHyBs6G2XMmaciIJURs/l3XIl4f
H3+At4sUyDcctpkFZppIy15/aWi9pT4ksTq0bVjtYHWL/WAQyfsfXMWGZE6HhETZY7BZ4pl95sGC
PGCir3ZjmIVb2yFD5c+vwoHSsSyMWDx4R2tTNcIs6Wirg1vS41ahnSzNAS/Ex1d5Z1la8wBEOJx2
OG4e3bEY2UeI+c46mB7tXOZzLIpu7IlDH73GOG8KotU/OdK93b/Y0+ennN6S4N+OvhjkBm/EoyAP
GtFI9wY4g8Okd5QixDK6KIBGIr1VPbFEPv6qb3cWxI507+glzjGxx1/VNTHITIVlHuKWp9vL2Scb
hYl1ipRz+vGl3vmKLA5bcYhzbI785ut1aBM2xKVS8zBUJC6NqZGfTHVTPCSSBRPPJzjEIuEn9/W9
7wc7FT4/UyNliaOLdjo23MBVxgH/R7XLUuKqEx1/CwedT5/0uTVx9Ki7dCfwoEqEm87bJy1wKkdn
PzkwhXYdGu2phWUVsNI1CKXqPCfyESjZSJk89NR1PbVWfd6V3eBtpFZLDhe59YQxtv5hBLTulvjO
k+DSiRUGpY9/i/c+Ka0PE/IVmkDjGIqchVYfjprHCk8FFwq9sHiYfcv1Au82Sy1yKes/vqTxdh9y
sdlTV9I/RWV7THX1E/olHu+4A8Yyat2BJMpi0TAw+wFcllcmzvB5vUchLdE2KR+6zpqMlQjd4bqs
zRKbjt9OMxOnD7fNSFTZHz/1KHwxTjo8DPx2xzBPvawD7Ns89enkUHTrVvRIUJ441InIUOKWhNR9
fEferE00gvPTQCuHJfqGPFvCwaHoH6cDJmH5VOsRiUG/EtN5s3Ma//OLMTMVTGHnjvzxW8CZkNr4
xAQfBjyBl1EWu6c6g6NkgZCAU9LHF3vzU/PNkFNJzArzG+8XEfJFXZTOogCyfUf8XRYHSz9sWFk8
iJwSP76QyWj79SOn2C7n4sHiyyGnnj/JiyslIggHpGI9FUQV1Jc6Z7h2iSCoib94kFbqkyLq6IRI
XzqnAYnsAycSW1QLpGW8BsEvXQdhTJ9A6zksLWtjKh4mu6p2uqZoZdH1EhudDGqO5yUQhm1v+uNl
gzg1T/90I1bgyXEcMzABk/mmFAozIG823I+DOY3OqscyekKSXrj19fGPqy4uxRqQtqRhizXt6PXW
+LrZdENQHSpiIvaOGfH9yxz6igbK4gRQ06f9w/nt9aIGYjDEfmjy6EPqZoxz/CsRnCuMsrLkQZWD
fMZJ3R0q6bl3vxoiyq7p6pRTAo5mGMxPHjLzeIkAoDcVcxtmR/oMP7fE6yXCLKYJmWuCxzPoJE0r
PXLIUd6OamqFuewHz/mmjDiWmExqoz53/ZwXhaj8cIe2NiNAy4zGa71N6SJO8dyvKSt7Pljgz5nI
NWUdVamqkY7x91/aeNzIO8n70Nq5mh/PKhtH5FdWVE93MLR53Wm8DLYYj9DNdKB/5pjlGg5IP9Aa
q72Yvh+uN170GFR8e+X4qNLPLH02CMFjSa96ug3nlWo0oE+husxHQ5u2ORryBV3sbFroyHH1U9rS
REzWtkW0WCCr4rSJUXuAsi+mfpWP5cQBegoPgNuMpewSCylcS/wQg/y2ROFD71tHIv6EgzfLeWaM
iOZRWxiJ8aMH6UNTXEMfDvepmJuhox8Hlx26Hn9tg6HJ9yqnRbl1K9cLdqqLORVl5cR/nQC9/S4+
IZTQeXGTua4pC561gEDK8SfdcgBCMcwZDu4jCgsG1442XKNdTINLkeYJOYQ+Nq2rWtT8IGZh83Tn
RlrE1/mk876o2sYo8bwRABPrpnPqK5XH13Zh1D+GWudb9CKypmehslaeVSW6+6XdJ/zMgx7yB/nq
1pPV83FvCgKC3HVsRvK04252dDRaenMhNBAcfSSEpSv6IHSumimgEe7gDieDQ3j8jZDhPePb1M+6
pyFqtZshD7l0GU+8tYBQSVo4QSJq8yLrURZfG6GGjylmuQS4VR24EmR/YWkD6SEJvqvAs67apiO4
vUCWu1ImW7g1+aygDMKOItK3D+1TCWOv3weDBly0GYwuPCeTm54W8ol62uI8599NQkgrBPT6UN0a
GdK+rRNaLLAscJR5roUV74ZfdQA9e1bf5CtaDYHK6ZuhFRIjLn19cFBFkzPy020mAq6mbrj83YKz
kpYPI4LBuJWRaT2FXkA+S93WPSG5vx4rzAMJK5RnprdF5Dxl4G8qmvOjcWsMRhAilgjpzZsQ1tpl
pSxWUekoTmZBYnFfwYXxHURUt9/GMO+7zYBl4vL3aAbF0JNnibmQwHZNPy635VNqRHMntqI9jyKS
4w9wWTrwv15/tmppMgb0rmAh2Mwj8L+HpOPlTqzXJ6nr85imhcakIRklN1Z6HQjNCK1NeFVnJR/E
0OmdbJCB19fZZJTDIyBlAWMgsa04vnZyd2jPcKwbM0aBFE7SYcPxGasfSzbC5iCvRqOgCxyM1MZI
aozeTnkfMwYAHBXQrmCtSKY5c1plI+yvFOZxA3sLpjlSnyTsCnIGPW9K6c1riQW/q6rp1o8JTUmA
ttnk0JJA5npIdX2g1UaHvHFokE1th7X114v4vyKMT0QYBiUOZ4p/PyfdIO8Pfzy9HJP+/Wf+GZPq
f/FX6BY5GaAQCV+gxPlbeeHYf3H2VxbkftOgbmbg+Y8lTRgki80bkOAD6HjGKHz+Vl6Y8q95JkgB
BrdMUd7/0Zj0+NVNhTrn+QIVmYtV/Zcw40WB5fczebHI251p0sdmgODyHEozcE9liwVmYVtVdhqr
NsxWv4BLL+7V5e8S4YMoEd7YFMeOwf2Zu0OmeXQsLkumQd00NNu+Nbs1qRBqbYQm4F87TD85nxxV
478vRYwaWkDJRFgdXaoSEfPMFP45uq9wSxMX0T/Q5TVewvKTk8Z7l+JWMuDG0D0XsK8rkskY4gIl
B17jYQjxWgOtnecWy2aw298q2H+bUMAg/WXl9etbzacZKn8WxZuGydA1bZxY3ECITbhJRvMKnoj6
OXRqRX45GW85MsDSIwW70AE5fvzrHR0D/r64oPxjFTPtP/qeDU02TxRNs4W6qiClDAEZj7L8pK/w
9m5ahN6ZeDAh87w9V9a+I+qu9FqszVJVrM2sJtFnKO1uHRXppwcp+80dZQrJs2WicWWZyKMTB0lt
pgiMpiVDR+EJiqtnImp+Oj4nAnKBTiDsFp8cDd7eRtJJOKrTFTI4Uh0LXr0A8zo1ZDtTGeBQ8WLg
x3Lz9cc/1lFLgB+Lq6Brch1I/TMN/fWixNaMxopDzlaEMx9T0079OU7MANg96Lw1Pr7ae3fx5dWO
lgYnOb/0qRe2TtdDjyakA/4tgLEoxrlG9t6iiuNvH1/y+CDw6xs6RFFZgu41C5J9++VZcQzQu/c9
j50RKHkBWia58+GDUa1OuLxznxqrBIA6OkQLyPqHarAcFZbYtX6Vb7vW7dbtYOKZ7+3i+zAIbQ8N
3F2YXlPeTOT+JHbg46kpp082puPGyfy5BZ7jOXCILvKbFefUwJLyhsco7FtJma/1McCPwerWmgbe
O6zJuC2cvF8J7t7aBODwqE/2cNkaTnFO4qNY+oXvXhDu+Lc66t/uLtY7S5PmNqMCnnCL/z16GCI3
UfFkJc12aIK1iTcQeiOIVGo2BvClX38ZQhExiVEMfHJgBYchi6rTmjQ9KN4D2tpOzxaxnBmbIwRa
YRTeysscshI4aKNOM6tzU03aHg1EvqLsh5gErW1ZNpV71/ahdtd0jrd0RVguK6nZG9oRTNsExFCC
BA+A+2uy7hLEZZ6FkSixTgIZf2lhd59jnOWEIRhtVei6V73WXEBdm3ZlSJbjKBNBMkPinerBqH9l
0txtqRk1BLbjz3gU1w3TXBxFPpwKFTQX/M3Z5uPV+vYBoclNYcBTT9ILnfvXi3Ug5qGFCsiPXgfn
APThDTv6HkDnbTt5xbptga7/B1ekB01zaBZsHvdnXVLhmc7FzbYifsWo5ZpAxe+kbJ9WguI1dtX9
x9d7u2+TWcpuQwISns437a/ax6zCb9NsozHBYNbJfu/nvViTmDuuPr7U22VKfwg2ok57nZbUsXrJ
x0kX9V3OW9Dp4FZqpbHP+9b+5Aa+exWpHMoUmqbcw9c/Wap7WtqAXNxqqtJpMdmutsPS6Fx+/GWM
o54X+wHfhi4l4i/QqGzbr68ThxoQ2wIbwjAY+QpsTrRRQ+qvVJ3lBIXWNiUFC18HpHuonK+V6W9z
GYefbUtz3+RFU+fXx6CEQS1uWAwQfqEMXlSGJeDxKezseiuBcq1RfSUbr4+ajewb/OhCTnIP1sNd
V3r+nOS9fQ2Mst/6lt6dpdMkDhbg/09+AfPdz8QkGGcIuYFMiV7fGl9qmuYFot5mfpvt9cpau3rb
LyaIYOceiKllYKOYSSwe5QQx0UVbhONShbq5cp0sJ+creU6MoTtHE0X4Qv8IZ8dclmFT3IxZyxGy
oa3Dybg/ZGNyDrbrsy7t+1/ApQPN9FXy/M+//Yub6hmVm45Oz03FM4env9i0vfS/BOxiS4Qr0cqr
4QCntmp4Y1XpYQymJye0b+tKuXsQ7t7sKewgUpLbTQRLfuvI6XkiifYgnMDd9AUR4H0M0F1ETbKp
wrL4pOYz5u7hm2Xx4hscrc6+SfjADDa2oxb5xEq52aGxBmJaNJ2EhYpNvsU2E0X6XuRYOmrUS5+s
AvHuKmDeycjHYdh7/Lg7I3vJaLX1NkKmQK554ljfKKsubVmjSHH1HzmY2a+2aQTfa8QKbecvo9zE
aDJ76zu/3ph6na8qOqiLPjR67JdmWywDLrjFoBMtZeQbz2NmGGyV9g1mw7WFHmSlNBf5Hdoko7P0
U80ykt2U5092p98oZBFLxGlzfLJbW5/c87elm4Och5RHKgSY48dDLlxXNu00NoQySr5m3tbGTb/S
Jlhv+WSJT+rEd7ZtRUXCyRPxIbXi0TmpZpKcVWw6W4TuP93QwYBr4NvB/vxZn3r+m45WElea55MS
6bh+PDAqPb+lvWexkir/NgYF8pUuJP2jdOQ0YY0x0D9dac7BUyS3fLzHvvP2JTHPpKPF0B6B8tGX
bPyQvKqIiQ++4gevcWZD9LUOy5XIw28cedUnL6hjf8O8mSKENl2cFxy430xM3E6rB9Kv6i3H8Oy6
FdQ9o0feDNFTS9FNz7qX3tJDhPIyFhQ3kihNIudoCVOtfPzV311MjMF4swibWd/RdCCkz2gFHc9v
7+A51mdzvAzID9HCHDh/EP38+HLvvDShqmI5maf6b+ceyo1iHxYBPzLt3q1fwC2Z4Od/ckZ89/4y
1mM0O99eeRyZh5LYzw1Z1FvOyNXSYfwBKzNyl8qDctnXBLH6nWxX5FPg8vJ8stJBs62HTjshg+ez
PfLtoZw8XE6FHMqZTrwZSvdja8GtYgYhukZf02f1N3U1nY3dzF9ODW1ZQFDeBnaDkC8GsPDxHTfe
e4KphrjZ1O2OPK4fGtLUTJHp1XZEOvetsHF+LfrKby7q0LBSRNI5yRcAf3R7oY0undNOkdLC3ASQ
2oKkeXKfEJn3Z10gsN+bTdMaS8u36h8ff853PqaDYACdP8IVJDtH7/JAg5ECTafcqsGrCP6ZurWs
mVLNzKNPbsk7l3LZP20G1LThnOPeTxjhuWeqA0R98tKfEk//1ZQFsAYg1/8HX4sa1GJaObfU3uxq
NPDRlDuy3AK4ra6YCKpNPtreSVQ1dBH/1Wi8fNs8e2cT40q0RSgRiVE97lTgQvejvOVKIXbVlYc0
/oZoe3PN240x0ZBiJcLh8Mn28e6t5HwtYSLDPZ9NJC8LGN/Xs8YNrHI7mka3TGdodxhB9a+Izf3k
UgxG374hqDT0OWDSxs5xXHE7scxbn877VslKRxoAyBFbfSB7ooxSDwW1qmpzpajJk2Upul7bcHJs
h/VEnz69IguQhwuIyOTuvXpM7kzIucGqymKnXRVJotCp4qB/AnioncWIheqNHyQM6etsJklmfCWx
tFWOBc3tLHruPSKb8cTS4P8TO21P61xWAQD2OGAE0JpMpxIJ+GiDMASeFPzdwLxHQB+mUABoliDG
5wQTELhRCW8Ffb0KvtRJboz7JKO7tg1CI5VrTS8MJArDoG3rNu7qcyvNWudMNu3oXQF8SLIN/7fW
k19S1fGwaCVEj1UWd9I/c2wQGiumWHm0AdWY3HTIOiHmZVqOeQPVJDlilVnhnAjv0hrtApx4mUd7
UIF+sXTanAH+GM82iLQYs+o06jhOhkvlworZ1jX8iNXQWSMZOt3o6SewBDydvkNawPFJoVssutBx
zCcb5OwI06IZlpMj8+qGAG3QLXlTR+Nl79ndTRbKqlmPWuna13qeOv6aCFO/3VPEDpvSGdxwI8Ez
Eos2s56WhHS426ziFbVOvLn9p2sm7rqytpwvUVAmyyFJIW3VEuwtyNjC2qVOe0Wfd9N2VvHVK8zk
HtaMft1kaHC9FA2eNkaE+pUuMcvjJivrDTEo2bVn00SVgb+OJ6RKpoxJd3Nj/H9tdxBIxJYmBNUo
VmA/W9NbtdEgNihsfkg07GuceTWfobK3CvTsGrCL2kJ3yBdUzNMiwuJ9Usti+GY3DLwk6tlFZndP
U6msXQePZtHBSGRedqfraq2wEVxablqtDT0LL6E9MJ9lgnnipElwJnp+D04L4QLMyt0AYmdracYV
yRSE6YHM2nuujJdDFLcUFZiQE94Sq7q25wCGYY/0F132NFr8I76I6S4NvawOMcP51aTH5Xr4X/bO
pDlu5drW/+XNcQI9kIM3KVTPIotFUhSpCYISRfRNokk0v/59KMn3WbKvfH3HtiMc8jkiqwoFZO7c
e61vdUCWUtw1AXjo4maw4jWeY/8+9O2HQovHjTH48Xaeie+Y8BavQ3MydzOl60MY5fWX0m/1Uxl7
/nrqpAsgq2s+XE0SHtSpeu3TsAbhXzmHJhfzyiNT8GDpiXloJw8f9aiOuJa3gDmMbeZMJDr08qVM
CBd17Mekn16QxGK5JP8R4374Urha1PAEFv5B9R7kS02G69nRnjLhg6oLLaIOo8rf6ERW8D1IgiJT
AaOHc8ND0mjqXkbkZrY9dszBak8EJngQUhear1Z+RzJa732rS/YwzQrUZb76sFsiCadkmOlwZSrp
5inoKwktjqO5qTeo9ivwJU9ZhaeD7DuRfS4gJoxrj9F4xmbKIpHiynzFgJ/dIRtPaI+go/cz46D3
0UROblfhXZ/JDuuqChUVlzsEpTe1J+SW0dC+TjEoOGBacNoGIgRbs3nFwrBFXgS7UzN5zztPM6tv
I7aAem+R29STttZ4ZPRU+IBPGqAoGNueT8RTPpGUc6Q9q8McqWSybxquFJTnMl/PfqGeYrr692ae
mk9hUWbJYUjdZuMQn3RnDKa/rbALYKeQNONiyHJfXT2knqS/SwborOc3NZvst671IxdqVlThysAc
BEShdR9tJAIfguY+hiHMeBy+Q6WvEceMn2LlFx9NjaB2NRWt8aWE+bDmiOacBUEMr1DtkPLG7bTr
qFiefJDKr6rl92AIGjdVZ8rjjIUnuM6NTdtqP9OFW2gICMCABvTcCbEl5Esc+fKbhAC3xSciX9BV
JPu0Cbv8AKE+20Jwaz87lQTv5kHVX6N1Krp1P7c8HNALnSDTbeDpLoRFrDHWoZckOiLpNzecSkWz
zTg3FRBSGNKvuiRSzzIc8CL4TmL4KxENISYe3ZYiKBgNAhiPSa0YWEeOANjjRxBkgM68htSllsup
PYMO4iNieRAxBsSZt+pm6lmZYz/ckp0enRMfiWVFvMdt1fn+yY7RQtZWnexsPXEfVWc684pKRBK9
EsfndCBhjtaduaFx5pyjhkd1U2LT2s79mG2HaiTd0/O86JxjJPOC2gFrzkMkeaj4dmnCy2NWCPtM
XFj9tVFRc7HnxnhqE653kmbQyady2vkxFxU+3HSjcWteaqepv5LKVxKw587Q8zKZJjuubLIHV82v
1bAJGo0tj7WB4XFWbQ08rG5eFOYGvEye/FYt4hFm3DGXVZZFeIzoRoDI6Np3MbTO2Z6lNsBdF9F5
TBwsO4NLqtL7nFo2QIjaHCwb5/FATN7JYFuu14PAVazFvgTMVsZpyQrVhy2KKbxWNUaYc+JU4afa
jSNSWPvqixu52RqI/0wImDaHBIH6FJEwwsxN1PkShp0eriOtVzcLqXYPr3T8BMCMdTEKk71V89O1
rkXnHnAECDnfoQIndIWJhSXzQ5OFaIM6QRNnnZDKdIyLjr8QKgSnUTTkHY6SuupXM885bayy/Qx3
fPrwPdW+e5HtENk65QcDQTp3OWk84N+QajwmRayesZH3XjBUvMnc0VEwdE39ZqWx+6iJGdpoXQ7x
eXKL0liRuNW85HIe73237Z/1esxwn/F1m4C6Tw7JWA8SXdEBL/60FZ6HzIciIz7bLVeNbOPpXo+0
6UOfqwQ8uk30CU378MEsUvsg9bg8udbAb6xmtDuGPn4SOhOZeVDQOeaGlvhGK+Lpw6tp85E5Q67O
in5LiwEXbCHOGQ1BFCs5NKMg0dzwwY45cuF1xJ14KJRy4Rj13EmzJhuWXtfmTmPNis95llZGUIAM
vdeslCauIqmXVmrrx+rgWpVfBuQ2fFQoWKGI60UayGKQHyRrGM92hDRHDa3x3VVp32NnHOWF1WL+
qMwlr9o1SzxJTer0302/n8Eo4v7ba3XNZXHZydudTlphs0KvSwqFmWsPosNPm3iu+o7GXV66sKTx
L836rlNT/TrCUL8YnR+dQ1ciiRUw5JPWt2Axxhj2SL61DqUWdZ8l2BT90qCKZI2vsiVEAOXxBxW1
d8uZONzWfdiwiIFvpm/aWT0DYcv/MuPCuAuLOtqpPFd72y34atg2T1ZjZ0AF8cPeu3Zbb+vSbj81
tQpXzRx/dFHFP2rrul6Hqra+OiJy8IQhf6ptkjVMa4ThoiwXOCu2IyaaNvlKDc9hZxXTg1GgQKII
IdXOTsNnM4/I79Wqx07YtyAnF2ufnnCWaVAN9SK9k/R/9D5Wx7SokeK0mXvWhwJPnoeF17Vmxut6
ot2Orlafy8kJH+GuVgfyCvuIRZfEbqNk2CjRDh6cpDuqiVCyhGfzVo8ImyNNozxGMb4qSn1KQOTy
IHmjN+HEhGh5JRoz0hbeVW4fZaIbLGk+/2O1clO6Rh2MnX2D29H+TL2twy8Yq69iWOZMVbeN6Swf
ZFh5TMtiClIslNNnUpOjBxTkw9Yb671b5XItsBBHaAGrvT/Mb/T/ilcCR2ePPYeLZGp2xELPCSfw
pskGg5tl7SHTdAtCn6afs8Kut/icnZsiJB7EhmJ94Q8eTflQe+ol8Y7WIKKHvuVFeif07nsdDSCN
aXgLHqpk4lHcZ7ft8n2SeM9jqpPGCKKCOpBSDjcgPJkqGeLbxKdxUxnmIYRe9DXWw2ELak3fdbiy
135C/vNwzTkncnGFB1psImxkNxQX9ufUdnalM1YE5qYswBVKyVXkAq4RuRAfKuvNz2NtG3eiEDOq
hcJ+qskBwEQp7C2hvstHa0GmOp53mRTfkqPaUW496sJV0zVQh4n7+D4zagI6F3UJ0XjcBsDyowTe
UkmATI2rf4WHtg3GGnotA4QVOQZm0HsuBb0dpW8pkRxH/Ob7jpSMdOXYGkwjclhm3fzcJUQ48ihu
k0UsCRQIo2+Iga6wnfBTnlWUGQANM5bAFDxTlzz4ejOvM/xqNy02mSDU403sLHZIq3HORe0AC40H
YTC0yOfDNFXq1nUIr6VGI6bGtd0SYP2YnnOwetVKpjNqvwYQItAlLeUxYoamyALu0pfCtN0dUuCS
LWdEsSpxXzSrPtHGewGn8jTRzOZU5yl8nZB9s6PADPLgeFiVUm/ch4ooV7/NbnO+5Zu2hBTS2lXO
cHQgC2BouxN9X2KN23SP5Vy8CGamnHPeGrz8QQFyOEDYqQLCROMljbszXsaJ4LXK9L4as/s9bCr5
hYo1/5JjVGTRAlzv5Y62tVQfbTqvLy6TS8VCqLLB0ButYRCNYVxTDo17ZRYqOWpWNSDb9fTW23uZ
gSIPnnV11oYI/V85edWZ9g1RXSb+3IoxQM4iVBno+osiLS+m9IsLEQBZvkomFtCU2K73vDV1MhHS
+F2GuFUCU+MXSlQAR6dJq8eJMNvhpaHi4XtLOOQUOOPYJTSE1Hnts6MgiX1lt6R3NqO97Gn6868q
iLlP1MecTDOwrscoG9v3glDYd8SRi+586ouPzC7pKrRzF37R29T4msUNO31FVPh9K8fwC4kfHMLt
MNFEUM9h+645NcBkc1YC0lTmwN6UIwtDG49DtfWiTlVbWwx0NPox5vaIzZ4CB/9b9Ri7ZJ9TY1bh
F8dw+BlRj+gwCUTMSAkudW6j0pq6bK1a3uUmhe0GZgeVFrmMZLoWMKbssr1JZqfj3KiXClPzUJOL
vaV45TfPGjkWB3ug/biGYjtpO21aSoCOCSmm77EQpzQmEnjtNsQWBXno8i1pM1tdAHM2/KIaRchs
1OP9IO3OKT7MvudVscOjFB9sS3z5cTEdpUX9ymI8mQRzC2Eg8IyZBA3OE9XOEk4UWNJts4BeEJfe
Muzy0UE/Vu5yUhifF2UB/NcyG7N9bdAFOmMuA5rbObNzM6GyfISqQYoqGUOGGwyh5PNlnkM/pKnJ
SrxpUTGoXTEh/LgVqlMfyqU3uupNp45vQSzET9mkTNKfyvJzgXH1knkkvQWLHfppiOt2AsVjG+HZ
7vnQe1NhTKbVbvOuE0LdOeVNY6kx/6sIq+c74dml9x9Pa/oyXEWldfz9mXTy94TTS7L6gQBpVfs9
Sds034m+kQwwxII1xeJojkGu8/ysBr7OeV/S/zsOSavB7qg6Kjontuv0oLsNTRQoETkhTyjBGx51
bAT8rMb+BZFAR45a+j2yKnMe5/wcK6K85VJC5ljTu1WONvCTkermBk+sfmQmjeew6K1LEfnjCS1T
8jzP8fBpANf9Ywz2Hw3qv9CgMrKwmRP/V2v4H3IRPr+1cULlVv1C6/n5Yz9lqLBa/oL+tJjkoHlR
ddFN/ilDNVCUerhsfmLB/haKIFCgmohTaGajSeIZ+y8Fqu385diOYSFOxRWNwcn4d9hfv3aUbSLy
XFBBC3cM7ZuJW+rXjvJczbLX2t69FCqHEkL6Tg9dvu0g7A+y/fJ3F+af9Mx/nTleXwy1LWQdNHAo
xH6fjUTOaPM4d/aFqPL69UqAmDolnrOkw8jkmhTkEQLSN7EwKP4XL23p+jKAQE/1u3Yh0TJj7BhS
Xa57SCkaWBnq6jr1etd4svwF/NHqzbJfhMvK9eeX/3Xut3xyYGTIjJFO4KA3fn9500qiUgAKuMCW
xO/kawsTSSd3oD5yDOPlxoKuwZ9f8zdJ3s8X5VZh2si4gJHYr99tSWxaH9XCvDiQSp5Ki9OLWbi4
/LAuiue6c+hTXGkxvdFzQIq7vnt36xZ9ruZyHSSRPLvaW5Abrbb01uZ5tt8QBeAhCEGkGzeqDhdk
zNLvWbW1gTx+zEscj3/+HL9OWn58DBd5NhJldNzW71IYf6BLRaiDeSENjHsFPPRhzHtsIn6LF+Ja
P43ZvxyQ/TpG/PmqgscDhzIv/PuoxdV0Lx2dBqCDoYynkv2Tnm8ZfwCjkVgLZtKtbehFiLBoNU5x
/+95a6+vD/ZvUdzqgvvm92dFCbEIRkfjQjMa9szywEyCU3WkpHH35wv8m+bp52st/lGfiZb3Dzrm
cPK6Utd742IvflCtjrFlqMRADRBaFtYe4hzelI6PKNKXMgBHIA+LRhl7n2ax9i++7n9ckdAF6Dar
pbHMUH+/a01bq4QkC+jSd2RABbYXYksyO3AsgPgxVv75s/+zh4Tw4+W55L8eBMRfHxKwgBxhLWVe
mrajDCNdYA7sCKte78HhKRpaJhZxvzdwj7jLRT4bd0S1g/efUshl6K7n6uaKySIFdGR0gRYBO5gS
PyhWcawYN5RTupQQfjkORxFDct7++UP85o2+foEe9SEUMbYKpnW/yQrSPAp7fxLGJURXIbdXk+X1
vhm7on5tGjo1uT+w5E5cwMKHPBElROlRGkP6raeCij4hsDTfzWCLyGwO6an5DfizP7/Pf7IKIrxC
H4Bi3kOA9dvb1EazV25oGxeqYi7I9TIbdVO/GnpoPMkFx/PnFzR/v5mQfXBXs+fqNBl84/dXLLrI
TPVsai/Dgri6+s9CMTpvobBAe/TMBu4by8VXFSYhxiFdpczRBmhITDsyCnULkvm7VSnudJ0V4Gpc
TehlYgfjnrheopZdA/09ueTwKr3qZoL7QZsfb5np8YHmCbPpnz8Vn+CX0SyQOD4J3zNEFptECmQG
v960s58JTzIpvFQMsgNRE6q9TsHGnaWVT92+VLEaOBuqtFubjpbDYIZ/EW9FHCWcZPndBHyNNenq
KcYPvei8rVrCCvGitcgNShLSLDhWToif05oF0CQkcp84D0VoVpgekQ8dTbET0F3FWYfKhScjbYd+
wxbA2DBLc+Yxfl1e+rKLb/y2SE9m4Vd3Kg09ucaBp9MYpQf3ghEvOxvVlH/Ts5YBLnUAfd1p5mw4
jSp+n0gDco/dBHUn6di/j7pwCmslrbS+p5FJys4IfwDKR9Xqa8ejjUwKn6fVz32Zp0i2Q897FJDW
dY7yADxXjakkUZ9O1MxANcVE37Az/a8ABRs/KAuMzXvqbpQhsu85TZtySrRDiHHgZEa0c1e04Y6L
DPZxGhRyM49Mh+aiDZx9VlCpSyeQrUlOTxFHdU3qZ5E3wSgQ+Kz9dBDPUdyz7WbcI9600Ltcoo42
khz7aENpAKYKNh/vrnJgizFCTILSZ7WhBGQhVqCKHn4QVCav5dgZWoAJ/TbMGSNjIPVOPuPCnp3Z
iFGmBzMJgl59hGGYTrf0VuVJG9FHbaOJ6BPQqMnoH+woie9UJrpvPpxuMjPNWIdjnzZr8GHRXWPa
zbYhVIVAl/p10PX5BZJAcjQV+k1kHuZX4HcVwDkOQp4ww63JHO5LgQLvBd+Ls5KMOt65UcbvEalu
nKbiqFzrPV9PEKOX2HHgdtaF4SnwLFGhA00liBQc86RpkL85vttSd4PRSaL6SXN88tIVw83MxpaZ
i+LJI5pFJySWDJXKWxfe0sFZdROaIJeOhiOgIWQrwxw4MAaZnXBipBOh0WBfM+4T9YsWK9fi7WZp
2awnBk3+VtOX4mcGy1Zl2dLl0CB2kHlFMcQKbr9Jf4CmSAZHPa2KKMw/jeCbmOwt3JJimjhsK495
xkpUrBU/MH2xj/GDcbrkdwjDw/aOboChvrFo7ZK00sCnQz8fBGfWVXnFymWKJTuxo0vv+XMXzBgh
8F4OA05/HUpKl9MJISDBeYN0Jp4HkzNqO8MRcnuoIprNOuTZhdgUTSxpS/GE+gHpJ/x6oNJXAJpT
3VDWQRpcWCQZFM6brGSUJ3Vn+UtVLk4ddljG2/SEQ86cAvmzYSyDkIjzPxSLhMIHkBL/YPYyVAtM
Uey3xmSnJspv4UI1TC7v+lKyxGBcwicsaUoImqoPGB3Y1BPoYPfXNZIazj+FDpuol8IQCSu/fQek
wKUUDbzKtu354/XdFn1Pn8WS9nhfUXaS4uUk07281iIZcJfmXBYZuLxIGXf9zDei6IjfTOZgPCmI
9pur07xPOG5Yy0T1CtSLOzzW62mpHicTpJ9RTHwoHkleKYsZ6sCpGR/S5U8/3OQRUcMHPVPO25Xf
JJbyqM5BGkgRydeUxqMVjEk7PVwLhTmTJUyINHffzJH6Pm1zvlrJmxnpmqFbIN0pANBJD0tq+h2T
GQ1+ZajfMeXEBs5txHd3nf+WlWRY0WKev1IDcUxThFcLVsAxsvqVsBV28ykzQX+EKD7fftBsVOVO
xFO2DT54xc8woKgG4IFSgzxJB5YCB5ELNuw5pVl2PfxYS+kzpQL/NZZxOw9sjSnhyqtdHN1YiQE9
FI79FoN5yHdsO7zB2hzBD/paOaSbujDCr7kW00Ipr4+QETpY0dXYLGUQO0+3boaLbw/tey5aviOS
zSnu+L8iWnCkpe2wtlXLUSWLGTIYE+MalgHr4PJN34Gl8w58nOrGoiv4kEwk7qxI5ODdqh/8JXbc
brk9nTI37vRooS9kuK/wBCvKVdsH6niLrV6L9wWhzVRpLjQzAuFmH28E/zmZocMN3NkZ16wDpvs8
KhTgaeajXeyknuygcnOP5Him30j14JqOYNc5AiyLANnZ4wN9Z65KniXi5E4wNqXgCavd5eWLAcN0
ujz1eWcAhTEquJuLd5tyX+4ZDPGtJibwpZyNnOsw8A0J9BfPV+LpCDLzrVnoXZmeA/w0r5jLyOGJ
b5qWd3K9E+0Rwd0NwMvl3qBG3xhNzuIDSDZq78UISurgk9YSwnG1WZpMckz2RWOIZ+QUo1h1HEfb
zex2FEVM0qiBzCEqHkEeOEwrU+PJ1BbWqUg5htijbzwNVsNFtszJIGAcoTQ97ETUr25U86BLY6Af
vnzCK00XnB8rUIOpd3c98M6DBhIE4uGTijiiJizd+mrgSMv0hH8I0ZOvpVuqtNkf+J6uFeN125xm
nTuqXkAjyJb47LNTixN8RpQGvVmsGyaQD9erxuxsFOt0MPJ53SxvJ3b5FFnC/KXuO57XMo5IAsqY
N+nzhDbMs2Zr27c5QgGnjViOkoyHCy8tq2PcNo5FyCKDf27wcAGchIAJBuWRmJE4wDgd0efOw0gO
L1P2wcYPrzW682aPy8rC3xbP5ciUNgczeMhkpVUbTINDfiyUy0/nfWzKR0M3B26RMONCz8t9laTX
tW+EJrKrIoNFnlIkWo7kNiPQgCk1uKflAvxYi5aDu2K6/npdWAloZ8e53rthtDBrrxS/0UumrzAz
wsv1/gQJEO5SGgE7VUo7u/V6n1vE1/tmbzuZOsbRRCT2jxuiGAr/o/bozwZFo0hYR12FwgRsM3oM
6ATLXfGDSZqZoXHn0nrfGbIE+3NtpWYtUrLALUujXHVOyUo0zVhGUIDQhGicFPBHsnwgbViYn0lD
g7axkduhqA0XngF27jsmq82eW854cuAnDGvSD3iySM1jh0F6bW0x8ePRI0LzmTR144yfaL5wUuem
/kGx6QYW7esKaIOcKNZV6HGxaaEv2ze09GhleQOPzbIBIYSJLORnNXj1dlVFDdRlRqOMgUuASojL
+o7HzJITrxuRwPOAhr5xV8w1iPEeJwo/iLPJCpEd3jtas522Tu1mXAIjtXp+VIYP/BWjRBmfsRvp
1aFkGb1rrhAth6EWE7uk4m7XjXAGiOH0FCGRlolnncC/XVmPy+f1xHBv96b3yByiOONW/hZroYaz
LG33Tg5E2mNMdTNAUP2IrLbCdSExF7gcqQNVkY5ijYBYGHGxIy0Cq6Cj5SmoUCaXeGcIEog5WOUq
Z5jHndanSJ7gpqlVJCt8umosDkldp7eW3RoGoZROceBkP+5Loy6nIK/r8jasrOpDkP6dbd0FsYEH
gjsMCWnnb9AkdfpRLov/kQxIGpEijqmp0EdygsnJ3tYqky4MXTbQl3k4aI9RavL1NKgf6VQJg4tk
OQgm6AASDmMNLDjNFb2jqHGKpaSTsc9EmRklxnCpBb0ceGY87oIrcHewBI+qiCUyTb3h7YXEizxn
ZkV9YIcD73S8biZhzLo9O0mVfa+oMdldRC026bKHGxoz9dBfmJHXg2GkR2V9pNdPil3TsaZV7ogU
mX4aWWpgg08JsTOHoRbGXTQ64tlg5vB+BRS5VmYfOIPxvZauyf7ZLHSNvohYra7sZsUrk/XCEonC
f5mLsWFurnQrM1/qzTpESUAWY1KsiYtljR7tmswXZtoVYWtvjeQR6nJuniTUMqh4zhZdDe97Juta
kt8Xx3vTiZPvtmLGd+PUPU9cpzFjcjIpTsg/lwpDUj0so7kiK3374CE58w4c2MZu33K+IaGnbxbV
ab9lamH6nFU65w0+CAoV36hu+MSsSvR5uCReCiQY2IbJSaJw2VhcNbmo33R3fYXa1AyO7po5WpaD
a8nsECrjRuaI2K0sdAIiCtSL7tSZW145foqRIX8aSYw9xfaUfKp73MctTwirM6edecuGiD/Rcwvd
DCa71u4bBpFjsNip/I3VWOOeMDbtW19bzjuQ2vk76WPqo8rHlnJ7yKMVdZV5A4VLPxkUZbuc5srL
Yi5v1oRkEz8kZZnKDcI8eXSsMblLPDCKUeomn4u6ix6Zmikg7kU+rbPW0XfE9U53wqrDT7HmZd9Q
vfGbyIVPWipllKv3DNg5sebIJqAMdTqJRoSRua/XtsJ/Jjz/YsIDGcyn5/zfT3iwq2IO+JEPdnj/
v//n5w/8nO0Qt2Agf6CHaF8ZIj/nOsL9C9stOn0TDy7G8qXl/7fhjrUkXi+cRqyUi12G9s1PvIit
/wW3QoCKJD2bzg4/9W8EuzCb/aVR5KBdXAAjdOuZJMExuZr5/s7xSNJ8p0ovQcYji/FGS1sUd5lJ
aojlZO9FqebDcM2aRBtA7mR2jaC8hlGmLpElMJG1e7L6SKuM60nBH+/C52xG+3ojl2DLuEvSiLPL
kjwZlr2lBczIicEks2oT4lt9nojquvRNbXEknIC1H+PUz9+VIlBTyd5/jscqJejzmrjZ4d6a1gCx
2IbJoY2XaE61hHSmsUVep3vN7iyXGE9/CfQsWW0iNAd3qRgVOhFpPxBOSgJoz5nio1tiQSNN3WZU
VOzfZZK+zkt8KNlQ6vPIeTQwpzb+0CyL1RkRFfrDZvTu0VSIYj1OVnufOtF4ywYBqoSjKIquQtMu
VYnVeeUp2iNKM6EbXPNNo9Yn63SoLPpEcZrhyU9nA0v80MdvM06+fe6G7cZRYfxqTJywAssv/F27
tL9XonDzR7jS8bl3+oNTgUrYJ6wxO0bm/pF+tdrp1Vhb67ko3EdOprQWsM/k3mqayCwkidgErhRn
NO3WTNTE+4Sij/YZmmM9IISSMGXRdIEZZvLYh1m6wa2F8tEEYh4gaRA3DWLqawp6SURZ7d9xasYA
gHyuf1BeIffsBtUe0VP7lYLC7wKRFHkV2Bi3HmU+dEdUzWSeIly4VCLPu5VWl/nZ8EBZoRSY03PC
GRSlhuOpl7zXkbT0duffGHHloRMEZb+IEDxxhK0YdgiQOETmjLXPZbyEOI4J4aKWW0tiEkYUOSyJ
3bFLaWes3HiM7v2u/kBYPPV7vZtlstZAeXygUKErhmg/xx5jz923kh6vtg9DP39Gn5UelFXKzSym
dFH+uuqthuh37w4NMZYkZ26FZjUeIUfS2hqVoC814lM9z10bpc9Sp+pXFzQYSZVvDFDn3c4zVPIw
TF58X5gCduY736452JTlTcK1He0y1tqTDsaiSu501yvCu6iVgt5XBebK7tTr4Azuwaep8SnyeY2w
lWvcmI92y0RhKJknBp1hqHIfUk9tgdgWpMOnbqCE6R0J2822KEkKHm+cdhN8szrKBqQXyB2JIqw2
rV4XgeyMcJvGGedlrG+bZBT9qoksjvmZcWN2wrhFcgv5orKxYop9PujOaa7tMJj0hhRivZz2BKhz
3XsUXwU+jSlcl37DHUhzSyfkgU4tLoeeLLcmFFtijzr4p02xoYT00HSL4dSjGFwPssh20iGieYXe
Wd5QR/RHM+2LB2Ko7HKVVK6zc9Oye9BEe5ljHsysSj84n38yNJaB3M8YTVT2GmEeFlzUGE9ab+Z3
+UDIBOQwunyjYzyiomTV8guCw0ULSER3Uzb4zIxXZBP4yEdxYag+u7fs8lnYTR5E6F9XWmXt0y56
cN0y3hSVkQahLIlPTXTlrMY29/fN7NJ0ztzlalfDEzyEeK2T/33wMOyDB3HVDuaj+eAih12zPGUb
zgLOAf8EOQ2OcMZVZLeAy0Smb6DXjaepID7eym37BeJ/ugZ5k9NRiOOjx6niyfOc/qYe3JxSJ2pZ
U0AKkU6cOKH2TacZx4k0i+azjqib6ViUwopjbcyi2t9XM3A5JqbpaTA0MW6iNhq3oTnD6yj1IkCt
jR8yySRVNmRwch2XuFLzjfb2tOph4m/HEAWnI2S3KVqlZzyGZXxB8ZRtwpmkv8CNcq62aaU8qL4m
xLeEiQTX3FLkYUNDG2nzauUpIfH7nLb+8K50R8Onk0F+60x9ozMh4CDk9Vu6SMUL+e7+fdxxgAoi
vv6X1He2ptNrd042lmeD/g7wtUh/gq2Rf7ST3b16RmQ/emQ0XiQ5MZvJkPo2r8lyVXPnHwhgbwma
zDQM5D7clgCaaf+Y2FZ19OPWerNabmnLksOJzOny1qec24/onM9t62Df6WTPUzVMj5FRLJlempGg
DBbdSRehOrVOHu712EkDlbbZusIyvA3z6GwIBHsU1ck9VBHPX2XK96inrWhBApjmKuzi+ajnNdq2
LC3uoG1R85Xkaa/QJrZfpsRELjhrKjmZKmv3rRnSwwVp9bUANRXMVj0/WQqwZh2mXrOi6QeyjhTM
TzIazNNMiOyJkF+FtcTVU+43GT84bm88mpEyt3OV1utpkGTaUyrHn2tZt/fW7NIRaauQccSy2rOj
j28xQswnK7a9doU4YtwMRNQEyFVg+3FXItbrLl0/tSnGBcvouhddugL36uQORqa/TBq57fsK20jy
GX9sWHZBB2KfnSjT/fQ8V7FCS2j1xaY3XLmeLE6Pm1of53e/U+6GRJcyaBqyGDCK2DSVmmYIV1E8
9btBLzjKjHguM2Ym3KThga8yX6MByy9WPXUUzd6xj7R6LZFa/UcB9T/KvDVo5VOh/vf18e57BbD1
1xL5x8/8fwofM1+AesgQr3Uy88y/UficvxA42AyvUeW4ENv4Vz/LZIth7s+y2KIsZpALbQ9IE0wU
89+piklB+LUqZizJcG9JO8NEazNxWKbGf1cVC7MqfSYN+d7yo9chI+Coa1Figkl4KTX3sVHavlyc
b35hvEwD3tPem7Yt5rhuccnhazAP1lBMh3bx0JXG4BDTjq+O5MJ6DaO1DFgomo8phANXLU48hhog
KxZ3HlAN/UG7OvYW756V02mp/YTFQytH7mjvgQxd/35go8z8rrgpB4ituKYW04yUm1YzTR5h/ILY
+gKpivPUms6qXjyFKeZCWKbzxWFEsK68wQuMaeifgJJmLEH4EuPFoWhjVRwWz2LbRZ9du0jo7+Jn
BI4Z33aLxzFd3I764ns0yPLaOJor7zEzbGzMkT0myX5xS06Lb7LAQFn1ZD0p3L/rZnFXJovPMlsc
l9bivaxziUh68WM2izNzWDyag41PDPTze7f4N2lZhVht8HQi634zkWQtRsUjWtliS0Yr+fKLF3Sm
G7XhW10Ni0+0kO22wzg6V9o5XJykvSbHfW3hShy9yngQi+O0W7ynkIm2hRguxOIWDxnCl1OS+02/
SmF6ZFhb8lvOJtGwMX2FzrKU2UuPZ+YCqgTVR6t1gWWh2VjVkWoepaWFj6ZtODd2NqHq1QqHaVPn
SnSXdXLXVPnwEgqGcUy8mBoUVlYybumxrlX4/mLOFZt2oK8Dft2/eMOA0hP2NUu1qZx9Z/n1q5ek
aHQZ2+fPJXFgN3TDxE6no3Nnl1fNs7E0zyK9bk40S/11nVgGF0+YvYHjhkKpNevy2LSIQFZzpZdH
qc3o9CU572zIeTYQqV4VlKCMbW8mLN9bc/DSL57JLGU9hlG5cUxmDamJiNkHtbsZi6R6JInJuLNc
mof2EoOH4D/9UtdscSvmmYh2E1o62yLVmEwujfqJiL+7vssI6uwje9y0CTPVeSAmyuqWFr4DAG/d
SHiyUrfy5wmj39eGjuaBo1j//9g7j+XIkTTrPhHKoMU2EJpBFUySSW5gmUwmNOAOh3I8/X/A7pm/
unqme2Y/mzKrqiQzBOD4xL3nFnGqej7VruXPMFV84AM0Yqy5jPciIC3fcMuBOev5lUwC9bA1m1Q/
wIytXrwh0eXRUyNvXupUX4NqXVDWLSoWCJpo7MkYLWNH8z2IsOIXEpWcyV3V5c1Oj7XefmllMu6/
Q+4jlgICh+cnYZtHeFfWVy/CavI7LbFK5XIZD9bgiE9vxlGTDC0BR+srK+AThvtxWMeRhAcFj+mC
Pgqhr+fHTpKFj8zG0Y4Yff27WqXqjdcM31ThTjETJbgQ+frG+9WqA8Wifw7mmj9YJYV98kYOkS3d
jd6ZkQKYNrnF+9eVhvCAv20B+DVsICZ7N/mMvodcmPae2SJKb5aZuDyxmL0gWLdfp2Z1cve1Gzx2
HgPIdl1jWKjat12HLwOhA9GCULQ59Qa3ORv1uqm2k0nsq6nuf/VBlt81Zuvf04brG0ny3zWB+n2d
pFHvMq5ICpjIS94jG6fg5NUZBrtk5hdRCj12gWY8WaWZ8YTydDwsPrp/meJHaQlbpuTm22K90D7l
qWaJpsq1erDg0MUtYbQXjaroYknlJhs/JHscezG/fphAewTVzFW/8A9c8G8hHXtsyxaJU7HcqQad
A5nlKF2/jRK3wui1702Op6/2kc+Et3Y/4GxKH7K1zq16loNF99ubopvIadlp4wlo7OA6Kwf/RHbo
/eUl7RQJc9CaLz4WZ+yz3o69xsYWuo1Du2mvPc+xgeoYsqSVW/4V/fezsop1tskZXlphuvUD4cRW
AP8tr/UdHdl2moutStqz0wTJAxPX+d5i57MP2xS/+hT62QHedrEJo9HdaVFiK4OscRxHYrf7sJTZ
1uisXw0DhlHan7JBvSCzXNwUy6B2jV1bJ8f2PjoLhVDoPfKYrOJyHByU+WnyZqT2d2WEH+iVapTv
qt5XI+18rRtQiLWjt1iHMNLYaGhiAff7aUDqFZPovvyqRw/BOnOWlbyyF/381BSDOEdBeaDszWLP
W/iCc9/az3Jg8TjpEqqt9exrRsrI9k/lrOuTic7iCBy83JrhIEjELRnFRwOGnGVtets3aQ6IXZoW
AHtpBueOCx//to/yZ0zeTKuWCEnkZrD0b0eLq8jD4DO3cQG6kzTfA2yLW0j033p2LD+0Npwd9zqB
bY4MY3MgQSzB6nt2o8RFRLQsnAfOWB3TYnGQ74emGy/466LkSdbqV6b7ZLcuQO7ASUxgbFPM6HFD
V6M3zdINu2W0m0tr+XcVZ/4jlxXaMj+xKLe1u5vsoSFneTAKsrRKsXUVWGtl2eJTQQvfLbV9QpRB
wyXEDxJq7K0MFRtMa/xuJssYmy1P+wg3BSi84QOp3ZvMnIOpZfI8WShTiFIcNx4Oz7h1YWt0rvec
wH9k45aQ5EiX+J0tuIrZpW97lKeXKcQSRJEQ/nIDb7wGuEyeS7Qi1BCEOMFU8PV56hMigUc7CWdY
PsUzfQAiG+XWn8TKFZ84Bqtz1NXBKmFJtu1oYMry3WlfKn42rVlOLL15R1ho+0hqLKClTFJZrSqh
SXThnRjF9N6YunqfbMu583touR4V1qbz82XL+hqEad3n+GezxkPjBHEg2vhzkV5GzOLWmT7JmlnO
Lv6dHdG4hQz4TG6J9KX3Z+Pet5B3leyjJF9ia8ZJl9KIlsVwCbzO5YppaH9a6Ql74y4Tj8F5aO/a
0ArOLqSTXSK9esdMJnkBoN5fcdjlxW5RTAY2fdQYd30aeicqhfJgma1ktFIlMTn2rbvLuvl3U9v2
vYV07nnq8ukoskC++rIHTMFZuGXKh7snmNTWcAX7kGA5lTVVGD5a42y2HGDCsuWxhdQVi64vcLvr
BOe/FfKyKkAwbvUTPVi4UV0y3ZfIlm+7pOn2yHC6g7QBXA1TmcTUDLfMWknCMQ6pnTL6C5e3outa
sS2aEYTHJDsWSqVFZKCq9rVr9nHble4Bg8DtnGf60K0ib5bEzt6r1PiwlNR4JaEOPLnG8J62snqS
aAAhNpTGm9NHd1Yj1OcUMAuQtJv7SPhMhquEFEdHshDr8nw7dAu3OFjR1cV95Qna3jcBm3URDRox
/uS9OGI+zNOcbpWzPBEBENzNuW1tsNgXBxhxB+JqVFxZpBSMbfopZ31weh55o2Q4N7I1Z3A1z+d8
tFQ8FCo5TTK55Km8uonnbYMkLIiH9eebpAizCHO3kZXWDmPrNSo5Xa2bYDD8fCUdZ5UlDiXDyfTR
8Qu55RZWU7qKHl267cgwUh4JqTTx+5AEo79iD/R8mql/l4tHqVLGRVqXHgl+xbidQ2FjdETDXjCe
Goeh3dZ+Tget0jHTH1kZ4sXe+E7S2keehq+4iR4NMxr3dROtprdhekqCZdlZelF3aeG1+2L03Fus
Vd/l4uS7RfjXPGqNmCFcf83gNmyryEMdGgjvp5pbHRd2s/y0lNXfTjX5t7k1fnapBkfg2eNtOI7O
NmB9cXZnuh/MSwhHCEO8TIEvrymlys5OMJ1qI3hHUp4gmBqKH1OfatZVnevwvAeLb+Rk0xSmGZdS
NfE45szfcFjxqCRwCfMuatow+hatWZFe6d6Qwjkx0Ch+BTaDOFfW3R3BIXHVuh8ZGQC4kvPorNPF
b3aFtRb9CBL6nyZ2yV9B6THkIgSSOl65R5ba4E2K6MkEK4zyk1rGgBbSl6dlSULGKYurMT50xqPA
8vJadWZ1q7L6gwY0rXetLQdsXP3qUmuSdps32Yesa576hqx/BaO/nllJ3+8HYsX2nWV2b5QvPvIy
pD99EqHGcKyrkxfevVMsqUKCWDlnRqpyG+iFO21ophd/mIYbKZzmslQjak2p++q+bGTgwexxsp8g
cZheJkU+72sm5SXPwQ7PPa1hSx1QReGvMDU5OMbUs664rcPXvkNbuDg1ce8ZGAoMyo6LmKwJoiYe
zKn51qxAE29FmyQr5ASHz7wLreWUrwAUsaJQ2hWKkqfgUdChWlsEVzBTvCbLsdUXU4v4o+USSilK
ii++SrOiVrAtrtaQ/u8UFqrnFcoy/w3R4qy4Fnxy4+9sRbgEK8wFIZhgztZ8livoRa3IF3zFl7Ib
avqsLryylR0f0qwXV2eFxZQrNmZZATLeipLpVqhMseJleGHPNH7odaKs3RsFEJrqi0fzf1vR/1FG
ven+663o7Y9OVz+aX3/ejNp/+6G/j30C7w/I2oHpQ3s0TXBsrED/PvYJoj/YSCKAAcNMKIPNBOY/
pj7RH/CRUdphEfM4+k3n/0+Bgj/CMIBE5nMrBmbA//pfLEf/0Yzg8dezY8UPZkYgzux/An8z4Ck6
pNDLMUhx6cKLcBua21Q/1zBq4zSFBv+nodh/4X5bRfl/Im6ufyGK/dD0CHB0wOmvov4/TZ36Ksp6
Y/Exps5F92ga4xjDFvh3vqF/mm3xltg3U3tjHIQf/xePRe8hBCTkZD6Cf8oP04rJKNtuRGbqip1p
TNXGUh2aFlkYV0Xq4vO/fpNehDPxL2/TAiyKMI9wCd7zX0nXw6BDWvygP7YVa4v9PMH9wfVnHkcy
Q5m1E43F3mOVcyUBmG2ROAnbYZEb9Gqm4z21oWdRjSWhvlVkdOG5t2DGhMsEHc0u+bNVq5FqOZWB
9BqmAJsPD8AcK7JQk3HU65KDI4TNNIfLEcMvZnIeW+eaafj3hHXiIYGVAPAotWALrbtrifMQNrkp
Z2RrDgCQDlLIN3tm/NA7Q3KeWIX/QPOYm7ECvcZZxjsam2p8qQYgO6qYm0tigTwigSa0ILxQ+meJ
2b5nucbakpr84DSjBsVobiM4hZgSsVnt8X8LxF6r+aqOUypxK4bx5ToHpvW8TTNQNhwnvO26JbQs
mCGZeHKhrXCjFYKU2sAVAiiH8HbZUY7B1MdFz85B+dlyy+M0PyZmvZogcvBiA/wfVffJeRmC+YDG
poJEtvBynH58ATwBIKlY/Ce+HUg/CoNxY6O7G1j5fWiYB3HKkjPOGeA9Z33Svg24YQSP1sY8+lPE
PTR1ydnpGySvpAEd2cfo39Mg9LPZ8SOsENXrivK7JDMTB5n2CDyrRb0W/dRc5hYtVF2HfCKoSl1o
t/WEH90fFqop+Ec7JVA7EXRv71qJdgEYUETNThFb2G334Sb8awqgABJ/YS/p0Zh5yDfuID/gvGvo
P70++PlQndqQL1cHKLrmgbRIasqma+jLVHUSKgw3PPNhSLkGAjemGFfENkjVwkze4Wby4orMos/S
1ODziRPZ14iZOTSsltxvOb4kiLVvIwmURzhUy6JOwo21DntAjIi7pFxvdkN690ZqjvhmeC8+LDT6
B9I6xxIR/mbMmvHTgv93YAvk3qcu38QXeMhthN7WhuOyqxUDnyvrvR8BBR1Ve1IU2342yIdpiQO5
QgCTH15kLrfAhPSzjYLy0BC5tK06We6Nsul/mQUSTcKUSX1Kq2VvGXy2KuV7LIb1o14v0aqZx88V
DLFfSg04US58E7Af9IF1jP7drQaFKg2Sc6XKtwn3MPixDrlF+Nuk4MKmZ9SsZskhsE+Z8t5NW8vv
dpIML6nNtQlWpYTuZ5I/7LrVuwuR8LN3A3EnCo+Lcma8MGd8UX5g9PtEuuJe1I57H/WTdw+FERVg
rsTb4Pntu9G7K5eqRNFlJ+27U3ua8bXhPc0hgX84FMMoDhuS1tIwoAbNHW2g5YCj+PXmwoybQLXK
uM5aND0BqcVyO4VavQpllFfdIv8GWM3nY7E7P8+ozGN/MvNjD2XDApFCvIw3592HYNsWctWy8Ys1
HqTvROHBYDA1Ok2kOfKu921MJK+4tqzSfxvbZuo/8m5w33ILz0J6HJ2lcY9UTkazcxAwDrdaTuSH
TqkzuFenROSO7UE/W6GmLfNXRYvF5HEr5eLvuQ49c8NyEbQM4juOpqG5G9oIIARX2Bn9/kNvKtQZ
JKUa3nDn1qLeh1ngPS4dZCgvmJ07BoFP2L3uakM6OLy4iYCcZafaLp+V51o7+jaC2139Mw/rYeeO
w68ys+uT0aSMi9zslC0+bhlrEJe2Hqdd5SFvU0na/0IeJ/Eaqhv2qQkDxM46z0sZbS3dAUYMvHSb
ijS/A2evb41IjDqmJTz7RXg2SkQfeQXcj3YwkSdWSNXWhmYVSzP1gOPQfG7qqvqdgnwNEX82wWFQ
TP0it7lqNE87uzaimwIr1i2q82nvZ9ywsqCro+Rl1xKF6WnRfJG2NZonE68PCw1aI8EsftdOoOnF
umofG6s4ZGaw0kpq82by8ojMEusJ8Wq091mRXoAcOdXO5rP/UGKa/NiTkbFsEDese8uqH4+2yAOw
gow42qS7DMoGOWGbwymFRLOlLsCo5IGZ2upEfUBdIf2GwSxzR5kzTCY3FbrI3O8KcL1XnO0Wk+sS
Wuo4sLjKSmLKonB+D9l1bNjTzjfNnI6bsCrLt8gAgRT7s69JKBrZJAU+OkTUZ1kcjK6Dbs6Rj1Rn
IWsYtEgnwflqbjWHCBLGUsCUFdxXt26lxM20JCBXbdM+2bNQWyfLuKvULk1LuWlarkDdW95Z+N38
vJACSM9Qj2g+m+NUbTFrtGer85cfojK9k63r5ZsoBMhrS0XHefGiU834/iEvnWU7JsMKtxMuTK+q
5nJnmlUh6dkpkrQeA0VIy+r/GTZpBzzeZN4ujbHeoSBdGDczp0RYXHwPfAhEoamnvZsgUyZfBjxt
hi9xSOvHyjJ4lufmdMpzZwasM44w49LopQpTC3wJVzyWuewUEh68i6bEvYUq5eYbNijXup/DO0su
+ozEasSS4EWZu2PdXH9isbjL0A1form3/did4D5vKvCR29rNyluhFusEk3H1/GR+dwNu3XkbikC7
m8BjEcMirlI3GXmPeESAfHyKuq6rrRs0/gwf2hxPiwRYKGqjOwxW5b1N1cAQZSnz4uL2qfqoncI3
by3lYuYEvWWl3ls0muZxykqVb8wW8s4KZSr3QeaNP6GqtTF5AmtdIOQjUcEVPd/YtLtwrPMbY66Y
9mINL9jD23V26pyxu5AM3rpxNytVoXcDHDizSVUIZKAYwsTMj0yBxU9bhIaKO6HL9bsxN18lUlE4
PIcqazkWnmouGAY9DmdBQHHOciFGwMByCxvoSurlFP7doKrdCnKUr1gm13ugpEwIEpMQm9RjM8Me
AlUTdK/7Jc+Nq9EKzHVj7mR7nLslcltM9cDmNFQC15/Fz1kMiwAGxZeE6wGb4UBV+LfiSzJT+sZU
AS9XERQhnlmGYBurJqNmM2vGIpSh/tNcIszCe4q4d2eP0CeLzIZWGfjNpeqW5eiaatrWeHY2fbem
DSNNpzvNPMXDHQuQcW3SaHjJbSe9T2sqjcbzxR0DjfVVAMR0DJ+yNJFyPZSXWv/u2Xhs8ojp3imS
0nrgGGx+OcJvx62Rwn5iWMRRiYQr2dTInbZaCX3IEEm9ZLnJd2fhUWhis+70Yd1z3GBu5v0PrGq/
oI0txdabUNDYYb9S/kZ++xb0c3Wy2ddunBT3XVjPwA01OvF5SdpdU+QRRudJgS/zEkb3mCyqU8nE
9fFfNxF/ARKsvRnACj9AsRoAyuME+sdWqYMv3KarITmFW3mGRbbmWqqggYUju8dqrWgW5vbbkS/m
XeFM2TYsDkAC996/a2isf/Ra/+21rK8Eca/Fy/krCGLAtlCLQvZHl9FoFvvL4N2TELLyJgFEapeC
MIv4ZEn+nfH8tjUKS3Ktlr59T5OGC7MB1qmcUbPMF/I7SzX3fgQY9DxRce//zQdHc/xPzReJUbbj
gxzBiLw2vX/qMcMAF/BoOOpogCXfjKrxnzS7qdi0iuzeGLjqeBRxgVkjV3wJG3Zr8pw6Y35qf7C6
JHEQruPtv35RXy3nPza+iDfwR60vCmLNXxvfdJBcI3mqjthQJTbYCJOVCgeJVskYD103ZFuO5mWH
4YEHDyQD+b0QNK9Btt6moGqvbDvl2an85Thgz/sl8ip4DHGY7aKeRLDE6FqmzL1nbP/1K/f+iwsR
m0rI8IKmGnnKX/M4vMFwRKVxkyB9LGKCEUWBYzvS+1bP6wIeFm6UOcHv0dbjMScDbG9Y9o+wEKxZ
U2eXe5RLhjel20HU7e3Y2e7buJph8sUpb4BpOO+2i/7kVqSiAVmaZeGJwA02YG6+7POZG7rmKDmm
Ue7dmxaBid1cU69W2GkpIJd9M8NEdzOq+U4iNWjXE8Z2B+OKMd1/MrxA/4bvbXobu3EZoWH8oaVx
fereqa1OA8LJE3hPanaaZfqStOQPLayBGrShNSfxV60+N4t8bCq5ninRWrazHfoe1R4xzSvc1nXW
YLQ5EXdAdzG5DpIa1GLkwDB7fEkXIwX559nVO1lgJW7+agnGy4rj5UPKISMamH/mnQfI3YyxXCSV
gSyvGNCyenZvKHfLG2rslxZwxEZJR5SnwF+q9FRS0myRIvIfEgr6ZGsiw/bjhD1jyAKMivvmC2wa
YMoE7TZR03fmiphNktUwCJAHwjOHcAZzmlI+mC0waQQPx7TT5pHumyM2dNUrbGc/thtEuMozUNfW
kWAn0tG4hVC9fupiIOYsZxeJ8pz7qZy4IhGs9Nus8YeXPq/eg24d7M44h3D6Mb/sdD7SVPLZRSUh
0WfAOmPMQ8e4dgUsY4sHBxoUhAhJid4lDj2oyNB62h+YCNsfLhJj6n30BRtu23Lv9GH3QCfKelya
eFknmn6/gk3b1PQyxFg5JxN2wnu/9nZNRsBhVvfwIdylmjGvV9Owt5a0RjyEvKNoAmdD7RQ81k43
vJjWQKRBY7c/PIVp03TpsIRF9wzIf+EJAFJJvdoFAyUpK9CpQY6qO3E5TeCphlsn7OmMEtI4g7j1
Fu4RxarVgljA/+zNBaBwM/Op1AsAIbpD1CEu9LSMZ6IUkqmcPfHImaP1EZrhst17Gk1iVdvyO3rr
8GJhkH1XAgNsaonunOsAti272EPHA/TQkLQTQ5UdX1BD0N5POieQmQkQfhBxV5fMhwJWW8/h1Cy/
Q+7SZZeHhIij7n0Y5wD48dDTbpseuk4orBsi4/0YIgcxkeywHr9e9Yw73togBufCaLGMXrQzAeZd
b9V5Pd/NEoq9YFjy7sl52M9dXfibwpzsHapbJiNr85pDUW222ezKR7Pp+GZa9rO/vp7FoiFIdJ31
6JuS4EWwfd3EXMfx+ajWoUTLEvGGHGl9SzRAePm6DO2ZEQyXtzSP82Do2y90rqO0fPya+CAnhy06
sfsn2Sdid0MXTARCfqxcCqoKsMNlSMBqf40HDLSUP3tX0tkycOSjXwd5Sx7qfSkYCE1Z9rsLF327
cLs1MQZlipGJjOw4TJlemSu4WAoXvjsFcESfQkk2QGV9kMPIcK5hY7VJJ7M6zQvvCOkxZj48A1T9
JDd8sxMfwVpaml4shtUoW3AJNgzupl1Tc8ekc+3d26XvPVHwmB2Dr1G99sVKLl/cUn5fHITdGywo
8iMtmLgos9fPjcFtntgdlsKV6ox9hmONjj4B0Mmkxgh5nsPyXd27S85vqm2GPRKY+84h0uDwNb/5
ekjOJbPbpkUpZpjGJ3SMtVwODL6+qqZYYoODLP/r0swZXYqV19y0kJtNQiQuorXLrfQAyYS9kt9b
ixmapVaDG6kGzWXC4HA/unRacWr2HO4GujLADO37zIqEuA9ceFPAOdtOoEA3mSe7D7Nx+ELKcrB2
ivZpp3zK877gnl6vZ9mtxzDaEnVTqYqJZJQH1Lxlx4/zENU3UG2sb9k69aYuWZ8CNGjvOFPJI14G
9WuApvsjsyCdB4NgbNSt1w9YjSOtDsNIn7eTrNOvr/I2xGmLKa8p0fKMTJFcHpNoP4EurM8Gq2cE
PIRpdh9w5DN3Yog6Gh4w89TweFRMeBdlRBkidWl/mzpyzKIanqHfUgm7tMPxl4Nb+LiK8oEvErxd
ddKVyTbNGRrWrRSx9fodZJSHbyRndGLfLbiEa7zDO5iz44ueKJNFyXzObCv7m1Gz/0o4x763KhRv
YEfX+AKO/a+R4NgztAxtAe0cevC2mCk/FacJeFdDIcgLQbbj9aM46Wl2vuT0+MqZgrYVN4U2x/b9
C1nfT8yMnTyhVegpnB0feaPNcBlp5ZeyZj1m54BPg8mRvsHjkL7S1WuYHHa99hNqZgqFO/GhY2jz
LHBcHg3k3joe1ciHaXK8wTRRrKAdnlr+KOjxWDEKw0yu88S8DBV8nZ9gLMjzJCqGiOtR6RD/C5PS
Ke+X0Eb9xPaUqRcMAEfirNpkjEy4Jzum000f6NsgwnTtyGD4XMMjDmjPqg2aHW7cHGYNjvxW/FQ1
lveNRC90whpOEyPy7N4Omvdx9PjUlgDXvg30e2L0yWfQVybd0DjJ71QlBCCgMoUSXJGyR90C5eNu
MkwO2UlSTrRtQgVJmNN2HPjCdVgut6XNSP3rX79uTA1/1toYMO0+vIlnKvkn7qlZ+vlhtuGl11nB
rnNquaFzqso0WKkno8eVjZcLcDjm3uVWgMn77kzIfmdV/iYeqfV3mAZ4f+ugOIDe79p0ptNaBehZ
0pIJnBUHBgm84+kUQB86DqH7tnQrznndxPQMVHYDjCL4SO0QnvsECchXufp/Bs5/a+AMLBqh/16g
fvr1I2v/vKckjWr9ib/vKS3LYlGJ7giYJjYz1mb/uae0rOAP28FgRXazDx7uP9eU7groZHVo2jQ1
Hj0NbeN/eDitP6IVHAi13MPRw7Lvf7OmxPX5jz2duf4GdpVkzsORspy/wt1KK5FcN4l/B0TWONFT
zvKmAUhO1EVIQkKAP82uSwddLD189USt4UU/YYd+ZgQUPrlB6Xix1TrfYDPMryXgtRtmfTMwWTtk
voEBjilntKio3RrI0/BdVXYqUY1Ok3w26aqNTTPmlVPflFGuDogNi+IuIKMedaeswj15Ac2pTjRp
TRzvca1XI2JduVsyVr19lrOj3GGifixF1Hdr6ZNcKpRtFzXY/UH7ozzbUTf9Wix2AXWPCC1S5ls1
tcHBFJRNXV2aMTIsn4QA9QNTP8tBclnQQwZ2l90smlWnKVp3zxdl3DWFkczbIBj3Gfu0Lom7iG1a
FwdY2Otx76kKRYKdT8W9kWX26wgMx0XHuyX6VzARzMyrJuf12g+y2RIf91ox7n2evVnfz7RaB2FH
FNShvxtNHSfOWD+6hSGP7tDZd11dd6cB3TTuzzy/1GM7nWgu8tvIqH7wiEUNSjzZziOC4gYPXHSo
WmP8qcogOenEc/Y4OKvPusq73VKE1qfDWFYyQO3aY2Tnn7RqHaPIfP7uWdSrECGw60sRprGsq/Dd
tgdsTkGR8dm0r3Vev0qDvxoCE2Fk2TQSs2h4OzRq7Q6wWBB7IqibTcBSbS2nR8/aOHlUPwXLTPpj
YmbitF6Rz3JU/h74POhsxPLlMbAHCcUkCHpe/RhsGZqPSA8JHNCc/PhdN35ppVe3tMoHrdVyn0w0
ddniykvm2AbPa3P2+FscijlC1Q5uUZFVxW4rf2LLWl08kq8uGTqvW1xeBO9iaHqYOtntG6Xmjz50
K0YXptPHQ2mI35FSBWPgybUOdVBMF1YH1CNeoy59EuI+mP0p/cWMDpSKIAQgs3ARMPYTAdZ9NCOb
vA/MO1aa5sbvIh5jHUN5RkxYgDeMtocXZ9bE20pH28TJlBJZixnkWzvNRqbydAGlUTN8bzF93ox1
jfK4F3SqaG/bbh9N8yWXvKgADNpZLVo9p0h42CfgQfzdYjMAN1RFNCClf+k845e/MENnql4wo6Xy
2EDVmewNdmpW3QTJ7IPCjF5ZrJebsQtuRII/A2RshpbaM3+OvlXtbWTGH8wol/My1yOTqjHzD1OH
XgnF7/SdCbaDKy0JWPCEyX7oCWmJm3LSNyw73D4OscScAfBMYlsnRrbTZKo9BB7+0UUiIvJ9Ymb7
2SEqClb6lTm+d4CBNbwQTdMSftUQdlckpYGeN2V6LMg48OoopEmOeEs+DjlQ8TCfiNedSJDpRo17
dixQgiV6l0/h8jzOct5QBVj7zDNBm0ear6R3k9ssbLoHn/2IlYTdt7yE/BQ5w7FrnOV+Gkz6pTk4
ewO3NSYYez7lSY0OkYIHTJpt7KzJUvMmFKF+KgFw3eJmtL/Ztizec9OSW8NHZzxMHVgknWfJqTGj
4GkupB1HqBsZHZi3SOR2ZtNOj6kru4suRBFzeILpGvi60f1nsANzh0MBU2/qTCaDeusXtiD/Triy
ObFgsk+1GvxNbinco42gzuJLPrC1BOSXi29GIDTxcLbTP6EH1Z+1KSiTjEAfmUew9NCyzvkWEbyj
mMliK/fKQzDMYpsnHOSmvfQ3eTbMzxC23D1b+TT2w9G/NefGwIPCQRQRq7xNyBd5c1ozO2oi5WIm
/ORHu70GR6M8/42HIJVpFBmfViEN3OsZ2DvfHX4XidHeuTBPrkr6FkkjNQ2TNH+kS53uUBKwl2tH
fK+jMvAeszx6Yw3fX7q6uioMHOcs8htcwZ24IXGkB2aBYHFi4PRgWnl0r7KOFVI/sF5yU7871C6i
V8R04VaV4bgdgsz9TFcROmKVjwHRf1xyZoILKacs7nzPuGQGku1WeNOrILsudi2xXP1wira90/pv
5J1yb+Ah3y5eSGuel/Mt5nKDAyslcITi8L2sRrIlIGreWUnTHBaztX5MdepiCVmeUTomsT1p++iN
Ps5nEzDmU55bM0FCS3iqo+q6mNaJ6sFkuexYPgxYhCobBBTRNshH0KNl+mrMHrGnQ61wSTbZQ1Ep
3WwMbJsvZsq0I6KiPqcQpkJO0CQ6cm4aMUyci6JWvi7L8IDbkSiVilgvwpfK2OPa+1bQGKz5YRtu
CXrRyGL6saTZKQqNa6kjLrWpa+lxnSSN3SYNj/nsD/QrfbVT+C9jM0wuMPjLQ+ur4bS6OFCvkwAz
CdJouKFYpdSgpNJ+YDmFlpVAtKS+pF7H8T0l0w/abnFgwePfLKMKPqygqn52SmDZVd2jYh3/tITu
s6lddVeyw0WjyZKxQwR1CIdg2EmYAM+qzoaz59c/CiB0p6wgrlWWeXsY0cweh6Ui0Ww2UnXOkZzS
KKXuFbVC+7CseV8hT66RtOtH0m7sN7KJpgvZG2O2wYUyvlqshY7VMnqXWuTF2c69fesUYLdtolt8
92U2JndjEum3yxsn2dAMVd9YCovD0IfyXoQ9O34lAB3J5DPEz4ThOcsOoYqQh7IfOqq2WgEz7nQj
vDL9PkYs2QI1tox7iJZB3bb8JgXyW1bjILfLIngqE15Cb5XYygjA2viFcztyqu5EZr0nip67bl2y
wUR7qSbmNrM/X9A7uM+VLPFyEaG1c41uPOQdWeP5XCbv3aDng4sE4R1BJWrbaIgQQtvjKZgKsDu+
ep8szpWI7mmfoqotV4ErQIwfbAIwWGlWBEFYLOcIy3dQphVb+pugBWsCULVmQlmxoSWYm8gUM6ie
C8NvniiqyptGhjzqPQvtJrMNPL0tWolDFKTijkihfe074hDOZnc7Ya/fNrNnHLLCrfdmZqeXYKWF
dTj+jykCV3pNUu0e0N7Pp8ytcIiE/4+9M1tuG1mz9av0AxxUAIn5XJLgIFKkRsuybhCSbGGeE0AC
T98fXL372LLbOrWvuyJ27aooWSCBRA7/v9a3enCcaUodwhqfOvjMa4LY7Ho3jsZ8VdMnXWdguQ/V
3JZb2xvVc++FHuXDhkiwMKPqgWgoasqVg1UrsKtZvZZZXD85lBF0trnPReTTlRPRW9EXzTZFUl2t
J/g6F1OnQ8pMM23PcTdzAJJlRQqfIStPtRJYxzLLgfRWNPGaYKCvxCQJ4jzmkSXNIckB2Q1Osyy9
Yt+7lnTgtqNwKACGNSvoGBqHmXkASwa7zdjzdIp4mv5Gw8YGWprToZY4sCpHRhsiS1vajn27IQ78
xiZI0Fx1+oRKPewWl6IgSIJH/UTpNdpTdw83btkDJsMxleH+67s19qouaGgPW/A/Q/cRAG7rb43e
XUIn9RuX0p1YYZpKyRGUxquq3fyKzFMmhAFpggkmYRuWM0XBO0+FfRqSNeXF1WvSFwNGTZgKC35V
xRks1vA7mJWeuF/dj9PAXQPcqhaCq/8d5ko1zpiRp+UL5xVCpB2QX5i5wRQDg9XkwoUdFkRs/R0W
6/MJ2SPYj/wZ5D3E9KH5G2rq+6FqaVoBnqXInxz6wWtOTc1PVx1tS5M3D5VMu2VvTpgsLMWgR82+
o9VVg7WtVfm1DXUIFwv11iE0iTeYw9zZ7Z37mQS9VYNB76uV1124mt25Poa2P27s2W9v26IxV6lT
tBjh6uJGp+IZoA2YUCjGY7+3crQnzAaUIxqMOpXFFkaMXUFaXJLtnTa3NqB1xFEvO4J/FlB0YuuQ
JvNYBbYzFebK1bientXVJ5UM1ueOhBdFsGiNl6YzNEjEtHLXOnfudiQkd53kcgIXEl5FKd2mlZ77
6g6/XxQMKXb4NYkC+mmqI4EUsOuC1oR1tupsz+mhrNTelccqjF8XG9ZF2hHEBra/LA6qSNP7yMvl
F7kUvVoMhuepnKM72BTd1ltudkjZZKf5ktOXjRrgrIXD2JJ3o4aN09f6xZR2zV0YFgA+k4of7fEA
XmRdW97KyCcjtDGahzZujUeDsLXHsooewsLVLy1BsA1uM52ej6jJyyt9xOv9oB+hddV3BA92S7+m
Lt0TOTvWTRk3z+4MHXVVz4qCphbr89obdZb9ZI4sIs+Iu7nK8in/nOo47rx0DAFy+Aa89t4QO45C
8hNac2AUGoLBmmIgSTNRDXcoKrdpi849ULQ2MB5JG/tRQ3Qb1ZtGBGFsjy8zuz52/BqV8LZSE/RZ
L4uD0s+T2zYi6kxvZkyPBNRRbPY0Y4Ou1L/A9JugkJrTS6Lfk4sCsPeZKCYOsMphMOnaS+5V86c4
wpSyoi3Ol8O/Vm10O5s+U6KkzWIMo76eU3e+0qYKQ1Rfhzsphvy2XPZJ5sy4akFB0vLXo0MoAKvV
7HzXCSaQfZmGBsllRLRz/lw2sobdXqKTAT9c6ksg0Yy1Gr0ZjZsuSQuK0XL0iisjSzsTqqPDYawx
WAVIdexib93DCAexR0lk/qphKxuvDR8jmwOMm184aNNnSUtH3dPbpWu70iQHXnnd65Bb6Xn0dNrr
lW+2ajxyS1qPFNOooa1idkaFpez/UOjtYgiJ6jxHahdqbgMqs1APP5R/rv/uPf9H2RfXVVLKDmLX
u6Y+qm/o8zbtaHZlVHcWONePffK6USPIbWM8U+i0A82HC2MIwE5wDDUSp8PoSRTmwtA8mJm91QBh
27Gx8dzwhIpk01Vyw1fd+XNKhuZHCu6FPvBDu/zvz0bYiWE5Li18sejIf+jhF8bQlDqY1nNdt2e3
Zq8Y7ukX/vkO/O4iwA8s9OioLdz3N8BOpeLQO4wgSPTV8j9Hy7elW/0tSPjfkuQHJUnhUkb84Yn8
khp0G1dfv/0HhIj3Doq//+C/HBTGXwaSOgM0hu8I7ycHhfEXFglLx2T/rjIp/uJPGIQE0O0m10fw
6P9fZZKACJ04c6pH9j+pSlKA/HmUWh5/EdNh8hn4XLy8P4/Spo36tvCZXzSktasUSBjNbCGTTeTh
sE+E/TjiYTzlWp2sMAM/UqfQLvTRPYuKStK6mOOlmG4VN/5QlNeQwR6QFKHZAxmRbitr9IIZ8cVF
y6FibeE02xITCNmzc891DlSLJud1yvHmGYroyRnzE9m9O7Jxw0C2to/psWAnMfQIeNvkrdf75Fxw
H9c44OASQNPmGOeRnWwLEGH6fKx8/doxOpMT3PhM9uPiSSPl06Lc0srkrcvTLChMEqLdyju7ptqN
CYpQ0G5v5L+fRmO4DRW9Kyvpt5bITv00X1spkquIn2pTDtNx8jzVkh1eM7/aMjvkg/Fauc5jM3Xb
KkdjjBfF/IzceZ+0nrMa9Y6tPElEMOiRG0rzMRvyZ1fHlQ8E8lZvs9NyB2SBEM7K8re0Bh3eRTLd
EgBRBWYBXgKaCE7IcbinJHFL9oiz9oQTLcHfryOlgJ0RW9DSaSz3hHbOC0BcG4m2puxNvRXMf9wL
SFfq3omn27G2HmOTmEaVP7dN+kxl+ezGJuuOY3Ubiy80WslbJadrK+dZTabcNn7drDQrO8wWnm8l
Y6BlgjaWqLhR+AzCVbgEoPmCiEb00tT0Ftq+rJMJuO1yL+PiuYdgstLBA9O8p8+1XKu2+AGtma/H
Tr+WYtzB7j7ipi/WHESPtYvrccjiN5NcIOxuySlDESt4OHuv8um8o0dekfr3AFaZvrp0CCT1TeyB
HRfCXgeAy7dmCnLpoZrmh9YCkhvb6r5gpVRTOQKLbmXAkfuZfhXQY6FeWbuPAwiKdRq3yTlr3Ef6
+S9eY15RrjVQjBvsYeV+tkEpN2q45+RK3GctGajmPip4RpruYcSXg1z1/XxEZx9DXOJ5+qZhYqJn
JCh8nKuGJWkFc/ShjIxX3yQnsmCrspJRDoNvuG/a/t5S+Vuhp9NadwDn9oW6N8mDWJGvBb1BVD5c
b43yESfj9ff7bpTO2fetR9x7VFst+1wTXbaVy5/je65ixel7NJ3HxG0X/BvDUTPUuRZa/URRyKfi
T2Jey14QVyzDLlcRvDgwvuvJR/bcuNNwaCp7uOhAaF2oQdOusnjKN0tW5lWp1RMnwnw4FHHToa7O
zVe8+U/T0DqXhpfVEaOmSjjEtZzf0sBnJx4glxifQ7dqNbb1Ind2KQW2h6wMHwqFGz6YrY7AikIQ
ZRuHYFMyREcc/DKVb1QM6wF3bFDLqd2gp4+NoHUcB2CEaqODV5HL7rjNGXr9dVlR9qQq+lBp7By7
3rY3Q0/gQjm1r2Up2KZqabzJnYaqEZ2IevadLUX3PhBTtYAbbIn+guE/p4LIbChtXVOAagMy4yhh
bE234rlNvAIEFWCfDQ09UAjorizd7XfgyKgFZu6jqznnXjTjRTi0b9rYHi0nO/yw6PxmI7Tsc37Y
azCL+8L1PQevluPaxIT9PIsnKfW9dMyqvTWQnmH2jcSDpM6J3ZwI13b+blC+qv8bfat+c7V3m47v
V/NZ0BBV6JbhOe+8ab419qWDRgdZJ2WS0sgOeGMhOZpM6H/+Xu/2d8uVIJ96aAro0C2Bcz9/r9HF
1ZBy8t6j3nj2Q2bDZTpOjXFip7nqqgv+Sf97r/M/frv3zrvv1/RY+RGs+sv//3zNyCz9mECWEued
HW8g0dxXihcb485+1JaUSb4vRMBj2zG7/fnrfue4vnuOpuk7aH5cg9ys9zF+VBbGOZ28ck/r3QzS
qvCuJ9Qzy3RxTKs0Q96rXkcQVttsHMArDZxYW780SerAb06CTlTOxz6ClQ0aau/7BEaB9duQx3oc
HaZvzxFLigpjtUpPpdNuC3u4VUX0QGZIETjKOvcefZbFyrWz7YqkMPbca5D500eSzF8HLG1ahFsI
hHFSvrc3ipw2VSWsch+LbmtV+jU1netiOXX9+Y7a75W0y9Ok27o0fT2LobSMsB924eiPPMV/ZKz6
RH50EMEnI7E2es4kXDo+nBYvO0nggDf5MF0DZS5uUExRfZ6jt2ZgXl62KmnGBsIQ6sgxgzrc2N9r
vnM2KeLFHtO9XSOviSLaNEjz1GNkC/SekUA6lkzJscc1d0t+6oNqFxiPSKyDxH+zGR3g+DD13ygn
OqQQkAzc0vXbKS19C6v5wYv6LbBSFu/a3McTja+4TNZA1eG91+pIBzhfw4y9pqtgroTgd1Mvfmo5
ba5dOEAf3MjfzDAmpwyfIHnPFYBSfr6PaD2qxtLMcj+P1FPZTihmNkgbzorcpP2fH9pyMnr/Ftg6
6xQ2YSDK709OrZgSN7emck9iwa3VJQcoKh9MmO+it1Bk8VXIruTkxN998T56K4mbDL2KDuDQH0j/
TpQgNXh+XWZ6RL3TTmKEzIS19zVxHkM/pjiXHzQVfu7S9MVzaDSQrtziz0lNYslZxGOf2YkMtpNh
RG+zM5obktizfW5C6SUwYVzhtewu84Sms1d/8oAPrZwO7xJkc8j6NvsWrI9y3fhNvQXOQ/Hbb8SO
5tDSGErebDLfyJrNTgMp25kNo8FzUjaoYI2VTYx6uRj8B13eVqWIN5Y5fxBWZv1m0udZ+PT3mIcR
CYqfB0Apaglxoij3BlxfXI4FpRpglou0mO9MLPQS8ZAG+eSdCxwR67Br9dVsFFcyZSyHWbmh7txv
x3AeV9IxqqCP9ccxhYjs4VSDQeKcQ8LE1yjDzzFd48BumYlqFD5ELk8Puhhf544zrpvcKZPdIXFg
EA0weSI+Az/GbaoBuO3MfNz59XgbAcxcpS3j06qZ+NAUwn/WrJSmaO7vhD0/+HU7fCCR/81Lwpqx
/EWuK6e3d/dojBo3lyOA39ErA7Y4itY8H8ciJy2sow+eCPKWX98Tj1WYaY3Ybu+Xd7KxzMlcRNX7
VnQljuSuCogtOICM2PsGzwetHBCviQMSzQTIgik7wCg/0ZmaV30VOtT9/Bpo1dBsfGem7pMTllxO
HmoG4xLO1xUF4m4d++z2wTWZgVljTkpndOvTkfYvizHDLDKz53Bcdqkj1UrKlk0PDlZVYs12dTPg
ftlKHun34+VsKTNIbH7Qb7ODo8EpS+txIOcAjHA+y/hCeer6+yEIeUwVjDKrDmU/3ifUsgKaN/16
bjjq2fN432LUwFWAGtUc7kVmXDdacjBNdmuG24P7yKZg+QfKvQ3+3mVA1v2wNay22yyvUafsM3DF
eydaDhB2RgibU6MwaNgt6WF6Ug3eI7fmp+m8PzapzSsm6X35tnptpQzGnhuc5skpMTmz+IqtuJVb
j2RMUeC1KIRV9n6gJqsN6WEuMKfDZeH4I/MDh+JdEbKyJBh/8FTND84oT7lhP8XdWB4ywz4jBAxM
0U7r5WCkZvSqY9OSU8jOPpfWo2iTj9bj76zMd3Muex2ETqArGVHvHRL5REtNoM/ZE/rwWnbDbaez
7g0cs0DspMGy//p+1K5ATG+lz07v+ztfxnI7jR3yipQ/1hRmkMky3fh4Q72hNd0gl1GzBhRRbnzV
T/vcgK42JBmAr8hKNk2ZR6/E9vmnuvVR2EWsi3JGB17y2deza56FxhyTyulhMNlu6a1Zrx096dcq
kogcPXbWEQdD1sMYuBRwHrbZ6Jfu5cAM2gp523ocScnyOYHnubVs8l3hGahNglKS1sp8JLaPDLGC
cBEDsyf061eng1PW1vLW5XSwzxKHBDLOTyiO7k0gu8tuXrr/Wl//t8L2QYWNLbbFXuJ/Fv2dnpPy
20+iv7//xH+V1hznLxw9lKlNYTueyQL136I/Fzkga4flMz1CpHVZ0f6V3OD+xebCFZ7LLO39BCex
zL9Q6rnswKmv6cgF3X9SX/tl0VzQasgL8SWwraeO9/OiObE3NRFmzIC/NoRE2tOJLusPd+P/5zAG
d8Wx7WXd4SOTEv3zJcKxz0H+oTsHFbTKZg/vC5tWh1v63/f837jK8kV/2EaDglcUxhZCRPnUaU+V
+iY/4qr8eq9+/iLvzl1uUlllNXCJfr5x9ZspCZr55c/fAg3Zr0s0fVtoNhw5XItl893t6ihkptEA
bdHWynYp3enjBgcxiI6Ff2GHWX5r6gXxoDnIEBObC8phU23Azhu7SQ3jLqnb9kHE4ARpVXVp0Er3
RtgoGIJ4UAgXQN1tsYfrgSk5phlDGN4luujjlQtd637KPDYFuFOP7EjctVfVT4UHvM3Dg51XxrCH
ZrMG1h7jYfINJ8g0Nz4he5tWWdNXKwey6NFp+/Qi1nP3qHuz80UriAigujXFJ73RnGMeLVOnjvI7
1uzhKKOiV6tssQXPfdZf9n4xf0pYiIK4jll/3ebVEYV7CBPwfp7WDEHnzsXOEt2lRSH4E8US62YM
e4O4KDffVEg3L6xi4Wv2hrVF29PQbqmNk6dnWCZNSyFjVcOt6Up+CfDjS5cT7aZClD6thqkzTmFo
8j6kqNaiqo9vwnQYX31ZTDcDsv9u7YQEALhDyvWS+dtYOuFjXPctGzec4Z+cEdpQMM7Gt7Zd/Cl2
Z8k3bakCrYGwyQc0lojpFOTBm2HQ+UXLDQZ9cKomXGjABwvWj8l2gqIO5SV5Hib71kVOEQIeIG6D
vi1Rl9ic+jzVzmlkfZOdZtFkl/3XdFafrFl884kw+aIE3H0cesmjBP92AbaRW0JUp7EjLe4brtHW
X8Uwr/Zpo4NrhPhBLRo/2UOv8/sKxedIlZsdCt/uHogFB6OgGvdYeH18qosx3JioIyAhjAurH6lA
hC0k8Nu6RY7g6buKAx+0AaCla5+u+sZTJPutZ4zvB+IexX422PGAUaFU3qRyR9Jbhl87He6yau7v
qK/zw/SHGRheYt/kxMkuLdfsgIvXgi1d9RuiDK0rz+d2Ip3ElVe0tQgEc+dZjkgBL1LhFFuq/IAB
VZMY4bpvQ+OWGnF0M5FwepeWcPGwgON4FPnCXogifcf2K3wJCUzBDSa08CxGvwrXuOPcfmUZJTv2
MLSuJug1AexfUmNpBh+mum3IunSNWwO70IUDgvA61Exthy3HvHZhMl6Olk0juplvwNp2I2Gzg77v
48YRF00r8dL1iuCADFngi1RAuDkgEHdmaj0xfJA+3ixyId+0KJTrTuvGY0sU0EuMuXkT9Q1uRfxO
+kbryFELK3+5HyFBDYExq69503Enu4G6JIAKHe+PMe2BWopLoqase11l8yacPOj34EyMHXWIdmcj
iHn0RDg8laEd3+gFBi+MxLkTWL3iUIXWzFwV1N1ejYyUFKB8xbk31fjcovs9lX3kXyl0Ffe5DyNp
1dGgxqIGznoUMJQpwWHZqVvvmqix8pl05/GmnSY8E2kszwrh36WhsH90jW8fM8h1O6OxAcFO0rmr
JxM33zzN+2bUvGFt62I5cxJMg4tDhPKmnXXodbMeZgBCHccOcMpW2yEc9TcrcSTevryK75p2SL/a
GMH2xsAkhLqWOMDQoPAOyn1bT3W3kxUw0aCrky5gVbE2vW41x3x05nQVV018P4sCkidCLn6nHcYO
pDgX8Z5bzgc+bXQvjGo+TNhXj3YqltMzQKg1BCma+naR+hdYmBGJcd4BAxT5Fzai+C2gvIp4gkjb
tXGW0MRwEFWsPeB+W3YJcqNPbXuhtRSG8MpgjAtJveAIv2SOCuQZ6yGU3AeFEAkTLqeUEhbPCykM
kmlsyDCzWx7qKPTkZF83T7TswWwQYr2XIh2+uXo5b4HH2EcMqOVurOCXE7Wa1s8A640X6ZaY8XM/
Cd869qoPU6fGK9/QKawuPy5KxyYyyELbpLDzYm1xxysKheqqgyRDPSEDJ80Ynrm7kkaSEaE8+n7J
BLESBEpQEut+En63MnOpv2Q4xj9jHeiCgbIf6TKtqW0SAn5OuPLStcDCeWuVKvySWnH1MCRFsZN+
X1IRnMNNMmO8S3HyYDDT/bWuek5yVf9MHU5eeK7jZauoRx/EkR9TGEY2Js92OPtS5/aVMdEhreEn
HELVcDI0VCWryajUvtL8SaDuxeXaChMYpw6+4oC4RWWEpThA9nG0z3tJpmK70hUWcvRHzp2hOv1R
dsN8k1gdj64uvARVvFfu3HHhMMx1z2XJmcByNeOLN9p+QIjWaPd14pDFrCkevWfOxmXlmuj+qWN/
9Q1+OstT565Al3oMCQ/aRQ4yHPjKiBJxUng7dqPthVlr2cPoJ/6uLBtMwI2jbWyrBVYkycWO8FnA
EmOx63yjg2KEX3KEhrQxjcHHGUmXMg45UJjtZD1DPc43Zc0Ad8Kl18aIXlOGIbPF0stvMEd7eA56
d99lQKsZSNG1E2sRtZXeB9IMooWemo+ksC53XkunR7IhpQ+F2hIRYkm1qEMgtxOhpq6hXs03s6YP
34Yy1D4Vbh2u6UulRuBxtPn7OWVShW+TzodVljludasmijfJtfuIWI9ryMTTAYn24olXyZey77wb
vxrUVtN7+7PZT9bnodWszxyapzMrlbONm1gLJoScgVZb8Z486upEUn17S4ItFA5ijDdaZiqCd7nr
Eth4gIHPwxSqk09ZVix8XXpEr2pQuI6rddnPqMUZiFtlV2iMmrjclD6602KS5qbGC7tWrW7xErv+
dOjFlF+FnhFdkGsPwfX7WJ6BZt5QEOLgx3njOJPdeaYDHm6K3IVnQ5pTs7LtMrvSMc5dOJNyHv0w
HHYyxDyNUZjFUMed+jDODc61DmoYPHMf/AmN7LU+ZTFToGHcxlry0maTOjMpTBd4D8srF8gI4iq7
x8TQ1VS2VGXbCHZJzJpJY9m6BtSpnFSrVZ+56ZWZxdq2N0V2sPrCPqYj6ZiGO2qbsK0VKNiOpdvF
grtzm0ozcRoUbhYIPDNwczAGb1ibhgu/jSi7hVZXn0aJIHBdumV131eq3PZMOOyBSrc74omWkEFx
ZrY9YJIImMNpGo360ITOuDWFgRwQDat23+k6Pmlku+yYLRox+cC0oUc0LVbohOC3dwk1A2+gMN3U
Q7mTRpk/6D3DqajhQpl+YrzoEawoiwyIAMCO/jLRiulJ6KpMms0dCXO4fDeJYYvDrMb5ps1c9+CM
1rTxaLgh8UdOiLxqoLhT+M5A8sdQMdMBw55vdEfxzmsmgMF1yL/cWwi06VCH8XDZS40wKH70OjVJ
2FxBrw/38NytXaKb80XqhXgtkAIt3+jKjakKI4CLIc0kAvRwUtwJhaCg8tISOm+s7aRd4YYy7Uk8
TVTOaIuXzR3RPsiyskQ7RuFw3deTS68auemYat+8RrpUocpHs8+NVZ5O4SVfA6KODg0F2kHXbj2v
HTcVZvFdGCYDKO5QHtGUtT3VKd3dsEOMD/WMDl3G0zVMqmqNXLZ4pVzx2s32lRLw7YUCqsS+rbkA
EQacfU7uxyqe162nRXtmK8TR2rA2dHS9UVjgc8m8Rwgn7VqmZoWlBkp24I1LlqBJo1z3pHZR2rW1
yd2a71vSX2ZXBY2TGbs8qRo9VRlHUOgJn3CSHCl7ZQ79DrFc/BT1BGNkitxmTDvoDHEMVHe15Qiy
FSKdXKRCxMc4derrEor6o4bheMWqXnzptLp/rQfXuXON1lJB7oGI6IdpRgPuZzsrj/s9pGdbwcto
rGvLa+drGA/tHSiybDMUvYvVR7X0tWbH2ZBjRLohaI4daS/pdmgyjuR6nhyi1CDm1JDNiw9u4IgM
DupLlts+GcUVmot66/Uqy45d+cL23viinNI7GX4v9XUr8MwMTUobGznMSNgsOe1yIu4DBDXhJl7P
q1jgAsHLq8ULLZunSESH/WLFVoNtlsi7K8uQ6U1pA/Ptk6n94rTsr1bKiMV5onZF3GvsHpAelp+B
OC2QZgIaH/RlhXQMmtF67MXQm8r+GCeedYqLTn4uJc0/SG3jgTjI4YgIPXuVVooZNyapfFX1Mrwe
3Lr4WnSuvsZ0ZD1jwaoEr0jtHgzaHpetjBEx4rE3V9NQWpx1O6vfTJD6PpmlW2yykMD6VTIM8bnS
pm/Z4HqPonLBMPqzRy8MJCEmPTDnJHLQoIhnlsIYi8Cq1xQm8qllJkvzdJ/WsLdqiC08Xlbbw8Sp
AgaiCQPMgP3U1XPQJcW9liePqpQUDZnlVxRuIAX54PQyo/7cmilVRydHgKpbbtMHNjvjHSqR4r7K
iupSzrm4aNuQrdQmKqYwIkQ9q70eqWoHoHLPccnRvkFu7pETk/Fm9I73ACW6JCyz93acYkaaHEn4
KTc1ecmimF+zVUyfAXJUn9Imax7rvlburtbsCe56SHV5BwMdESg8SCT4mixvLDSKJdjRRD1lrYNC
sW/H9DCI/ls0erSGKO9cKt8rjyY729ey1p01WNUucLTsPFcDvLPO1PKdzICOjTyqS9iNIx77ppZn
S3jROWUztEqtPO02wBmaUxs54boDQ3LL+/+VpDgC/1jTAG66eFrMUOIWqLr+OoPgFFhRHtOd7EwW
LtfYADMMb3BMVC8mAhELOPqTNam7uRedtXUd3EtaORq7FIjpTtaaueZVy+/ot0EujeOmvbX1HH9U
6HQ4/3p9Ow9EmtiM+L3mVdYujh33EtwD2msUvO5FXPicTVMRvdgTgly8T9XKNrUI+r9y7znqsJ5E
fvG0CI2DOvI/Wwqvhl4jA+a3kKqgGnlnJdZXl0wg8lvk9BLNId6+hcnCfZvSk+/P4w6/HXcMeumu
WbKbqa9wU8zQ/ewOsXWfDLj90j7hhaUSvRpL9lRT7PhbW7N30ozFNWeQBybk7ErVs3NoGhz6cpTO
ps7L8LlaYqfzdvT2oBfT86KxAf+FOWwlUBjvVWeTxzyM5W05d2i3hHYDFE5ewLotbsJEc65dJL+B
kzrijD3MfDMi3CZVSiZF2ydogXE6XZW2ii9pVWAGrlMfc9g0k5T6JcUcFoKG2xVMt5sBkyFOdaXf
QOp0yH+s+3VFG2U3DWZ+J5lx8eXjX/VByu3avL+PehrKytWdgxmBBiVQ/QnSvLtPccnAoZDqwESq
7ZE7D5ds5VwUYqSmdlGTsf+tyrdeAgunzF+/mE0KpsHDdMsRoImzl0pPU/1o0H87eiBOA6olEIsh
itz3QlPTGr2u7Z+TvEXnXpUNmnuTJAN725Rq5mgWt/4ZpU5+XxYwMYGC+rs46aKgpoR174jum1K4
gPWZrUrbmGRpzeMryRfFwc4F6BHb5pDUDBNNyCy9KBLfgOhl7IneSg+8//ajWzgPBco5Gr+EtbIr
zAPKHa+dSPqg0qfFAMz6SnDYvlfOs8sRRKWkALT6DXuoJeCJMpHWe8ar5efj0apsc+M0JoWUjNzT
KDT2A+DGt9gx7Wtb18RNp/y3RlnaQ8Sr94lYoTYO7K7Cieu3akFpkdupYarbIfLoNyLBu4yPBAYk
CukPZMO/VkGFv6iFaef6xq8aF0flAuGz1+5Hi/rdoFGMS+qKMdnsOI8Xuz+XXX+p7KLM1wFK0FUi
CdlZcpJ/LB67GK/ZJ7ntfqoie6V3/C0pXNLDojoP/vmlDGGihbKFbTP1/XwpvXPw+CiDLxZ70b1C
VkZ4wWCcdPmhNumdnx8FAX4D4QoQ3aDOfgHKYfAg6ASYzB76cH+Z5XIxiqDZCxm8qwaozY4Ex2n9
z78f0SmGSR3OFr+A4eyEnCatSrr9lHEXsT2wSreU7DiTWh8oPn7VQaGLEGhjcHAjxniPe8uY/Oe6
1tp9McX46vKQbpjWeOlFJqho5pQ/ruuJuJYsn+NTD3vrg+svo+LnjiTXN036N1AZ6NG8GzVTZNWx
nkXd3isIJWPTRSGjGT/9+X7+KjATPpg93cNHQK/ovfxZGSwX0hftXkpKt+4Ys4uIXDM850Kf9/NE
Lu7Qk7patWyS/3zp340fUzi20H2aN8bSBfvxrfBtSxmRMNulSDJtatMmAzRdCsGupucN5EZ2YBOU
7s2fL/u7V9+04F2QC0Ce+cLP+PGyZgcg0k24rNukKE6L4RNJsfM+chi1PkqLf2PAmswxSEY8a0Ea
/ny5qG10AxgTl+ukfd+IZsfhX20acqU/mGWM5Ya9HzAkEQhEiTiheKA/X8qf5/96lrAdx9fu+9ic
wv4rEbZqpXW5caKkrO8cb9af4btSTEIa+m8MWhMhputYSC/Q7v/8GTLXlPMY6aTkuZF1Y/cV1fyI
KfbPz/B3EyqPcGlf6TQ+vze5fujGWSq0eqtg6vk+Cwzp4gv2J4XJMa0/eH6/ewstqImLeM6kxbh8
lB8ulZFzMkwAn/cjlJBAjNWT41VPf/46H11jGbI/XCOxweyyULd7Q8jTjHfc8oqPUKS/GxyMP3Q5
DEX7FyWp76fe2ApCCWv2rqeo18WB+FAaZcOYPMYaMww5a/qShAsDCHDghReaH81ov756+C9sWii8
fz6li3czmmXXvalVPlnsBkAzWUlnDZu+ucy1lOy02i+Df3pfuR6aPcxHtjDc9+9es4AwFzb0viD9
EtXxdOPGhvvBVuLXsWjSQ7cNm9KuQDL77gX3I0Nis80buOfIc7oaFUZVD9iD6WX8+ev85kp8iYU9
6hg2YsR3wwRfdjJPk1ftmdpQoGnd0Zzc+7pNH/58nd88JqS3GLd4Vsxc30E+PwxH4ACZ6bduBSBP
37T5s4b6N83gzjfhBypE8esaSwzKD5d6N11Qo3LCwuFSPRA7PHxWtCD9MAko4qQ2zVDOnyab/ZhN
/wNOvEV1X2+b8IvDkRWhjIAmTvd3JzrKaCiGKYAX1pwdbMilB2kqMEPEdpzCnHMgAnsTLwndIs5V
EsuDTOWBjFJ1HqueCjYcZdwrVBxXI2FtH3zRBb30bm5mBaevh+sE/C668Z9fcfTSmumXPfe0i+Vn
vyj1MzbgW2yJyXMx96Q9L5jqNg+/tCqLtm4GLi1TwIIcTEg2nVmjqTPkrp8KyA5r6YDqqIpbANPo
2yksIRAlVTcbqTcmprsK25QwsmisSJ0ehHvQUg3FkFVZqJtmQGXSE8CvszSghOdeZhZahhSyAaFO
Vfyf7J3JctxKlm3/peaQwdHD7FUNomewb0RKnMAoSoKj7x3N19cC7735yGA88inHOcibVZkpIdA5
jp+z99orP+xRHoXDyuIMfa6WobFvRHv4ww36/JOP1pFnzfDRIaBgsT1K/rlIePWsBWjvqD5Grkus
NWdK+OYJd30gr7COId8EZr/7+OF+X/CAFoHea1s4Q7CoHryuVQHbDC4ENCKvtU7ot2brKqzbM7z+
7Tbw4H1IWq93VkQA8MdHPvL6Us2BGzLQ4rzfc6B/U5rsnHxHm2v8pjDUPFbMe+6QiMe/Pj7UkZNE
4MFqRK+Dfx2WjsxF2W+OCCOR6DIVUYIhHpMgwvnivD5xmiQik5QB+7joDZr2Hx/8yHlSV5k4P212
Bu+k7QAYOtpOORp+/EXbisyucAiResRj/cdlAGncvE8uCiO0uYfmT3pATViION2Rw/QwYmtaGR6x
e3Vqmn/8mFJuIJhCGMXuQz90fJQz/yUkvhpdAXjiyaHxasaXfW875AY7P//0Alo6tELqG4sUHfvw
s0UKcJlbYIp3yGrMHfaivGCGyEynIWi5+eQavn8BORilDaUBGVbvJLsV2hDpdBlnpll30tQeqsn7
SaL1Xdg7n9Qg87v8tj7lUGxLcTwYrPmHCmpYoBGACoQYsKjXJr1Sv7DThZsqgtFytadN+Vk1evyI
PqUoun1eusPPCyREr5iPWAm1T/zyqRiBPs6cHuzfKWHTxtmf3zoKb/Ol6uCI89V+tZzZDfuONnCT
ndZ1e3AYO8tKLiNH/+Qw7wtGS4ev4Fqm51J9HDYUSJlEb8tfvVOaoUFdyq2TcuCL+PHJvF9FOIrQ
KTZQWYPtO/hmDZox5HEskl1t0tGi07NM4+63mzvXYOQZqHsTMdTFJ6uk8f5LyVFZONDiIsYlc+3t
JQyyqfXZ9iU73x7pgpM2xreuBI85YHBcTzlD7Gb0U2OhFSDHl5AJSsZeurtthyo8SZkjb2Aq302j
Xd0QZ5+QzELOx0tZANrCPkUW53z1jd7ZhW1jf/Lrj94Yz583P2K2Nc///av7jyRBpkw20h3daQIe
Rz/GM0Gf8+Mb836F5RKhq6SlhO3tXcmZWRWfkbBId5BMU8BYaqcn4s5z28+qliMvrI0bC1UlBkL2
sG/PxoY4jvsvZyHCgoOQJUCf7ujD5uOzObYCwaqkDYd5j2bHu2umG0PYaQniIYI9lMtnarC7dk02
xw8VW39eRbNntMVMC8DLQXbe25Py2sjBWMsrOibBz/na1ZFzndXBw8dndezlAWnhuEhy2RgcPsbg
VnO4JLw8aWR7V8kc9CIC+yfDlmJTh7b33KdlfEK3sPnkU3VszZsd89TV/pFND61TXZqEDeCJNi7b
XHua4nBTxvdlPN2yXH9ytGMPPNsePP1Y6L13TTJiUJCQlk2yg/yfbAmnc697I/4swODFv3n46Zit
nQafI7xshxt+vzOGjsSTZOd1vX4P35KkTBTHRIsSbs1szu2/xsIrgHK36rIim/3CTl0Tdxqazmks
HQbLMXTMCvZWSv74RnbwqT/5koqjVx4g6/xmmjb1z9snqwZrZPdZxtdmsBgTtNWTaGcok+k1J5Hr
PXQD3Qm3lAwxcjO6T3rVnJC39ihRdExO2e7LHl4ZXSQyoUcNvIjkPD5+Ko+8a8y0KUFd16S5ePhB
TF1+QzRQboOK/1lOot3oJWLKIEW/Mj59fKwjl0O8aIztuVFL1f32chhi1HXLayntA/FTp+Gwymz9
qRnTfEeaa7ymVd5+UmEceemEYGJHRcMX6511VdXpiAe64PRi+5uMQm1poNphjlFPC5P4tq9V3Vcr
1Bhq9+fnij8JZjSVzXu2raX5yA29ptixV7uoHJBCMJOu6caH5P2E96Nnh588bcfuJCUbbQBDsPs9
dMryrvRtY1VwK3QMJqPAi5fnZnvdV362yxw20h+f4ZFvDidIDWXyYaNYnH/Pqy8bhh3iOWAw7gYV
MrmwiErQq6JamShi/51DkbhJEAAFo3f4ES1dK2qznC2a8Iv8yk4Jzq3d1jmNOiE+Wb6OPaMmL9Ts
Q5g7/QfPqEISl0N1nf3G3V0ni1+2Dain4f6Rrn3tdXn7x5sjFjBMFxh/DcYnhy+gGJi1Gc2EjRS2
5EJ3+5saTlxJH+CTAx1ZmGmp60TP0nnGxjHfz1f3q8R8h5CCLSDAkodwGLbeVN198kiY/B0Hq/Kb
Yxw8E/CSktia/XcI+gXQkAhCrN3YN0aHEztIezi5oY5bra/LFdl14deir13EQsxqOw/4Yy861JB5
xKSXbIW1Zgqx7r0x3UVmW8PbsOS14YfDMh9V8D0o9XybNYiz2N2OS2SwwYm0yb6YiEa/skWNVjdm
fH8z+Rliq1yAtC+ypgbrWwU+G6ghvIzhTm4Qn0bYjaP6Ei6E3Iq6GU9SG4mmMmV2rkAT7kg4vIuK
pFlyheeITPqmCwLPyh3iRMJW+6lcB520EQsnPTmmZrTsCWnffHx5jz2bfMXx/jM5ZE5x8Gw6VVO1
o8OziUz4qRraJ7Cal5apbcysWAcaSdYfH+/YG07NTbFH+56B0MHxbDnmFWiYfNdWkExYx3ojOenb
/JPi9X3Lz6JXymCLXiZtOv/gMNaQSLBZfk6qa3JdllGNZtB7rpKvDKFJytWWnW08hnX+yZbJPH5c
urRcUTbXhwWZX2ZVVvY2PRGIKN/koOMSqi3tGqOLnq7RzLDHqeyMDPBEVas0RySodTkLeQWI0kbl
b8e9dmLqnbYRrZUvA4ShPHDllnknE2w//mELohz7ASkgQW/hCsicQ+/FnVahCG6NxGqW3mRXi6SN
yf5rpzJcx/weYgPKX3g+4AB56bQth77a4OjiP88m0kuaNl67mmvcV0RDfnIrjt1xzI6QlxjDcUPm
S/ZqjYj0xs7yBLuu3j6NjHsXY69vE9GqT56sY2vRq+McFkaqVFlKEkq+8+xUBz3jdMtMyvXHj++x
D6JDSh1zBeZtzqGhXa+MEod+jWm+K7zlSPQTm/GHIpFo6pvxE9PZ0YPRr2TP4uNuO9xEODWLUZ7y
rmjSydiJTltllSCNUB8RDv/J5Tu2EDi0/flaYNl7V/ym42g6MSqqXR3X10aDRxzs6kOR1r/aCM2C
dD65kuLYczHPvNnAIiFwD+c0U0MS7Mwo38VDKnF5GWLvTYClDXrxq8LU5M4qIawMpW/eRHoAhznE
1BACsTv3Qi/ZgOgev5LjwRtF+og1fXI9jv48FkTaSPRvGV+/fWz7ISDXVlLm9FX5y/TDe2mo29RE
R/LxE3X0OK73kuLnzJa5t8dpgABKAA9YgsFt081pn/JRI5ysqz/5kB4rW2lOIdqALUFo08F7aPY+
Dg60l7sWz4hskLj2+XVd2HsA+pdpUd1lqf9Jo+LYA/zqkIdb+3iyUjR6erbT+mEbdsUvsgkRtzv7
uvgM0Wcee37Zkc4OfZeJ8OHrj3XdgnLpZiwzxvjYyvI3aVjOUhEztaR9Gy61ktD0jBV5HVWz10AT
szKzRvTnq+bBoqkCUcxrdp2BYwFXGz4j2da34UTWg0e+5jILGm8zuL1379msmgsnB9GQac1Aqujc
2iyM33oPQh3q2QoQ+mMMNBUpDmGHlHyRp/pFNprRustG47ZEdM3H3rA/eZqOXQV/durS4uC5PZzO
EwDeNDn+hN1UTidTO4lFq1sPdmmf0jN9aCMAGB8/vsdu8ezMQijj0mw9vOwlCRNjRTG0iypfQxfX
ER80sftdmWRBY7yfNekfH/FFO3FQEKKYIWLE4HVhm3mwAw61Ec61l2Y7J5v8JWBZUvUk+Vq5Odqn
skjT+9LAah5bKCdf7AKebNP7rJvadYukb6v1Pcr1j3/UketOsTFboKGcsJ2YX75XHznfGb2sNcx0
l/ihtZb16IBNp2wc44Lg9pocV3SRPz4+5hEyhYUqga7PvGqTuWm8PWg42FMZKN7oZgqQspJCukGQ
am6aoG4ATDvmgicF5aSdrv2wlvDpmwTnhSVWH/8Q88gaNvvCkWNAUmTQdvBDdKQRTtZGGb7l2GQ0
MvsaIjOdrtFW5/YpV8Y9IWrMPsViBXo5pYkstIw5KnRuddWbvb4Zx0D/Ji0Kb6Od9G+UxTn8WR4p
HFNEgw0+AQqd/DUixmbJVmvLmZlipgbwTMvbHSF4LtCyzl154SnZuOYtGS/DJa8tJrSRF+FBep2/
T3X3uz6z0j++AMfOnwkYHnSAUlzX+SV5dfdpt4Gob03OP02GW4ksbQePPHqIhCY3f34ohNdoDXCj
89mYq6BXh2LoVFXZ/FnyC1Ouysqb3XxDmex9mYYPHx/r5b4dvmlz99dk98pn8HD7n2tOChsyYnOg
bNJFWwbGmL0mIkSghalV7qbiVBR6cNUOEFgNQwuvCaH0l5aZltsy1+u/Ssn/4Bs+wzdAT2KC8S+U
wDtA6ulT3jw1b/gNf/2Rv/kNvvUFlcUMXPBexqVzEd7/atr//i/MBSBQKcDoUaPcoRZj//0PwIGV
9W8YqgkAgseO7jwrzkvj90+ADcB5eUxfPVm0Xeb+JW0etgS0XA/X8CpoYTqFg3OaGSVhaTSaBIYF
0Y99tewarcSE4BpTQKJMkplFcIGIiEjRGoVv7SO8ZrtxS8mia9m+aRx2emttGmor2HlY6KEbmYp1
xq3SiZhVSWHtbrJaZVZ/0er4kwfCQ9zeWlqNhvR302JpdM6UVTXPkOGuWyvCBosAlBRHRPSbFGHq
uGkqJNHGNN5CQsXHCEUnKsFIiVyvFigs42mLG6zRz3IsOOgcGh23ils3aEjTivTeK6KWkltEJf73
Jp1MsjiaqhPLGhdveerktQzWxeh/00zHKjjE6EzrgfFTtC1dLKZ4sPDugV7xLpMqd75XrtuvNL/o
H6Ggx1cTVvpN0Y0Az6GGgyBSBkEnrA8a72yhldtkygiXIw7k0UEi/81oTKNYiCLyn3FaP6fDeOHp
dRwRt5ONJ/wjgOPimJeRHek71GpijV/JXw4gG/jfQMy67mKy/fAxjPqq7cnFA//k+vQsuqJepFbg
MPIXttrl2pRddaJr7geZBSdIMHrcSu547TfGuKedWdWLMTIGpPWBFu1kGkc/eR7s6zhRioiYwtAu
sS5628F26l1TDOKsD9r8Tk5utJ28DsziZLlLBdy8gJ/XGueWrYwHrUibWcZqmJfEAnYrn5w9knRc
90RFYjpNgZWrVdRhtRFGjr1SzoB/orA2Zo+PNKUUpJ8eVNOjxudm4+HI3GLAn4hTNKZnPeNjJola
uJ1Qr190WlWcFVrYwWGYNJKvOpTygmQGZaG3w2L097+3+H2UPNfsGdy+jPTMZbNfKd/K632MwgAm
EfVln8LhAoAU+9DJtBuo6ODaF4qo+35a6xL05fPLMvGfFfXTFZUv2ocr6q+87Z6T8e2a+vKH/l5T
PZLrmI1innAZIkCI/mdF9fwvFGSzKsX1SaQQs2Lk7xXV9L9g7/QFAi1zlujorMP/d4WFX8O6yNSQ
2cL8p/7n/7zBaTYH//8bZvu7bgjKunkzxEgEJM67utx0YNJ6UxDukeW0cjk3yq57EU4847hYo8r1
90r/EbMxOykrYlkWceH5N6pQLZVqprZmJaqtTjKHvnx1Ga/+WuNf/zLGMm/XfuipnBxfIuaWxkyn
PKiVcemMdmJ4zomrSJy49P1EvwSxwlrPImmDvOqK20hYmgU/KoDYywROKxXBIYPfBT89embXDWqC
ql6Xo5u5D1OphRejrDBGWbyY3+n6tE69ThXRq5NyNG+VAjDQL7PG9hqNrJlW83Y9eLaVhYmklSuR
9laCv5H0v/qrHFW4KwYti3sYJWl14wVNOq4sl4iehZbk/t6rSY0tjDFeD7V/x+ou646IH8+8ggfS
ffWLMsXiVmVqwQqehouuj6sf2ZjpN1ZgFgyfLWIllpHE/bLwMFYK4A6GTJESFmmyIbUsTYGAm+Q3
oDdM+rDf5HVwPwQzVCGa6j3GKpglndk8R7qsL8kWH/A0YSwOi31ZOM2dm0e4l/1h3LpN15KEItV+
0JS2ityJFTf1Y+eiAmt3lodyo0WEGiFSEcWNZvnfdTPGRR8hRWJXm8pvBnkS7gLHeX+uhYV2Dd3G
H5auHJt1H6nhLHSnW70L08t67CJ80ZiaFk3vCIxliWYRcEQqjF/KZjFgJJn4MhPkfaMDLL5RBAmx
p/ayK1tNLklVZi2SczNPG/NrzHYFd6YWXU5TtbbGwNhU2H/uGPYN4A3MHIlAaW8JO8g3pdvKZClq
+n0NoirEG67YDWZQrlFtkOI+6UQx6WVxYk1tvxRV6Fxz1atT0tvwormpvg8Zpuznbt9eCj0NV0Gu
p99K8Mp3hVvEv6teEB6ddFp5WzXRdGHmxnBm0iH4CTPc2VhBW62zirOv4f8tU5DM2IqQHeMXU9Zm
qvqhWpRJKZ8SHnsmhPWwpJKu8W+H/Y3uEitArIE6tfuGuTGSwC0u5nRN8BP0y56ktAmn6Y1ssUYA
t0RwWUeSR7rO3GBDYHCDurqynG82f8mcUsa31PO7NZks4gmCuCSkZxx/AVUIztk4WCsPsy6dNYs8
2RZ2x3e+xFO9DNAsnxjKietV0ZujhFXgzknDcAWI3rDhnyyMKnONmZqETxLN47gCgRTOeM1Au7MB
RLiYMNP2xB9qceqXdmGvB67jCa3pGvexSOVZmDj56SAJ+zMh2ExLS8WYxRSxfKNhx4vcC6znDG4L
uS9o4e+mvszP/JSAGpjRVXIOIS/YmAUKUoOkZd4u6VUWu0kLYIByUhPhfOv3126uR/bWTQrnJGnr
r77spx+umoZ10DfWie+g+ATC4WerUpDUxkrYf1dy9OpF6TmkG2bhlIsVg5tk5gzk/UhqTu1CkXF9
TK9VTXJhwQhTXZhZibRTkCmMOd5D0SsU2PazsXBbPL4j4bZF6BT2qmERIc2M2KVLuyicGjAfmokm
tfprp1YwK6YcptVizJv00uLF2Pak/aIPLlShbWoKDaTy9eRcOCwHgPSIT1l0QZrdUwhVN1FntsUa
o5l5HlR9daZVbdGsXLPSL+GzF3cuJVS6El1krfSC/97hGSVQSoxyrya7Pu8NKa8io0++lpnI7zyb
HK9w7DLITT0ZmWXB4ms3SfIch60GTBGHNCItUPZXTTSm2jdE/EAihqrybwwTJ+ja1YmCAzdegz22
9Mz/VU9mtUdX2H8PyZZbKobINzT/q91QYKHUHI28m66QOx2Ci75gKmSdSl/FG7dX9a1tFuxvYWvL
azryNNpVFt2445CJXVM34RVDyZI84rFNoPQCJXosRp3YSEvgnd/WY5yuA6dLniS8V7GwBTCUFp4C
KUfkDcoFmokEgsDYykttaLVkZauGwxG7p36zvvs32Mn7TeUSDeZoPocIfX06s1ibyVcw45M6MTA0
9Ha1Zm0YTmI3Cb6pRAn+wUPHOs9LnoDxWIx6kePkn4ipI17MyJexXblnIrT9cOGOhkyw6wly7YY+
Ck5UW3WnrefAPuK24eaVpxm7CazFJiephLtupPMcm3q/mnuey6QazPtItOVJzGbhyjel4KjZswEp
gwfRTszLQSvP4oClf7LTs3D0gucBqrfvdtmCSMBhCZhZW3k6htWytOKLERvh1mLjwB+YBuMy50WH
zhV5/YXdGTqgyQ6ZhcR23dX8I/J07RF7VXVdG+ZwatmVlWJRkPl3y/bVM47Y5pRYXXdVZ8WwneuS
H6mWFM88pTYu8dGNWDpiV3nrUQbyrCEeEWuwZ9anplcNDTZl6ZpL0UwuDKNRG61Vn9W+uRlrLSKA
aCINw4lhwawrp0p+WK0bJmAACfsBfhkaAXmNGhq/FswRwZbS7dlLv8zAkkgxB1R6/Z1U3uSeEo7b
RdybFatLTbeSm1F3bhM4Ats4zoCXmVbtTsu8keZ5E8GVXkDdNi5h7lonlFjFIzT7dtN2Gtb6Vud+
EREINQQJb/5o2lXG3xmpnwY8jLXOhHf+iNbZuVc14gzzPcvx0IwT4eFQZBfUXUYJeJOEqQUjg+RJ
+C6kBlzkuN9NC8aFX9K3J/FnwVuHv8och0CCU0M7v4Yhnd0QJdteAGcar/F5APNNlW6unEYQg1WT
r77pmuYm9Hs+1rZnn5NKKlcQUgzjLMLNZq/8oWmaZW9FJgbrzCL0iCzJVcDo+7mPh+qHhyke2f+k
+XvXAp9GgWmTuZvFxCaMYmqtRd3X04kXY7vADt45Z20GyWVRRmlHUKs2uWzw41idVWKyIQKwjsTL
Orcce0l5Uj8YsTtq18q0Mmvb8dG/5q2FraLzDAQoelNnr+KaLwFygLzakeMKuWLooUnxabWov4rU
9G6HQTBJqlyidAHaO6eoAVhopT8H7hVOGp/Dc08Y/AdudhFDm7qvDb+6EWbvPlaBF28LB80+hJFE
e7ZEoJF64Fb5tmpqwt+0MIPaIMXEJ6NyZbeNslJcGVEos71XktQZdi6hu7mOtDDVcTqVHroA/BRK
WxAn6ZBh0FXSbE8dKCvF37qM/2zrPtnWzW4A+lf/70bZOYyNp2fZNb/atnm9t/v7T/7DO/W/0Md3
aOfbtskk/zXv1PwCNZ2wcjZXmKwJB/rX7s4yvjBfo1fKH0N0xtj2X7s7S5CMPk9x6Xk5sw31j3Z3
7/vNsxsB+Z8Asc6vO+i3++YIsqLUyh29id+yCJlpeEUwL8SfjXeOHYlUCFDFtLXRnB0cKc1xS02D
4EgGrx+MlccyL4YFb1r32b7wcFfIVeMYtAURm2FjnX/Jq8Y25UUw1ZTJ+EWTbhl0+mWj2Ds41XT/
6oYf24C+PxDmQDydc6defzd3VjSt/aKeyh0JkL+TNPlN6+l3zL//O4chDmFWoKAzO7hymKcwYdlD
uUNE4699ryJaEDsA6Spwlf/8UI6gPY89BaH2oWouLHVigCVnpIAMnQ06LGf0X95ZncefnBSdi9dt
W55pZDtIyhA/0LrFa/z2Jrkq8zRq7HIne8DkTjfejOFwD7HqvlTEYXx8WnMf4FWP+K+D0SZx8DER
7XZovNGEXfBuFuXOrxoo4XCvdrFH2kuhRU/6nGEUgdRbkNn65/I5zvLFifsyXzy8dU5ddEYq83JX
VlFx24G9WNg+EDoMpObi43N816aZLyhCJVYFhrW81W8v6NTF3Yg7rMTKAS03g2K1plUR3H58lCNv
8ZujsGS9frdIaSCxpks5ij8AR6yHe5XRcKSt8G9dulfnc/DU90kmC5VzJJl248oZ4qepACD7//F6
6e9PCim45/FkuL6FqW9+Vl8tGEWQ2V5WlBnDKYMYYX3O5BmJT7iarGxc+4FerIRfCxoHtr3Ta0D3
hBj6a7Oy8r2q0MQv+wI8hoctYFkXOVQTScCIGwcmlbFOhoib/B4xbJ+Ek1DnpUsmSV1OjUO7n0S0
ouR/Qr2arfUE0j7tcnvnDlV2Pda+8ZC4pITZQRw8qkyN1KtEagVk0y6KEUBgH/M8J+4AVrYZqRcX
SU4wpapC66RtcXR0SZqvmZnmt3DUrD2wp/65CljlRevw2yFSXY+xVZz2XqPipXSJm12PVko7D4od
OnV+j8Y07ykLOOlEEWdFen15GRpTsWqxSKKKMIOADWtHICr8stbfOnDuNpUOMyCuSEnTaij9mc7Z
TTNVP4PCsnTb3KBPwOIiwwgAGdQhAHd0r9BaFO1SoS/cW5mKtuigi1Ohk9/mZUDeSLjTlrRZjIdQ
Kvt0CEX8GHpFeu/0Cc69xiy/V05mPASce0mUgyi/l5nVTfwmRXK5dEvY8qY58q4PjgVtkoDJ9L7p
wXx6WpNda1rUPgZcGvBmVXnpdPFvXXBPOzA/D4Aqfw9NH9ySBFKc9PPSKJumOB0J+Eo2dQr6gneb
4haSqzPcYKe2TljRCXZip7lVIXExlAHRjGbt8n0U4jpfWKSLX4Rm6V/GDpl2bA3FhQC1vHW6FKWd
ofWet3h57NMGsC4kV+9MOlyyhKr+AUknVGBLjsusKsM7bzI4pdCNkkcfBt8iq4jigFgbZ9B+qHkB
MNZOuo1yQy/PRadKf+XIQH2TQan5a0OoxqOoTCIaMXpen0EtmR48+DZ3Q55kv9kTF3vOcVyD9QpI
q/OqnRUL/76gyr8zqUbjJagdG24Yk5OElopUENKGzD+rceMgODS4BW0wJDYo4ZJUVMBxGlJ3x79v
CEtYlZY+kSFn8YmbgAvCcCpnDBVAJHmPLSRUaHDz+MlHF7Pxc94j9gOk4ka+SreNCoabnlzNb1M9
JVt8+y26Wa02ok0MqGNaT7GXEOlAm6xbOEMifuDCan4aE++WpQWjWKW93XxVbkuCUmzZp+6YsoYO
BT+2Jg5x71B807ntI20pEu6ELcPksQqNfE8zNV/XA7E/SR3/pt/in9FkMPf8ELEB7DqutLGp+pXM
HHkBYnRY0+KceXPcoc7k0wdiICXtu/ZW8NqD21jVQOhkOchfeenbuzxxFNn10qFdILpvZTPSUc8K
yI1+x4MwkVzykgHYgNRdVBqQu0akW/iRv9qudleyGW7zyti1hfrRyZFontwhDzYonVM+he617Hgp
Rc7P0kWqzlVb++sw4T1nBhYsjNJNHjxRTqcgjjbZRCZkOJFwsyTnsEnYzzDpM9uUh5pVcbiSaTmu
8i72L02Kyk2l8dYnHS1vpUpCkBq44lPN6pb1rdq+ZAeWFudtZPFT1GikJGODeEoH6KSmagWKp17c
xXS690PHE4XVPXjsfDIb9TlrUaHDJu1r4jXKvMrHOjRDRLQ6pQvUsOZIYObXwiGhytLTJ9tmoaxr
1g84rO71RI47pK96XAVsxAIaA513DWayPhM9+BjwPDyGnV9X21QnXi4eYxYxoytWTs+h66KodxHk
rCXIj/5ZInQt8zQHdkdQuMKZu66j9BKDdrGRPYxm2WTlZVPNdXVhFKepIGxx1VeSRm8mLNS3XJ0o
8PtV5jAPeFl1exl9bxNP/NJ7Vis1PyM2KZQXSdBGF7E9hBs10tpzSfsl7VFrbdjn9qaBubsEjEZz
1ZxYEdtiWKrJKb5GA1docoN8NehuvbSgZuOHJAZ8kep1jbPQye8UyX+EquT5Ppi67LrpWHu0kNWj
93npE5Vxzdl/b0xaTuSWqejCDAz9hy8YDKg5aC0puksvadJd4+hqG0ukcZkfaudtHV2akam+aXHc
XI6DbM+DeHoA4Nk/eMlIUMyI8dqahL2b/GhaEzadXQIyCq7S5LtLFPQqMuXvIpypKW30lff5vlZ6
uDPwyoLxzqplq5tIzcfGYLs+hlsW9x+aXXQLw+WjN+uoTrRIpvegGPN9TYrYvZ554i7SRTk7mXrY
BS+LLExeJGfcgw17L/QCzuAu+W7ntBrToduhsbPqbS79hSFkSSpS48f5ghkLi1nMJq/iEYn9bClC
PTnJ+0r3oW26s3YfGNFqVNXExKQ0kRGZYdXqkLL7aiYgG1+bzMj2fWVme1q+erksvK7a0+zqVp1A
45eugmrAt3Y69saQTXx8UqKQHCJ9ghvidYC06UkM3NSKVCb3dHRMmhMguZW3t1RH5iGtS5PGF7U4
gqoF+eru72aMJUhrRvS/Shvbj4hClzQftxTLfgTfS3Vj6+uqGVjXR2+W6yzbum2vcsel7xNbYGiX
xGHFCOFkbRFf1wmVsfY0j16iJ+2yGNLbPjYHaJHCIZCI4toiZdYlmjKfU12jUv9hed2ujOOYCAwm
YpaNxMmY8yxZONQ1PXrtXJhkuqxal36bZpHSxntqmIsihr7d0dPaGRXGy6EKnhJpJ0RCGMnaAMy6
or0iviEWGy7oTkEhHkICHnLL6GibpuZ0wesaPoepi8sxmRNuUnfwKS017SQamDdu3DBjfbMclm8r
pDpht8Rgs7cQvq5KTniXoGbKlt5oq+3HBfZ7pZTPt9OjhCct2DCZ4L4tRpsJhH7X6Omu4gO6coye
TnPYMRPxauoEePnRxYikmSzXiboi8QmY4IW3TxGNhdFC+J9t1N7pEeffQ4cAf+YssDmUibkhmHoi
YdJdnQnCEMbTOmFN7V2iWNPuJhj5zH18Bd7tDAH1Y4bjSLQiZ6nQwQWwlJ2FfZnuVEURlkN05wPF
55jEtOJUsyC2fny89/Lx+YCuPWtPmXGb8zT/dfmf1xQ4RHzOWAZA+jOwtVhFTa6I+aizpxYC0Dpp
8LI4ttdfvXx2eljWzlYaZMxKQeoZKSQ22byV2g6Q4D/Z2L3XRPL7sF9h0UShQyfpYHtSAv2AFtcl
O5ll1r5TTfa7MBndLvq2b/SM3jTFdpqmvEgyFu3FPMFaCMJbL0tBoR1xEpQy+d4zKm81Guw8m6jM
M+aLnX1qweY9y1HqnyUOibeMU6Jy0RLqtgtnHIZJVkSxttwsuAWSZD2hKpqYl/GPLZIS93oMBB/g
YBywMEVR/PjyVcxzEGrLfkrIdPrkXs334s1Ofr4WVJQYoR3bBxby9l6FHVxKvl7JrsWfBbCzKRbt
gCS7N61vVQT3UqNsXHixNDZ27dtL2q5/ajJHWIEoHK8/t4TH9OAXYHHqHTTX0c5nv721GWWfllb/
2TLwrmPBUWhUwCUBN4QD6OCed1GnAicvop1jUTw7+M2BCjjEDRo++wwnAbs9xmweZELR+/E1Nt5f
Y0oUpigz5Y4RwOF2eBSJhTO1xzXR9GGAiqnwz7Qg8B+zjtK4KXp7vPQ127/PrfE+8cfqt1ba/bod
FRErbUGw4bze0u+u0s4z12FbUk4ywdpRf/tncZE3P4neDdoTLcBw+lcH6z/96s/61QIayqsb/U7Y
eR41aAR5s8voTbf6rz/3jxLJ+4Lfmo8O93/uCTv8lX+rO33x5a8m9axP+keExP/5j+hI/4JinaAV
xAHYs0hv/RPRkeMdfgVopZDKyOLhIDuiw8oPeb0ok6pS2QlG/RMGQdM5g7hpoxmNQaBgVrJVaqWO
789mA2iIdi4vqhGcPCKDHH9jMX5F8MnGpggbI1wUCebmhS9GGPhJYAxXdWQlK6ZC5XfiNmqEEE0c
kQAeRO7YrfOmNIh8aKdz3w313bylJxZa4gO8UDInGiT2zG5ZwTbb1NIkoiPGqntTzSDIOg7wrfY9
jSMCszelKdHNKCvYF/bA1tzJh/yMn4nVi+Fa+QRga9rwTUrYM2nmydiNsVg40tLoF6ZjGXb1raAU
Z1qE0kEsRvLK3Z8qNENn0/uuZtzrKgijdUaiXh0zb9Ts71L3qaVJvPVbeVq0ZsLi/L/snVlz3Eaa
RX8RHFgTwGuh9mJxF0XqBUFREvYlE0hsv34OZPeELU+3Y977wRGWLS5VBSC/5d5zR6YD4720fawK
fgIk/hYxSxrsGyAPySPwQ7E3SwL+XNyvFbWP3Q29uTVS2DgntFP8zYRcAv91UgVpFUKaYpMYRYZr
hdyfIoqtzk+21hgsTkBzjF4nKzeViFkDcJQmX6tlTu4Gf252jbmgOOj8WbYbK5HB66LZle9qa5x2
Yy39gxbLtudPm8Yc1IeXy+HWD3KziwozcY6lcCwaNyZ0I8EOr/jVEcGVh0pV5tViD8t4aN+qIchx
6gh5URULd1e295CNbS6Y1kcToIHvG3MYPwwkRHwqWq94NdncAfWpWTzixIv6rPC+G/WUPwZdz0gr
nCTociPcp7WVwX8OnbccGcNmhIKACkrVpyys+7MbUz5YVvmI8rR4GKa+rje+AUaKPuBgWKM4dw1S
o3BGUqXwvhth2H31Git+rIB7bCfHyU4F1oedOfbVxQfIvetat4oAsZefmkHU9PZWekimJvwQSSHL
jQKadj8YQr4nA+UD7rbZvA0JD003ZIMYZ2yLfBUiBvNBde1MSgL7D8cun3Ojtd8IomqTyHaLj3VL
+yICbiqXQ3SP1cY9JQWiGCGn6qSc8XuMW+l9YWqyC9tVaTakSf+ulm6XLxkMyHR0N0U7XgY39e5K
+r+9QzIYegAKiKNK3OLUoIi6xo0Pi9/Wwa3l1yOzhRGFT16UJ06RMNJu0z13uknunNFrjqgOnMuY
ksNRsmA/Vknr4b1NrVvGVvmrrNP8jU+0PEyTdi66WcqjrmsU2tjEPlq62TU5IPHPmXKWe+n1w03V
U/tUWUuyU9wG/uOc91VJ4+zwWHGm7Arx1HkIF5NY+pFb4lhOKjY2bZBl51okzp0ONLg35WSf0SdN
xENhPb22xZBdkYzJZ4Laxif8Je3ZKZgHGVMWvmEqzGlURX8Bpoz9ZNJ+DvPaX+y9VaVo1cwwPmE0
Gw/YVJKtmYfBXsnB++ENzB04lufPU27DAwrJcija6tR78RXYer1l8GduxtCbQL8nJztsL7NHkFEc
OqjDXP1N1yPqsAIQjomTfkMQBANsqxsQ/dX+3k6B9y+TkF/b2NMXU44ZynT6O1G740PeeJKqIpiP
jdLOQzyP86tmFPjhxdbwwBsS3yG30Z/RXlvrtK7acp/026aa8uOI4PmA7EMw59UNQqBMlQc+du4W
Y3UJ+0X7zUEof1iCCjXGFJvODneLu5GV6gkGG6hWyR8A1W2j2wg6z/6x2CnKO1QOmkuZ1hCEzHM7
FcOVefl9O/Thrd3YySs21PKwoCjbT85sDBtzzsyryArzGvZFeGs0lf1AGqDmoADGdNM064ysnO5K
qVnxW9yoZ60T2lg3pK0jHnc6ZYWVIILMCdwIBFNNTZiXlsSS+A6PGsY9F0N4+dmWGAjEXHl2ZLJ4
jDopSHbPR4D1hHIpFFYEUB87ZoBfC4GxyMwJhpmKcBfLxv6S6yE7lei6DhL9wbOlcrQUcMpv7R48
rKHlgthnLuSnrtbh7eT5y3VguPXeNtrkRLPGxzJrZLLh7vFv6nGcv81GAxO4SCSjw9obz6gLhkPc
WeACeuWcbUDi6NClfBkZid1P3hxvZ3dYDk42pQ+cbO2bCHXzNehr/8eckbm9EX2XML5Nvo3FlO/c
bAFjw4BwZEhxmZHgbtl69xERdET1hEZnnAL47QgsunJ4J97JQqlljwiOxGLk55U29QLmod81PkJK
7I9ZHHkiL34QWiH3GCjl5yAhrGznNkn11UmS4FDLKb5qKw4uQwA7v5wWdUrDgAK8YOAz25xvWAX6
8rZ3TSbpQdVdC4ucLQ3g5EzIDuOm3iCTzC2827H0h40x1PozNkQWMC2OzahzjSlASzHqhzbpghu0
KPN3k8AXvQ5ZOa5Z0yTknfXGc5p64o2WiEdPAdALRR+IwvWhDbNnWWLc+GbQ3PlF7dziNIadCI13
WwTlbBGV5wUHn6DB9ZpAjRnZocHIyMJwwHAneC9McmzNzHmn/W+QyNbeU5AkRGCZk3Mz9qHLY3C2
7/FImlES19f1AzxLiOaHpdeMqOpsiw3CvjLXI37QpkNQaY2vAWb1Jz/oBxJVjHIvZeMdDJHX8HoE
AZKCw7EsCHYzGqc9zYvZPfhe4n70qSJmCC3YstXjED5ZXt7u0Q3ae5TC1jMbqdSNKtKh7otYklRi
D1NILmHtHxhdNtFoOjdBrEY+dhKxrtK0rr0rpnPY28HOygz5neknAY/GPIZHZK/+0SddDWIgItQ6
nrv7dilbMFStPNLL2ahwvTpaPObv47iEyyG2lP+ZWsB+npwwZxqE+OIH4HH9VjWBt4+L9tWTpb8z
8vABnSy5n0Zj9tQdbLqYGo0Z7O4+Z1jWKuMkarsjvssViMR9Qy4fWasIPO6yeDzbetp6DccbFI+E
S9Pt9lVeePcxteneAvxy0aJw8/0YKD/fOtAI82jiIXzrJFpu2Wy8YF6r7oYRw30UL6Z74Lyr9wP9
PGsZY0Y1bflHuymDO9/yAYOYfvZGgSa6yMgDCpA5Puo2j0l3KhDh+RbS5pNXJlbElV3ej7B7sQC5
U+6RIEcMZD10M+izYnwUCuXzuDjjSZhzfdcXcuQ+cYTi4gj9bxS+5M4TGXooyHO/YuWnmEa4NdWb
3jbHpwH98iezaMpPrk0NSAzE4kZeLOVdW/ThZSlW1GvixSfTb1H/JSY6wk3RcIIxVYxPNLBq2U6J
k5/zfhXeQvXMNCVm2BwraSfdd4ddYBcy1+9nK8CLKYObePCK7dQHikiIVD4Io3Ourqvm21AqaxsW
Gf1lIqdzWmNiSSj8XxcRXHJXPCeCKai2s9s684hpctxzVfjWl4zueqMY0UZEYhFK4Vfi1UIXd5qB
EOKGSQmV1oQets7yjoTrKxOEh6CFABCmg9iWi5VuOpmZJHLU48HEIxoVDLonWoRLVlrVDufZJz4W
Z6+ZkUUhYYBbAu3jDfk3dwOSt2vnuW9W55LYMZB9kRRFuS2KQEVtVfLGVGO4KSvGz4HjtJvGZ5+c
pNLZ1zrYp0k9n4NsuEtn135xVF0WUTA1hJVh8tpb8FSjxZgWZk/a2S7NjE0L8LAfMH9astx5m8Eh
HnICBSM0xYcw9vy7SSBvb0VdXGsuv3cD5z4R4/Fz1Xfi2LIHO3t2Z5JJVGbbIcHWtgSKY65Ls1PW
+sF+7volarvYi2YXjwW72uS2NkpO9iKf7zyTFwcThMTBvqJPaFUfidb/JwDor5MR1Bs28A8UI8Az
/k6XSGN3LjMdZKccWA4l3OTHZ7UEPKU9TcAg8XvyA292UHNkm8U/CEl+VQqsP1xAQ8KX7cG4CX8Z
yyxZrcS8tNnJmhr1seRgX9Ahpqw9wuLxT935/yEu+lXPwY8CXcU/a/cbkP3xSwMss1zgdeNHtbas
kUICGtrUc9J8/88/528D5/UHucD3aPqxZYpf2SBkUc4uHOnkpNt43rOJdE9CT/aurLP+XqqCdLsh
TM2MD716b9d5ME+VBKFznK7NdZzy2/3nX+nvH7EPJoPlOGZ0etpfQRba7PHZ02Wc5FQvV7NS88HJ
Rzpol5g9a2smqfpgJcjnTGze7+O9/86P/nl+tF4Z/0HvyPAIVMivw6P1i/41PAp/Y2kRIrr7q4st
9H4jVh3KAlfx/46OXPM3RtnY0wCCAr9z1u/zr1GS+A2doM2AADgeVES0Yb/41f6Tf40lxV9nxsgb
Obu4iZgWs+ViffPXO0nBq5ZaJikpnSYGGvZ1YujR8cYkXLfCHd7MpPJvDc9rHjPgxbcLsICNDCqT
2MVQ5zvLz4hHJoVz3iniBO9SCiwka0aNH8lXhynMnDPbZ2uDZKWVWy+YmLo0cegi3C5GH22Pl16G
cmxuzCQkM6ixyxt2SMW93zjBoTLD9BD7MTr5gio2SiqDbCEeZYclS9WpYLp01R1l+oIK0IgcPQP3
qsbAXpUn4nOm7UZHPpvHiCdhEjmpZvdq2P1xqJv4EcQQi6tsNefpNUh2ad79ooTCXjgxBeIU9NQA
Y7IbBzHti3gSd2M8BcnOEiEa4zRuzNO6uTsWyjY+Rk73H/4qSUaJHpzQTanvyWTHMkpXyXJG/hqy
DUc9up07nvPCR9c8czRUkZPb33OzMSMyrZdNyxaUrfWciNvErJMLqXHGB202I2M2svatscj6NGfy
dWD68piPtjgUaTB8Stu+fwrDfqo2pbGor27sJ6/K4AkFhMudNww1co0JJlw2aEVOSHLYvtpmRrvg
hYWP28BS73KeRs3kY/zMo97mna7LryX56sdwyXqSHrPsYzF1eZOZ6s5YEu9cqL49K/JHLm1cwgbx
fDI/p6Czt0THz0gfZm0rPtSkeCVaVqYb3iXNd4PnwizNKS+zhQtcNZXghU5hDskk1jdW5hkkfJvp
gfVl+dzUbvq56DMOaEaDDmirqWl28EmJecXKSCJhaq8wbSzOxUkqV1+1C+MegKi5ukKIrd+nC09I
ksGZl41dnVK9OFR0HlaQH1lua2qOyanZRpcd1K48re8z4U0bV87+TaKaZestxCraKqiuLWKxGxu8
HY0kLiqDymL25w1lcPKC9swWtEWJ+1VOowv1n/XxwS8xqSNkq1ZaTOJvB3Kct01QW7dL5YUPSYwP
bCTKoE2JacMXuRXKI0gMT0ftO8XJxMO+pm0a6Xbo9Hxw63S6EA9DIl0e9jVGyDx+NSqRGOdY2jLf
4Q20vsnR7PQmNUf9OOCdinfDXFhvPfPaOkpqqR8sXcsvajbtiABx671QjhpolPr5sRsJnzu6TgHz
TwWUpJk9d5uwchhG4MBgg6Fjy3nBmpdepJm6XzVzz3rDOHROIgJhASYndfAl903/iu9yNhntweBb
hqIxojn3Y9bZaTmU5N91zT5I6+rdS9LwE5Pnr4Y5tlvRKgcRlpi/e62a6TUsq6l3cRDXr3miO4ts
urwntbus1Rs+BMUkz89bQk6aflsZAwV3zwD9JsWev2179cAANGSOknE/I8ICsMkxvgvKdkGTwCB2
GVZKsdtmWzfF0rcAez0TZO2fPbPzIygCecD7wPSm0ZrHmiKog7Q3UKsDNsJHG3nHoclMnK1G2Mcu
+0BlvtkwrXaLyxN1QFE2R2FdZTkNbluektmRt4Ubr9HtjdM/qiBzeWP9Kv+MZkiSSmv1Dlx6pvSn
OJnqIAqMsf3ClLjFUWjQoiGeSJDlmHN353bK+Gg8H8kTwa8DDfBs8HBZ0GE0tHcIoVx3AK9LijdS
jvG7LNPxbXZr6+rQwVU7lqTBvCHylTzRMHYkBXUYF9vAbkkaTUeojOjs7Mgy26ek6Nottdx4wXQG
4qks5FbU/tklpxvBUc3IOe1KamPMVTl+2l1jufIwmdUz3bo+dIrSP6OwGTadykBHGsVcR2E/iJ00
p+Xbgi6j2g2WkFDJNLPeZuUFlGaQ302r/EpfwOgLGJ6uGtvs82IkMM1muoLCfA3mglZ9kypWE/2r
Jng4v4snZpQ2Htw7Kx/j/WKV6lFUpfkoLD+557E40Q8Uy4la/sVz6/pRsgN/1FYX2xszy+OXUQmC
bQ0V6A0Bw+M5nZPiJUAhxkMKtNEjscn1vYmI7x4dK9OZpPLWAbl7G6KPiJphsXe5p8jqtTjyoqma
s1tth3ovA8Kqtk5X4YYJTX5dUUAh7DD+bLrSaFfTEex8KBcC1w6//jIBXCC9OYacuvTxkxsocSIi
c3xm8RnITTrE6XdnAYqAEBA+AmmfDcmeQBOwSINPWEEKCS/8o13hCuSXe4cJ79t+WtELdOdQGBZp
EJpllfM+d3GaTVZPXksPX7noV4aDXnEO8IIAMmCnRt+W37O9VBtPgn6If1Ig2IvGj+MSnxqR21c1
NQnB1is0Yl7xEckKkljfz2fyI62bMF8YjbuGf4BMYdwVPykUtj16D6TZpt9i0CDHbDKQGyg54Y7z
zH4+zwxVH+xCjYdwDsPTsOIuVNxU9wz4hyP3EzQMxAnkF/9kZLCdhZdBxA7ojJ8UDb0CNUbHrNiy
rJgNZB3WLl3RG7ks3TtiLuLr4ofTqeNgRIwDaaeG2mGu+A7rJ8nD64B6ZCvewxzj4tStyI/6J/0j
+0kCSX9SQdzS8aI1ygiLeV7cw4Qev2AYHLdFb4k3e4WL2CtmpE/Xhya0OOgjC+ETy04p226eavgk
mU1O8m4gDbdFiSghmJh1YKfMf8fwLVsRJ54VdvJeqJV8QpyfNDaLEIWHC9mS5o0t+oxz7HdsCr5L
GCoc/LzzzYpWUTBWptAJ5r2zglfaUPhRWtfsBXK4LItlN/mlV6SeHnVvpK8eItHs3Rbc4tFMiLm3
U+NCJOsqAZOLuFrWRP9+aBJ0t/rMJWurgiyemgHFu4yXN2rf6XNRGPVHPkz2S9hr/xl7OEHcMnuW
tT/vKkdWJ192ALU1Oim/mR5FubzxAPzhZul73os3X4/6q9N0VBCugr/cefrNh1l7FH5Q3kur3JHk
adzw4dirFgiJWdHLH87iDUxsWlkwZZcOCaqZzhDrMBB4cLyxmCOt3RTfswoTNMJCY62D5fuQMkXL
YLqMXmVsfvYF/22h/qGFYmW+hgH8+xbqJVPo2bP3P+/f//iiP1oo3/vNxpmIrgQ7VmAHa1f0x/49
cH5D/7M26jjJAmgctDH/WsOHv7kwD/4NC4TvhqbJ5yohYkf8v9xi/t+Jefx4Bxg7uhTPQxi2Ti3+
ZJUIBgFTe06sYxDMdQndEHapoivk5pvlTTay0KljotUhp1KDJ+knU7NndE2nuWRpwlS0EWt86uDs
PR8NyE4hJLjn2Gk5ceu1DJ5R44KGO8F1eka1P4FG1fIdfWehsi2HavKJcqB+sXsx3bfViKZ8sA31
zYtrdHAp+hKij713WErlEk125707reAvrUkOL71ojO/F5LP5dVhYfV/lZ+zkiMoeb9PG3ykONcK2
8gtLmjY4iCGun9mJJn3Oxlu7t7pnxbu104YME8Lh+s2CIGCHHRNrLYOSTVdl0t3CEp5uLTWVW0XX
8qWk3bIvXT8EvC1AEI7WNCY3eWvhKygENztaHPjIyAa8PQ82yqQO63G11JdkRIoFMdrdesotXtkN
IXi2YndrgJGJytgZX2AqzI9Vgw7i5HY6O2BiaXkeL8SL4OJ1T6wqjTeoVNlWd9P0KTW7FCBBXlIq
LoP0X9ouAzThiwkHAIp1XBNTHnPSx2FSMhFfIA/dkdC1yL3hIfNXMnDfdeumeAQQ5r+5iRvcYFK0
nqfRWd/lAjzmJmXf+xwW6FVYziDhTjJIAihfPb5975Qmbt8GeXfnOMg5/L5rOw60uqx2gTdYPNtS
KsnIULIu9iPH3YXwPduhLeJfS9KTGHm2QiEuYOVbkflc8TWeMxf+TVtPLc/ihRWe11fxSw4EIYs8
LYKbflj9HmWaLNY2mdAuBZD9cJ30cfhiaYMoTxWArOHSdK1nqDO8jIrd3GH0G/wjU0/Ol5P23ns7
lbI7uIyogXRM3XIJwYnxOiurudiJRag0sEhekL++KTaNGudMsZTpGRIXv8BoySnZ+UnOu1sNcftW
IiONN0mMDndLherkUDX8EraG3xAtHTM1iPddH5vJqW8HrBlJk/ff8pwuIysW/uxO67dNG8mmFQFg
L6PGYAXA9t4w+R8E7/Htfze7BEtP773Y5L9GalwFKYv0nRMiV+ATU8rHsnT4H35qzVyj5UXE2jbv
GUGLm58/UeDYmfZIDpzTWFpcm3KweX9zRGJUkkUfRI7r0fy5o81CUSli6uF64SpxkS1chKmw59hM
3zfSAxySZLnnPtCwo650ZNqcMidDdrxKlR1kbhnfP3FKXtZcBbhe4lJ8dvt8Nl5+/paoAnSCSgaK
RORYHr+s1wquMgNJ7W2oStgSSBGwnHdi5HNGzyCXJ/ygWHWacv1IbXN9f4Kcdvm2n8PmEorVzKMa
/hzOGZKiIEw6sbKSUdnSaLADXT1I/kh8OIZzPHYuE6J5n8m2/LFAwCDPXRjrNWXZcE0SzwhIFNbD
2Fx8q5p0lLY4xCe/6Am0C+0F1KYA2jIG0/0AlvvN4Uoj0L3RVsB1WlcWfU3Y3vQBeeCtRwfj2Qa7
lc5GpamrOnGiWXX+rTD9+JJTL77wYYp0S6Sb9Zinc79sSnQfbz3bxHjv5/b0xLbcOeRjUO2ZDLCu
HhLvQWd995HT6jswArgtSrbiT4EwKFFsxYVtY77nxfAG3OCBIZWvrlbt4dJ4dReRPV46Wy+s6d55
y4blCFzTP47oej9km/sO+oQGBaAbjwYPh65AWYK95sQYgvcXI0D8onyfJ4iWzcAPrMY7YG+0lwND
5p1BiwgqJrbCTaXc9oRMwzmwJyNfiVVN8lBbbf0IFRiVy1CUsFj8IrUZFSz+3hjV/B3RqnOOVZ8d
8yGwvpUsz1+CRE/+HnJffiOZ3nx3mGE8a8+bTy0JDjswH3HUZMYnlRvqJbXdblvLom8AHQXZYbaM
fANirryxpnrkv0313gxwCNaJuXzP6J24AwCsXQJv9IEzAR5wN9USs4spgCr1Y+zLCNSXddIkcF6R
DHhbbxxVsonpf0SUxYt/Q2rMLc1n9Z32PnV3bGCGcjPR857rfgpuy9F4BLEBLcQktxE9WzBAfSgL
nuYPi+ukp8EMDzScE7wqklE7WbTXURPIVhg6vq8HxdNkZq6QGa1+tGq6P0w2bNXCbkkOg86cm7ao
TftT3DrNy5iW6gmi1X3qDfKRwpjJf9JZjzFu96caWNKmRMEV3ElgZ8fML9sdo3nzNbHH6eLGwfOS
MKBkdmkfmslr1MEb6ybk/mD+dxzUtN7443FqsUzo1r7vCMfbiKpNvV1ppuYNIutyhef15kOXMgyb
bN9k4aastblR0BeA5LTE46Bw2kL7GL/E7VSVkeVqL9/j2tHVcZZlqSPDcsvd4MiG/ZnZP9t1Ebxl
JKCDxMoc805jZsCPbrSnQThc1aOTf5k43i9jqfUtu9Avowrkte0Wdmyo01oR+XXc33RiybcDYsin
OTRcpBC59VBYov8xuJP6ModJI9+n3iyHh4zFckK/sRSnpCSYtJXqFVZS/JCmVrylr0cNFVjTDaYn
Jyo7ShpfqLPuHOMOGa3YdTY5BwyAqu9lD/JIst/bxd5sP+RZP7wFmYi3CVj1+xDDGNjAMfHxgaZs
sDGut7c+zdTVZG5Wb1NtGg9uAUrIZ4G34+3yYcuwlm+7qv6S6Z4Nb9N+inVrngtTvWAbHHZpznXa
5eabZSenHMfpjQFX/RWZFCIvjCEKvHtnkfCQphdciii4gobxJPHxhB8BvfBZ86emhYzfb9rJvRlT
mB4D6uPITsG7kndm657Dz7gVdOYHM0tvGG83R7u0PiP29lfKbwURq3ER0/XFVkwlHKJ24DqwWwjJ
kwg5KUIgbIkrxaYWHOF74p/ge9l26zywsxf3Qaj6p4a5KQd9ja+iy9M+KpZpb/j9cG0URr9WJ5+E
Ka1LDQ1mazlTyxRx9vZhX1VPWY4ZeZNTfuxthIDbyS5z1sYmwEndCwxRc5em99WknH3hmPMzrqrh
MneO+Zl8Dh5QImmuPIEGmn762W1fIUvocUm1tU75o+22F6da5GPqVcyYITiNO4w7GOvSsbHOGlLQ
A/Iyc6ticWL9ENw0WDE/obGJyYqq9Euq09c8rtDSEJdBQUHqzaehZe3udxP5CLLDw9hWwITNxN64
8K72Qgs+h17lo9hULCGWKPA1qKUZKw13QtWzKp48uXczzelYpgCGpF+Vh3Z0g5c25IUP7aSe4rzx
gSrLON9xHI7HIO+yrSzZ6wcxNtFJWY8pSnbGrAhGtmhBuwvTZNfZoLvUl0m5zX607cnZ8zXTFaNP
GoCz8YZv7GzEj4BZ3o7ESm85pmGPts/35TEE17Ir19KqZQW8KQfmp4trVU1UVrnYIS5pdzn+tChA
tXcdW8vextDwIxxYA2Zp374UeTXcLl3QOp8434prX5cO2LgqZNKV90hzuoJlkK6mRDyWISLByDMY
NA5gzjZBPbpfC3apyT4UNYy6waQWRPdaYIuenhISem/qout280++Xd4FMV66YbzaZQv/rgau/epX
LGfwTOXUWJDykhWZt8Rj3sIMS/ey0PMNkxjvFqEjqKVQSmOrG0+fwfr1lwmtMwK0Fczn9d1zOlZn
OcpLGyzTVoa2hE7YdB+kTTG97aU6WxCXDyoJXijUxr3fKabzyn3IMbWVG6y6RbHPpyopz126YGjJ
yGUHuvqTLNiUNZTByhbLI7i99usEnR6xWWiXwwYHSblxas0b4sTLTaGVUX3Mw9Tdo55a7ox0Udku
aTNPIyZrn1s914W/UcBSY/vAbsQxTqybDpBr/EfkeJ9bp5zSS11KP75xavO9H8P2OnkUcuDHpD4V
EK34nPO52AW43fxHRoie+Tmr+Dc1blRRx/dN28k9CVobtfol2/HzkrrgXB0VJP59YrfyntPv1Fec
oP+U0/s3vbrpkBSOM90S6Of/lrABAEnPdkJd6ysW6KNDJ+plqU2uo999C5WV/YNPzPubFAGUikXq
DTIIAtIJDP9rJ84sdQaNSYRXDcLqpk8p3aFTee+F0VfplqXgR1qarnubDIF2TkoJJ57x5xlpdWUJ
V/Lk48bekdfjqjuQxtZtZYiFRZeNp3tI+3DHLoMCEPT9KgiuRPcN9pAT0tC7/fJkC4OMXjnh6sg0
okFw+DigvGHsnzor9Lr90qNO7CKUfI77ZaGfQCkeTDRsSew51PoJvUjBE+O58rHtj+XcfeOSqX8E
y1A/EZJBRd/Ljr8vWC68mZU7QYikNzLWZ6dJg2UZ8cNidLrbr1lm3SFIMOXO/EV15zZ4Dg8qtcS0
66ygefvZC1dCWv8QT/c3jQa2MUwRANtJyGY488tmuaBCjkVnNkdvXvtlL8vpDbQFpekfPGq/rLDX
8EdPEDVJGeCyLv9Vo8E43DUk2t9jmeI0YzhRMV2tJZ8P95773mWMUekNJ5qQhVP27U9Tqv9DivL3
nx4geAlZ4COgBCv7ixSlNdhgmiwkCXRp7WcxksmQyWymfsSWB+CUnyp6nybAAPHe/j5N/AuP9s+U
V2s1PP7Z8hXCd0UNAKje8p3wb68dT7gRN7Fqjh2+aRB9Y6Ldq19I+7nOO9pm1xK8+AFj4KVPWmpU
U+Hz3XR14pfHxJ2s5/+ON+s+6+d/Gm9iRuUh9O/Hm8/fp7+S453fv+KP2Wa44q5CPMbIpiBkO6uT
9I/ZpmWK34BCcSQx8WQHtZrq/jXbFL+tASSk+nCjcR2E+FP/0InY3m+Bw9yTqxKVUED47v9HJ2KR
efvXK82CwMwdRkYPo1QeSz9xw38abqLfNgbZIHkYpa0+Dwa1J8Dej4Bi73axDLlLDSCbE+H1jz5J
9l3XDq9iyCU5pcaTZIl91pAakI6gp3QbbZzm2BEx6NM8vWcVbbxrf2XYicaEnREASt3ABku6+9r3
ZufBdbPCBgxcl5Z/WiwV2Lf4LM3mU1dKG+W6gXjDOSC+bNtr0CrTzyNzGBcE/ngA+4rBYUy83R7/
sInGuR2Vkp/KoO5Z8vuc1dY5DSdhb6Qdh/3OT02UrGnp2u25d7Hs2Jucvsg0gXPMc7jLqnyxzn4z
2y8uNRvJSITDNmz/8JoGh8D2Z++EmcYzY6iXmZ8/x7Nh6GFj+QVpZGnjNe88C4NvCTZNf7vY3dTJ
nQJUPIgo6FZBDSpuIk57foXuUEyNfeEZtAoaRJhe4pwxUTT24GL3gwncb7egagcU0OSIoHm+TWjT
EIEQIHmEpBHsRtIK3ubBc1FSJilshuwpWRNsNpPOr3Q+zTG3x5e8YYKQ9yMuAMAERxa4DDIlJdfn
bMrY5s6I8RFQXhtXXQiD0Z9ZeNagELt7h7o02dRDyIMmER/9FFNx6PFtwQsU2TKExQXdZypepqFn
VR9a+TkI3K9J1qidg0LzCcR8t6kXozpQJrwY8FI29GbjofNTfx/Y9YFIUlQM2Yso7R8NepTLgtFy
g9nzdkmlH1W6f2uq7gy8sD6iE2m3fuZArKwwr5EXe2lbIEJKLvfwEGj27eKlZb61pShrdgy/vgON
EddKLPH9GDaCqDHq91DTk3UOHSil6sEdXHzyy3Bn546A2DGsME9gG3hb0xs2+ep/2DuPJbuRc+u+
y51DAZcwgzs5wLF1yhfLcIIgWSRMwiYS9un/BbZaV1LEr5DmmjG6utinq4A0+9t77dtAT/beZyc8
+1QSHuqZ5qLBSCH89l3wHSPSeKxGkX9nEj9fZrUs+7YTxlPaIoPURfozcZLmXhj6WegcKkm1lEez
rXCk5G2+cU683ZATLnOaRRiEVoaDZts9sy5kB+aG4YHpM/fTzAiPozf9bIQkEpPBBkpYO3YyBYcS
JXP+vXE4840COSdN0VZCs+rjpuGu2teaHkZAsUxbx5LemB4B0J5fLFGboCzlq1Em53VF2qn6lv48
bbwRjzBJ0szFJetESPGTm/9yBqG+DqsfkbXe4QKgHK8fO88lqGHKazXK4cbzNG/8gGwQO7D8f4Fw
rqF4wEQTuHwD0j6qGNclWqrZODFvHJ5w8Ez+c+nK9gHLXEXcK1H5XQvODE5xHuw3g1gfWeVQvPTc
zSBeWAg23ErtSz2kCh3c0fzXeLDkSrpQ/xjKDjUxGccHeKokdcB3wCehw2oHtnn57MDtmPvUd5fL
oKllsTXWCZQjHq2ZhJxnzlHHpwUz1U/6l9XhmN+lU9IevHkYsl9L0WM3CaaQrlPXJF94B+Ow/8Dt
POFoyBgQHKyxMm+yOqyO4F7bKOsM7vY2MIpOTmd/KTANoep8K2a8F42ZGnvhwPtxsA/tzLZz9kwx
SMWkCQ6uYH2fLeY3ft4SCCuMb7xSb/aam/hjJC6pTl9wBLh3hUlcimFBcVMb+SepNRXndpu/VqpA
kfVakd/aakE4oMEJz7RVWQ9dlXzpSlsGJFyc8Nq6ZXOxQn3ASDhe0cPaJ3qkjWfKEP1vdiXyGIRP
RwY1JHE5pOQrdtNs2/ukqefDUi6EjhKSjjrRfZxqre9KpKs9f099aAxzOartrd0G+Y8V+twhQQnf
c7DLMFCND2Rj8n2+9AioJjPeRBPlo5Un2C1coJnrLx+MQMTJHavwh7L7R392s2nXS2c8OYF+95aC
GiRk7b3tjGeXtrJYDpbj7LTV6l9J47p7WvmMG1L/2SEYByuuzTXct82c75Y0SA8JaNIdXpm7fArk
/WqY4+2S41erF8qQ8nrGNdEXvFq+Pey1a6fHLHTnHUVlQRQWGO9aSx0XI1Wswfo2HFi1VmdZdiFe
38jUc33WZF933qTERk1+GgBW7SRzmD3GdbkZG8JTN89HY+nCsyLbStnabO58L+ReSUnQ3jQcHQ2W
YcRkL7q4qBqSuWFg9y9hXoQxCOYlBhgcxr3uzkQ2kXqM9tfc+V+q3G/2K1e0g9m3lJ8uqB2G6zb7
rJ6zA0rhfDFk9znK9bbEE3JjITHtVnDMUQk77d7mZHK1qaHe1+ZC1CPX5nkVwjsZwg93XcsdFecA
ekMKBJpBD3EUWSB4I5Xfi877utLvAZN8M2NI/RVcmLwRLeqIxQh1xxgPGyrR3yvPQH/scxernJS/
Bq8MD3O7fuVMC1oaaAuRlYUIYEJq1EZdZukHbfMd5yX9KaVWD4m0kyiDA36HRDOyuQP+9cz0o7HE
L6Sgn8BzykMpODCMs/tWqQGiu+y71zLgr1qVC7ccOfeXGlyb2hkYLSSVUfhg8j40oiweQ7tpz2Zg
r9eRTtDD5MuvQ5WYMYtpw6qdj2+AfNgwtLNFIaHmpPOwK+aAdd3Ly+92rW3caPA7BrfyDgVuL/y1
Rn3oi7W62pa9IQTImIzO8r3PEnKmxMxxj/AZpkyCOg674JWOzPVBOn3DD3TlpgLUbZhrfmAtH3/U
svjgtZf6Vk918NL5gu9FjntWQ3L2ynmKjDJMH4e+nB4E9KMPv/CehedNUVOmd1Td4zRhao2VKSva
vegTftD4gdwvsK+hKguQ64sO9i4laXbUkXvmNz1OS7x21QIKHnBdlDb2pyDoLeKF3/PObq3mfgRj
fDKpFITrJ4Kvk+zNj8GcfxRtou9XYiXFfhyz8VS02rkXlTfurbUgh+OaLdodRbdMDbDg7xIheCLM
6qkLQvE0MboyI1ZNgyOG3cJ8cvvyV69oqN5eVHS+1TfNBt1Yece2tQSvTO3Rb676cGX4DN0iXlKH
AsFlG8OaV/goxXsPgfR7nXYXABBIqgUz9ahLnc/S68Vz7eX2DystGA+trofGh4Ywn9vNF7zLaS4d
YgKF8w+T0G5MRLF/XifVnRMWz9sxM4hc1t7DCrmfLLDGJMp2MJ8sYy14nL3R/0xSn8Sz3fv3oRb5
G85IF49kLsB9T1Te5k4btQ3BsFihRO6JtzdPynEx6mGB6u9mmkCYpicNSSiNmBuvKtBVjCKFbQy8
7TElXnlI/AmXLyXG+5bPddTKM47oIUl17Pwyf2M1k29sccN7Oc3msyx0cjILPz+bYuLEm3TepatH
5kC50ScYb72pfE3tvFhAYC3VDm+XuoTGNgDElyr3hENCIqLYTrNqJgc7uzXezzE19wTt1KPG+PZm
BuvwiVg1nsgrhjeQtvU90CH1pXEEpgK/Z+RLsMyLZbVN0Dldra+o2RXKnBA9FjmLFRbd1x3oswpb
xyMm0S7jPi94H25w16MVBIxPv0wJ3SjvUPfyNR6DmZ01wETMi6joeFqUx2TaBYRz5zky+xj9ycPS
6w/PJdYOK+6z2rgt6zn/gJZZHxRtG25crXN5xjFqkvsp0mBHnIyiqL6aqjcAkKTs+VdPc8Xyqqrw
eao4G/cYc7/XFfKnkfnFwdNreqNqjqRlPZKu1dVYvRApz3YbcPfIsFJCDEHVWyrqVZq0K6PWWEvG
vaoVh8mqp8fSFUrhXsZzW4y53I+FNVyreh12lOmRwPTn9IE5QLI8Ua2gmnsqnmaw5Olsdh6RKt+z
OSwwdgoZVe+GgZlB/8lxMw+YFUi/m9xnck6eZBY8LE3gq/5UhFlFQ3exjFRAzS5Mub6w9lSE1QrT
Y8Y6OgclFIPec04688SbTcvEEK9T2vonJXkXv6O1JLFpUHd4zccxZ36wmKrY20FKeZlNyj2SBjir
Hb2hDXMhAM1DH1pPc6e5C1idcVwFw95RY4XtJtWeFc9kPGgnvyLE5VFiD/6vSjXuDxO2Ea7KXOni
OFftSy/DJP+wmJJFlRtOt5r3kag1A2yY7kHwswna9OQNFUdwS5M36PCxvq7FZO6puljdfdjTLMMQ
ev1mcrC+mZZWQLQs7xoftzB22OGy2p3eirLb92x2wccz0r0QmZoiu3JbIIcWUTcrqwDDyJ7Qmplw
OuhkT6B23GrMiubOdbsqdviMX8gtI3TNwLmo0iiQk63tcN4tDAMVAd/SPxttPcYNF/cnnebhQUnT
/ibcmbCsVC35C1amsmmDnZ832RHq5gi9TwRXKGxAz8A6Td8R+Mdjabv3zpyFn6Av77fmhZ3S+MZb
215OWO86jlJDekVjDmYYW+6057npDoxBxP43eYR+stLcWUWe7aekyoDcs40nsyG/9pzpd01InayR
J05sTOwk9eTVwNdKTcjTNJbILRzn0CR0tdeAPe61sy5PLQCeYZbl7SyHOhJp7QA2ZI6+L5cs+9kS
XLlNkjxnoe3SUwIJz5U9Cz9Z0WhBJYxWhaMGV8bIpjMtj5k2wzvqzSSjkdw7SS8Xe5s5Kzntprnk
pvUQBBX2gr7HLItn61tPA2dcYyOUHOy64E4ancLia8q9BSJiV5SQMH7HWRzSBlVU5Vn1YbT9R+f4
kFHH4OiK2TIJBYyf5szGGuTmel4qInsWF0/a3wSByJlCiGiR5B0KP/Vib4XUGDrZfuS3tbPr+b0N
uESkYKvW7rMuyve+GLfnbTCb/aBr2ewgZ+y9AKtRmYfJpchxfMl+ThikmGB5ncUyo43mUe4VZiNS
C3N3xb9b87T0/tEiIRLZys2vZZrKB/QH04wHdx6C/QgG+K7XnLcLc7TjbpN/CH20Z6YxJQZ6zA5p
EZg/p5orGlHi8VS5eogno2Msq30UgVYRop71xccWv6OnyAcBMsRZtmDjbz3KCW1DXmxGQY+rzNJD
mnffua9xFCPJDXZuLapzPbSjjFIivW+jTvodes+t4+Bs4ij1wpyrI4ug/ZvMc6aom1cOjk12Tqa1
66lhMlRcj8PX0OpuJ2uhYaCwX+nhlFExuu4BCxWILsJUb9lsQSTsVB2jxFKaCvvrZd3IpwKA1029
ZNfcqBH4/R7OefasPOuXw0p6mOhS2tVpWz9njf1BV0h5dsba/YRmoMjoKSdujep1Jv71q20rYz2Q
mPD0DtWDw/fcQqNZveopWLRJipAiqli3AZRjwLojadmRQEm4TE+dZa34LxgmIjvpaTqIHlYFh//K
4o4ziyPx1/CpZsHSu9YR9B8UI2hhHLKZJorBO+CZUl1sBnXTmqe046RJzK+qJbhRiPZ+9FwO1hZh
foB6MgfAY68wk8egtPr9YGbtnU2d05k/8CVZB7/s1H5yi4bFI8izCxkJeVkEmytlDz+InQ/dkfR1
CtdicCncAJ8pyvmy5r7kVbdeFVtSVBKr3w32pgW2dRot4eAzz4DzyjvBKY9C56MtOAlDL2JJ8GY1
TqeiGU7+2ME7Xi8zD3xUQlAEGWPcJmHPWaekO6bo/EtLd9BhcqS/96VXXlqB/NcxMImYSXYRJ1PI
y253Ven4GBbMdKqcJz5ZxB43y2PntnWMMOMDZSFs4Bs6O3J3QUAkzXQ/2e5bbrk4WRKjjfG65xFU
Y8p1zTbdgx6nK4sIT6zE0J9rnZooF1hnTCk+2ykJHweD+UWRTHmUNctXmVooZ3pxDhRY5btCO98T
7H/PwJi3Ef8yqagYmumn6P3xmbXPJt0lVEQMYbioDjHKtAqMB4Z7W6rAQGfJc7CrppQnprK30CB6
0vaUQ8V2PpF48Smm8XeFmclLx/5ohWtzkPnSfuutpvmAve9UsTTW9QfMumSOrEUa3xqvUvegeMhp
seHhuvf9+cTsUV19yRWJZvSCqpM8vSiDWhOnWpbvnLN4tdK2+pYXVnBPARaOe50NP4zc+5Uqa4G6
kBlgG5ChH9fZZV6f+xOOkNycvgSzGB5sTBHrHcG8hi4Tv2qOqKBVtgu1Q8fRGnoHyjYtP/ZkPset
TR6ZvvulPeQtrD3XTIw7K1dijASbwSlPxpclFV84IYhnsN/NIe0WfeI9WPb46i0uV8HrBAJiR8WO
/ZyaJQSGzLkPSIiADKyNqKBVLdqy5nlcckk3biabQ821rJFWOyK6N5wh9ExXtGqgX+XecHFr1h/G
QWZbHNMElhMiUQmHAC2MM03lWbuayw3HuwlXG87TRr2q1u1uui4IRoyMfmjucKmEx2WDHiysCx9e
g5X/bsqF+TLyF3hx0A3r27CxSXiNIcM4CNQZSNqlv3WGdrj6PD1dZLaTPk5dnV/Xtm1VzIYV4ncY
Uk5MC8YUy9aVZpvfTkKsMh8VfJavrsoCXu2h0KcWGDrUpbnj0BpgpMQDjDWD8dz8LIYWfmttSqgf
XMMCfhMG3jm7Tz8hQxdpTLYhnWM0teVpkeMsSUtU+X7tZlqP/Z6L90xNX8QRtGrj0aFgnuP1nhHB
44ZvwYfpmZdWerhi2mE6kjbqHud0tN+KghN4jBO84r4urIe+ayxcrd0YPPVCsZ+yljUP5WqMbwa+
jYuTdegydJsHt2ox9JtsDfPOrKblaLfQ/7i89s5jT/qcfqqE64uykvCGFJ79nYy9vOg+GJ9t20EM
BdzEW9rULKu7SgQ1Nl0ML3Eu+oKXctro2MOEKrhzyBkUdyj8mv0kVMQfC8vGRaO9SfCbrnAuaZUW
8Sz7hzUFWLzzlg24hgz1AhwpveD4kVFdZsuvkiKxD/BiHNRWT4NvQmC6y8IQdkda5N3b4AnMIwa7
btq4bGY8UjGXnRwXWg+HyJgCk4q76kYlM32tk6n3be/JK1BM7CjSt8xrszbTF7IzgL4o2a7izAB6
gH8oYTnRxmMru/ZOLFNwqjIr3ffjSqVab7oRbnSeEkNN+jYoK+cd9dZgE5vaF5Pz3VU13XTAFuSc
kDN9VBoje4LWPBLISUdE+6aImG9Xt4MOfxijZYGyqJKTlwkd0y9l3YYjrwaR2Wyfd865yazgoZ69
mWCTGC+e4a/TDk97jB3W4qEJ/Qi9WWHfCIdbQ/nyStPBd0qIrP2YLOahCJZv6VJlEbQvbgZBgaxo
JZBtO7W8GrmDO1RZ2Z5KYmcPZzQ4ZmPbR6Na7LPsGzSbRtYkpsJgjTNntmLgnD7pw4azrLnSeFW6
S8RVgYZ6NXsrG1k/PGBfRge2QpxatbDH8mkWWR4vGZtNITDhomeN8mr4XTwJxjdorNiuliY7WDIA
vtGsd0Ku/HMT74wzL/eTJrlqj/I17G0siyzWwqj3ueusMUrJt7BmBA1qOo+nKUvj3iih/fpGc7Bh
WZ6IzRzdtHhaAwrwGpIUUUj94S5N13snyzG+Ft0bxpHiAeszHSv2iYOVPo6rO341ZsYgtmO8O6Zl
HsyVE/LcGXQp4z3czcHwrQK58zgN3eNAqnvZwR7eIDPbRTArjXsMI2C5TDs7d5gqr+5ofBIJG27B
FCqSboRNc8ZgCD2h+64nASCkwgXY0gCnyu7tv2Prf2dsbTPHdf7V2Ppelt+ypvqHVM5fv+nPybX7
F7w2li8wj4fUj/1dh5NlOsAKPHiXvm3amDMYav85ufa3r4DW+CsN4U+6ATkeSxDhobJ242T6/xEo
E/vePw2tcWRscIXQ4hPgPvpnIq4aZcDiQOefq42ZcVN50DhjD06lg0eRwUw+0w1I4aLG3iX2UnmD
8YUkQ/FZonzgmMe+0a51VFVhnhwNQJTqZcA3exOkqOoPDK7U11Hl/odAKKDVNC0xMhd2TIuNijuY
v9XFnhN58BhCx3osaqItndF81FR53I7L0K7HarGO6cRAN10zuz1QUKfCjzFfnOAUmIxVle4W732c
uHY9UN/px4wXs2thN9rdO78zediBgvwbMkj2PvxO7TUK/+Oh3TAJV02Inu51o6xYmYc/WtkrZk7O
dMdEZWtsD37XtzfwLbgXzXRwYuCl9iQ5wb3BSbyv/uh/ryk0CcrfA3Icr3IAenyH2r1VxyclP080
zqUapi5KREhl4jCOvhVZv6u0J2zfIIlklgtatmXdC1jvddEkksmtIri684aaNAIRR7RT4iTwIndZ
sAKPiwFrUWdLzUNat5HCDZtxgQ44/K7F55oQoBAy0qC/BLnjJudSYeOPP9rUCao7v9LG2Zxq9WDS
4QfZ3YD3SSvwruBAcc6QRY6paO1naXhcuZ2eZW/cNDN6isXBC9vlm98Wco/TebuGL2zom9Y2bqqb
Yms4Nr1bnZtGD0f5W57rfit1YzmcAxZGiKLyUG1aHsmD9F7YIaJ/VtIh7KZMD7RwiESkGHdWiJto
uNVbUhusjzIpqTUxxva+LLwvsqnSR4j4/cOUjf5jCVXxI6uCGfChBdqnzeZHnofmsIxN/lpyt3+g
cWV5g29t2BFT+pEqGboZJyv372iATl4pz3BOc+YZdHHirN8RGAsPeB6da8K2eTSKTQC1fCWX17YL
UIs3cbTzrPq5X6Bc7qokS+cI/KgzR3ml/DlqlnU918pmRB3qvtojeerzxNJ9nEqZvnJ4cW5Cmoe3
pV9ML25oAajHo5GgyUlV/rIm18Ms6a9cxtKmpr/FblaoDbaARUvmWE3ihcsbruQBZ6zrzFR6AoBl
4JNzGd0lahjvhzS1GUzhwnLdcIDxufC7xpugHrPSq19VP9dHbr7td4pY36xNctZlEFz4TZNraGl6
XPoW7gdNBo941rJLjUsd7dhZ3weHxNQhZJD5o2iUeUNdMPGFDiHnMpVzeHCL9ucYdskJlDAemJkJ
s0z84jmUwfAOMbN8W8givTmTzkUkukC+dUYdxhNzzpNnaHU0N7k93IT3HKvC1BReRJtOSb2PgzQf
1uIyzX04MWiUWGD5XoNAe47lRGw3BeGZ+UOdFHgK6EZVESlcZulMIXYZqJVyx0mtj7HHLftmGsiW
J4jH/FxQGvwyi1LDjFpk8ktjhnXsLAJDi28499pQX6jAfi5aw/8kncB11wxHU+7ERPQxstu1ePFV
4dKYuiRXU0O6oBk7wXaRnsNtoLHdMXg1tiHHNu4Qymx+eIMZ4LxZmweH8fV3CniQHy0DLTispvaG
m4H7Jc1cEXnMnOlBrTpmR2uY3rq2NXxoYSC4lWmUYIyMVonyERUzQYB8k+M4qvwsJ0QszAZXRJpp
L7xpjrNxcN65s+Ynx/DtYDcDgWRWueFcpQfdQmvb4I1zM/OO7Bk1wA0WUEwRQfNIKAVJoNVWuCfH
Yd2NfY59sUxyk4sYCfj5ZGd6fmomlwyXTCfnGREq+C6nijQPhHJCeUFJTwqt4MsTNTqY0sdafMMe
saWpEo5ki8ZBwnXOmR9Sq04QPQL6u+0JIuDvgByJmv7OT8NhobkXIITloB3B3cvOTRWQbW+hXl0N
0tp3mOYlj6gA0MvgrGPPewKqu5xTGOIRf2kapUXSn4VsMTF07nw1tJ1HYdAGP9xGiV+N4X4C57Gv
lj/2WMG3gR31oPuOpA8vuSFvJ5znt6Ej5TUzUQh3xfojM206dUyGObhPvzSmeiYNbkaBpTIghQTr
8sHLDrmFXmOCxXzsLNXsDc/O6KLtp/6UGtldKcf04A55EqtaWW9Qrd0jVS0cyzv/R7HWwVNnU8aS
dWXzkvrWJo2r9jIVEvFWJaK8FbQcRYI6gtumpvQEkg93SK+CourCDHnkya0Y5IfTQw7f+pOWW8Pc
po4lxx6M+in9sBc+4RLbdGBHjWjpSC2lqB6qxBCHchvHWttgllniHC+9mV8NyLk7nO3NUQ/zELvM
hD+oygEoE+DeGJn66t76TkGWhA+3DYOnKqVVaRsTuwGFJnXfAPGrMhtPytz/spxR7gdrGZ4L0xP7
0Z3UvkkDeXADijocZSTP+Taz9kyf63rodHyKHA0+LRwLwvA29nbtKiAQmhnnabhR24Bc1NN3Zbrl
V/JbwyHFr/BZbfN1+JX8XoPgaxaUPxVYyzN0Cz8yfSnjTvCnZJvYL9vsfsyZ4ptEYeMxt+yDrXML
ocAofoRFgM+tpE9FC3Cjbp+UKLol7FQw4YdWF9154ECyH0gsnPAabTQgTl7GBFgT9Wi8yX8bE8oZ
FpTe3Armsupo3hwMjt/XP7RAAuOzv+QDFMdhybzTRDopysXt6lKIWG9uCLMN7QOD+x+d2T4O0Ixw
SdUFg4L1yBJt7BbuJFYO8yijD+xAFpQTRkllvTSbO79Vj77ZH8EngF2ohp1ZySk2s/qJykV5gaee
HmrFTARdEFmNQjBgNdmlX8vNA1LeOpVhPIUUWRxLbwhPYIzRFx3q0WT9sFAZf6CAl/AoQdPIK5fH
cLOSUG1LDZcGNKwZg1Ga0gQMrgfrWI+kJ1LDd+4NjYOEtd1/wTySn9YiaehVsX5CZsT889u8UsG1
sXMKt8eE3utd7QyPk22FP/Jq6fbc52pmasbJm8caNuSIZ2ezyIxig0eE7XCeccKfijo1dmm+BpdK
L49lLr6Cifry37vUv3WXckg5/Ku71N3P8dvnP96k/viWv96kmNn9xcT567DBkAvfymv/5gG26aH4
69XJtbk6+eip3JEEFy8r/Jvp1xF8SSBwwx6wMZXRjPEfwOEsm6vg37vLTQ/KIP8Z7ogONmNc9nz9
7zy/ZNF4mlTr3PpJ778ukyvOi2MZEFkY6KFYUFoY8+5egEF21q6xOnxI6Fb7yQvK42D33VUk5mC/
i2yVDEFLBTBqHjlukTZhzDwoOjKc0R3ftaQESqfLusvaxZ6jcAzGdMdyomO4nDX1dtNiEbPpuTuN
yXi/knKa4SLVEx1FK33hmyVwOuSVK8mYFGQm6aAeGKcs+uiFfERE3AKlMUUMg3bL2vvgLovvHbI5
mNIT+McVe4Ys6HbkdMQquUj5SaN1d5+nYsQnM1XzfZI0wJ5x3fH/XrXVIvHv5NI/N4ty18NqDXN7
JM/JV52ee8UFs8wCYF90205ciyKuqmWmsIAP2BABxe+6a7qqch7toG0eQ7dIn9ZCjvcd6AgCwqWO
J476nHioaiearPxTFZZ1R4ieRYqsnKasIRhkHRsuJoX21pH2F/zP2l8ZQNDLqbtTYol8OFaJnTr+
EQwo90JfMWukFruoVG1GDG3mO87eVW1FdJQYkBKshvbGNu0ypkUe0i5F6nlQck5761v8yM7TKPF0
KQig+C0EMvp8JzuinskeNKoKIZ+iKx5aThfpbnAg9LFDG1mR3CfWYhxGHFps6aLXjs0Pc6BW8Nqb
xpjFaWfSWngy+8lKbmyVlQmGtX7cHhx/Pa1AfMHRzxg2icbgLBkvWg9Dy8ltqRiQIBn1PY5vWj4n
e+qt9xQCp71+zHm51OpTT52uqh3C2Vomj/9d8P6tBY/qbtae/3/m4e7nd/Wtl/+45P3xTX+KR+Iv
xCCo93axo5kCW9T/LXkmq6HAhOWRY0DGYWn9cwHcVCXqvwKSEqH/e5X7M/Xgmv/JgmcH/xRyYNkU
RMNZgX3T8QQf7B8XvNJhDrck2XglbxqOGSRIZduMgBy3K5b6OvqcKigbyDfkFkNk6Fvs7dOLIIN0
7jc4V1kFcLpqPv6t2uBdtgLjNf8meukN7mX/5nzZnOwO9ZoP7+6GAVO/iWDjBgcLdZDf2RswTP5m
h7UbRqy1sj4Si3DuNDZvbvRASEx0CChmZv3A3Hd4wjwGl2yL2b+qZZou7m9uGZGn+t3spuSVYa1B
vCFowqcyC6onZetXb8Of9YEFCG1DonmdWJ8graknwNTJwdnQaWui8eBOjr5wd4AZw+w0ohh33ruZ
C7w4p2vjZcgRmX2/6kgWNAkH0hX6TNe1/YPne9lbV5HYBN1AnsFhTHMIM9969kWXPYnZw9tnItjs
DLOeGbtO9jXo+i+sIzBHSKT4aueODudvRgUvtR5kZFrzdznPilnKKPsTC0d+7Tj8YZHlIvs1r1cu
uB2/wy8lOda7AH/+gUHtisfKtXAMETCNyzHAn06gIwA7b+QPdtgXJ6NM7ydZFNAgZhmvmSgi3H7h
yZya6Tpn9XCtDSu/y6zKCzBiTcvzooGoSdCGkQY+dx9APDktdlff+p05Xd2+Xk4QhZ1vVOA0lyK0
9LMX2OWMrdSQ+9pu8Y6ozA7OVQuwcoVuc+gsEnx1UtaPVJU6z3px9Qehr/LXAnn6xcYpzWhzrsmw
CuPOyf0DVyX9zs8KwCA04PCh64Pq3VH5eLCCbVitbXM/YXo/TqYw9qiX82c39f09I/bmWrCBRKGz
+asKHhzCAPSu/HCcAhomRHGGhsbq1AC9y0zuXa/OHut+0wC8sNP7JalWuADNeGDUtYIDcb+N9hjc
1BsXhs7v9s5VXM1wv0GrsXFUcgudD7NFM/Z+NMLi2q6ueyqRLk8mlWw/OZgWD5zra54pRg8S3a+l
NzIxfgRwYKtdAloBN/GET3UHSXe4wafjvywtR/McEWmH76OIC6MU77lVmW9qLuYrHkxzn4H+uc39
FnGpabvxURnp+tGVrS3gkLfzDb739CV0pbgPKPlRGLyOSJfwP81ew3bM7L0Ujt6srKuseCaxSoiG
ESvmM04wXq/RI/upNuDIBl5ydooiOduhpc4c2oEVBJ2FwyyZO9y+gA6qV5aR9gFr83rCR2rifq/E
Ht4Ed/4M7fGIuQ0KGqhK8kALaeW0Su9V5tqx13nO1xLHJM2LhmIvTjK6JpmyLM+A35w0AhJkUOVr
ZSfhJdVlICpa7yp8ckk0Gp0YDzUdOPfUbltWZHASqO4M5nSvvlV31EF7TdJGbtclrCQ5tQZr1XyW
MLUw/XnVfOus/mbilSKXMc4+4xXbDaiVwhJhEpUG41wnt7C/rwV9uocZJYDuzqCdHzkNWW+qT+qB
qZ6t2u5QegSj5lsLIDF7M+PpapjtgxrbtAqjdFo8ALuzOfTmc8JhavG+4Htt9ZPe2L0nzku87Tjm
7N5YIx0U1dzGLqSd6VkVc4qekcokqynrLs1JfKnGYur8fdAKQx6MYdDF5+LjMJTUIVlKsXGxuf0X
7cZ79PN//+fbZ5XXdDvSSPtD/z2lzbbIF/6rcwDii/5W/+Mx4I/v+fPms+31WKqJsbLhE4HmIvJn
+tECeE3El/2YKaLPteb/zgEgtU2TLxF7xcEL7/5vFyHX/Qu4OQGOzQZt7ZE6/0/OBcyz/ukixOHE
szjRMt8if/l7kPX3F6EWy5edwOm95+nBx14aFS7nKbM3SdeTy8kHmFUfBvn/2DuT7biNLYv+Sv0A
vBCBfpp9JpNdio2oCRYlSgj0PRDA19cGbb8lya/k8tyz5/VEJoFEBG7ce84+kSL0GSn2dSQzAxVS
pN5ahMXgd6JcVmsmOrU+KhTxy2Hdc7/MaGm3eRGjSrfzajqXNZvZczwjQirb2XxLrEgHKwFaikaF
I7xp4dsO1j423PLR6zpPHts6GIaThg81XjeVW2xVxztixTlkwn3optcVksw1hJFuBUbkbPZTBZ2L
4nwtkmJGvDcxw+pls0Vckx3tQZtYrxLClTHQ9w69lMjeBT7F9JZcNketbVfF15CFxiMRMN7BaPrm
OJQ5vWkClPT9gPxWJr3clDJ4Hgtt7dG2d0ggMWDzV01z8qwdSI9Wj2ann/RZBYhyDhgqG/BxuLHC
DpxDlhCB5FkNujVSOsmxK+E1rWdgLbNY8c1zl825h6otY+dE36e9a6sxoX3OnPILd2S6StsgCZuH
2a3mY9fYLRAar8GEuE0asars0eWwxm6vsq3UcrwuEzuL7ezgEUYjzGLnksKE4nak99NZh4T8n7LW
kC+qofeuiGYrGsoh0VKj6C0GjD6B3hpEjZbDUeSpCAYScbDeI+nTwg182Da+4XkVWhjHfqGkEZeW
ecpdVgeGfgPYXCXfgkS037DUydG6kQzJcsqkPBQ7WJ4esznEPN7HimHUkggVDOeRvIyTiwiSG9Ww
6SHn65NjbAeFtcWvd0//s9majGhWoUrH23YCS7GkkPJY6rTcTJjBeTMLcfITbGIRlKbdHMcpOC91
C79MXzpEevEmNDK5iQPSctZZ3UU4NzvPhhrB3V5LxmoHCENDt80YHhxzbTY70Jntaymr7IvsamER
f9G6BMXXNKM6P2SECDGwsWiEBuLUWt3IRAe8RoIOVBzsov+kEhvq3owUAVZGQpJeaVfRp6ixTUYE
dr7LtWPs6SEUG4+Pu85cq9qLWej7Am7eXo0pwGC8Wt4qr/2lOyDN9Ir0lnpcIc8aABi7xaJ3gbCN
xwXXVpfZZxfdxwnArglCwySSqAc6Cm5u55u52PW4X1zFNBXxq3s2Pa9Fu52Gn1Sjgl2JVW1fJZa9
Teu0OPXCqx6TFoUGtuX75cnm1NuaG44bBTgJcT3DvcI1Q0q8b6HR95GmUeNalfmtFLye8W1GH+GC
zFdNbY+MDAjebTO3Wk2xG+3x+qb7MG7DVUh5/SbxyuyRqgYfItvAO0ZA8Rkl7dMszdvCStC/GqF7
RkzikMNRI9RL2vHZqUsq5CTVVLWxJV9yPCka8f6MaHPMTOtC16kHTdZa3wzPV/m6427s0jnpjj2M
GSgIwbqJ8RFtDCbhwSpFI/qhshgQrKU3lF9sf4oenMSOUDenjfMZK0a8L4K25XdUxpFpkFxbVkWG
QD9kx9F0y1Oqa9KiibrehkOid1YR+QfsROGKpjx9zN7Vya5zkESuPOyYVyJQ/QMJTOk64/48gNeB
/pOUF19O52BEle+kYXAwGDiiIrdQffpMawOAcZn/pilj74LMjw/0IYo3LzaDTWYC71pVOSfR7VTa
Jllq4hi6yaXLG59+16A3KU/3B2EAkFyJcZKEa1nheuzmR0xBYgNTk6EA8B3C5zN4RsSPWZ8YVaHG
54y40aOg56Tp7yOlHLHiiWq+oNqL17bXjIxqW9JZrKRcGDhA7AdPfzE06MxBWt23KB0NjoL1vC0z
hQ3Algy0ijm/nQVJA4P2Z4pJlF4ii7o72TTVVWiM5gdPwNNaE7CU1ruSrtW2ZYr/6ld9s0HAXV4S
2ygZ9BDxs8aYRB9fdNE3jTn+UAyF92IBezY2M4/WdmbLWStaQ+4KYunIDI6d3x8RIHv+4F7Leo7w
fhkWGUhCPkY1eXv+6KhTGTTVXS0UuoeaCn87BWoCA9dgcB6iOlnjtFeb1pwyANaiJVZOg6cSgvSh
GXN0v7Zl/RW5GpQ8XQYry5HltU6Q7xuIsc9zUWJt8YwtsWrBdT1IB+XgFCvqb5dpFUCteiNknXzK
2kE+UIdX117lTx/MUbQkx7kquNiBJgXCJ8uuxOxDVlloj8znY/OWUjR9zkk1e458tANFn4VPVRrG
Vz1VPMgpf34UNC63TMKS/dQM0zbkKLgy4Tgp5vq1SWQZB6/uSJE/AB7x+kcskoxeYs6EG4PItDWt
h3ILOt/kxOZF1tYDXX8qRoOEC6YR05VDLES6jhsmw35pW9zHbvxoaw/Z+aDc/aRzcq0S4MonEQv3
i+T3G+syLOK7qFPj2k3M4HmaHc7H9syL3i/IbFi1URvviP1zz1iFq4fQG5geGU5DeyMKYdBvfPBp
wAah4HEiLf6NHv76/2mSUTUubfP/u0l2eB1f4/j7evqPH/mzNnbs3yAUm5Zn/Zw6LFxzISKDVBI0
rvgnlK1/9Mik/A09FklBRKIBXEIx/Z/aWPi/BUCHsX3gEhP8P/+oNia6+PsZgR34pD0t3TvpmlAb
bJ8+3felsUkWCqCHSH5o26rC5zzn9M/R0ZAnPGf54hqPUGHEWQOfLJUPSqXGRQZQugrbmCpqZAaK
CFcwWplhNm4Ml0Z0YGAw1QPQJjyazdo1llwlA4nLXdLoCmdlBSap5C28w4679MeSgEgOU99Bxx03
cZJO+1JOKe10az4EEZ0qJYz+K4gJlEfKHm3EL7G61QUH6pVqu/GVmSVyHzKJMbErbttaRQMI1IYg
uB1nyfpE7Vx97qVKXjsOqXeEFwA7hpD6MjVzQ4RGhFnGYpb5lVUlmDFncKGkKe4j5d6LzoAoDydf
PvaWntPNd8/LfyEQ/YRmef8KXKRafKsch3zhL6eX78Y0Oa2UZIkL/zA3VnB0YDBsK0nvD60oJquV
hefMIxwlD+5Kr5JEYUourXJ9kCVxCmdvVsm09TynPOJ9Ha7n0FE3ktDZNxGnxnNRO+1FTYbGZJok
173TCYXRssuesgzfCWbMate3Vnnr+80jo2DngF/z7NHMe5BKAjIIwNW59edfX3QA2ua72RQXDVRq
eYAx3kLqAnTz40VXPo2C0MRgY5d5+CKWbz8iuvSjkLa+MzyzOfaQMEnIHknxUQXWodzo5l1rJfO1
7rX5uUoFtyFwRn0b4eg4jVhKP4QT/6uGxvNVVqW4igw53qreFWc0WPrO8cMnXFJyH+Ate0qLcVi7
aQbesxhxehiNsU+HxThc4r+bzZxneuEYXpmz9Va4/XmEH3bosBAdSCBBg2NjeYs1zDbtAA+h+6Xg
s71kVZCc8N+PXxB2IcCF9PoFtZR19CaIUk0nSOlVAPk4iuy6eNQXFmV64w10l7M2jYkHXowrSYMM
unHBeCazc+XbUQ5C1UeyEMdtvSq9JNgjUJZrSVzcxisKfdEF39IKLXFynSurPk+Uas9TV1Rf/azm
GFGM9LJx1Qb1Qc+e2BWqbQ/M1uKrrOvMa3Qu+o5Qm+HaSWsuThIRmm9rNSdon1WCSdGO5MWIO33b
doIbKuNoxyR6PozOsjYh+NyjfmyfbdXWn4Mojc623QTrJaX3b8hkP+1ZDm0rQgdQp0LuDfguFwns
9wtGRkMYRoNnXFRnzvdd0BfEULfZ06ShdzVeH6ztYHl2SP75AsFhXrddS4/VHif1liDGv6lcGZ6A
r9bPXo1vE0uhua/96qOmk7iBzZg/5jW/JR0aUO/JgA8o47s/l6iBVmYXzdvWifR2ykt54RBDOLs3
calTb0zXNnKlNdvVtBtsRy4bapmeGgcl0hboitwSskDAdYL2+qZJy/n+/bGtEjA7cAWm64bc97Oo
yhBQjk8yipG3z8vJ8hkTZn0D+wc2B35eKHgWpOHP2DT2vPLRXfY6wHVm9b27t6cZi1TqK//WN+ty
2v566S6z6++W7nL7QSj78KxcV6L19Zal/d1+NdaipQvbhBcagi7MOmbcWKxr4wOKFq6ABAkTEVhr
PCRTTNaxAwUX2mFD7tHeN2NeLxZrkDimrA5PfjpUrxxCGlgaZHjSByX27oX6jIsxoaQe67g3dv/8
Aii0+bPg61meXNpV319AMactroDIu2Tu3G11IvRNjSJxVyOhRKJVsM+E9ch+IV22mELRfHd9Qu3N
0HSuxOiG31h7FhvzVL6iZxRnxGrpScmqD3c1dr6HzIO9slIYQP3Vr//29/fxd8S45ebbnu3RmZBI
o+2f//Yxx+6MlMa5lD2hMivGAeE3nubQB33QZE8CcPo13Rfin8nw2He5zxVI0kHwZcbDCekZiJBA
NsfMGZtj6dXGQ+fmwT4YIWisG7jzt7PfxmdPcv0jA2uJuHpsvw28JviKiHhqw7E/mvOMnTKtZ33X
22Na7D00qGvs2fNKS3SBjHbDZ6kEgxnf8E9tXNN/wla8y1oLbXOm9AuzLUDq4xKnOqlmiy6TqKRO
Sv1VRC37FY5qY1iTRiq2s1UFGO7SzyJvDpi4ihpuUVUdM3sIXwjZao7UBEgClqUXBkb0Rr65GrZk
1/LnFWl4mnUjL1iYpn6TJ9YAcqJWbybU4x2uufCFJ2/4amf5soMst4aMK4SJxDPa5pI7ZufsfOR9
c7QEe/Jg4iZhTFa78UdCn75YZV4eSeDTUDxli8lbDvBXMnlWemw3jpfpm0SgL/+bB4Ei8edlGFg0
VgNB8/S9HPypbGCvzvsWItlF4bkkqcdkga3e92bwDvUeurSCNsuEbKVmPLiUYtWry8mQiBj2pC0p
R4ioEeaqLMlOdYzIG9S/GTMhNJKY0Nuo2HV411muEBI/T6OZPbL9d5+ROA5fe9JnjU3gOjnKXuUv
TQLKseuh6JxtDlCR58AurGyVWVkImEUQtgdAIu8PfoSejJhR74iB/lGPJVhoT9HeopsV74PaNe7J
TpjGTdub/VvNxP+e50vhbK/LgxYzAQWsWhp9UFhWIHj5ZmDWPLc6PTAlIJBay3jeBtb0LCpmaBaM
9hV/jwKRlbAggsjmYU1kixfK970vlmfnm2YY0lMpEvMwB9lk0IqZUZfVUnGo10Bs11WfqifeA/ET
kdgLPqcaLX9VApJ7xj4XgKNPazc6KOoWBoR0UxgqqUq9GYQUXYxhXAocQpVOJpTQvdHm7qbBIxSt
GIp0206r3ORyadRg52+5Ue0IvwZGUs8ymBQq/bXvtra9ZPYWD1HUtcfQhGaxmkVifVZWGE/gzNwq
vTI6NHA1xpz7qIuxzc/MqD7nMAKgoNc5TnN29sUzPotzRH4OoUwldKhoLMsrw57IhnJooX8UxAIQ
TWL2831SBHgQBUPVS0NteegQMJPeA1LhG3N1/+j3s4HAFnvhivEZkXxmM49bexgIaGrdWGE4o5VH
u4GnMK6pMlc6QikEcsZYgQkyN+RvZN88b7x0Zb1QRilbaRylHu3KkRkXc2l1J3MPCpDMcE+24Hfv
33fUf8c+D38z9qF6Yhjzf59sb76O/3P9Vcdfyu9Pt7w3lx/783T7bhGySfUJLJxCP2jeTOY75POY
DOaZ5Lwfo/843VqLe8jC2uMze/J+p2X+6SASv1nMVxGNEKRgLqajfzL5cRbBx/dvyyDg4x1OuHiL
3AB8349v+pqxAGSSIjlDSIinV5u2NKhC28N9Yyr4TLSmxgbYySEmnCo3jqVUFU5skh6KQznG5p4U
rOmtIe+cObiJc1G/g1F04XpfiSUBHYZIopnrA57wd4xKmo2T/YFYaaCI0YrBjKTTm3kFM24TEJmH
S2lG+B/cmrHRefcDIRrC2lZ4HKvpg1U0IbnS49CZLxlpC/G0mm0DWfwClyzyU+wbkJp8j2A86DNU
eatodlKtzhiJ6sr/oKSH6RN0pm+ZcisgAXBeTgpI4g+tz3hs6yNmyOBK11439/uiGnyZr1szL8yr
mMMi4Ylm/QUPd7Pz6mqi/skKQGfTiBfTdydj/lQVRLhf/7sA/z+tJfo3y6n41wvw8JpXZJA3X39c
g+8/+cca9MwlbRgtCqtP0r75Y/Lqyd8cbHOSlGnf+p0g+2d3yUa2xUDUIQFqkW85S+Ppj/WHOpV1
wj9nebJwqI//yfr7afnZnA34RQwVFkmrjxTsx+VnG3CXFmLsIV1Gj9bMUEC60dN3N+W/9E+WDtV3
a/z3DwnQsjkO1+kG7E7fV/NdydE5wMF76FMsDdpr8fJSjq6r1O7+5uhD1+0vH7XsJwsI1GNz++mj
6FToOoloSmkU9qsYH/kVFnJgd8toIYvi7pALugjAQ208xTD1fn2lf7mdPlupvSQbYruwxNKY/P5K
ZTb7zujKGh34+MBb8dknbuHXH7H8ih9u5vIRDnP8gIk9BM6fNsymMabeDEV9cMT4oB3riTkfzBz2
cSa29ddffxjolL9+nC3h19IF9SiUzJ9qWLoytquZLh3s0apPUZqLal0GRn5KHUQw2WA/kq+D78KO
OK0zZinBQGJNYFsDgYTmGMUaowPCqQIQMIxp+9EjcWUosXQhfMoIXUHnkhQrWYtqmecERDUE8iiT
3PosE/ADGGa+FfZySFqYSE9TG1QgQoN+IWYU1o2iDbCxVGptelAhTxMz6TOjvJHSDXUb84I6yB9c
J4ue42lBnuSNdQ+Lwrl1APhcXAeZAY7FHJxmF930QyFwQQch6cE9DFaTBIqhx32HkOe6T4wBY2v+
zfayC1bIL4yw7zuSlRli+/mJNI5PEf4SPoIYCNr++SqnFbZJK0rVdMF+NAV2yzYZvzLXrI9eom6r
idN5HDBHxmTSb1HCuTdaIwEMDDc8oSl+8gxciImKuzWDjGoFresrE5jgQRcEXUwiSW7moI44IdrZ
uveR7wVDhIOV9Fo9hsNhjrNwm5haXTPvXveKTIzQn8YrBz4RxsvGgEkbjVMUHJH69HoXQ8B4qL3B
3yjfISLFj71zBQLZvCoqwai80E3jPtq4258VvZfbohT8Hpiu8qEUKTN5EhYOqPhRLjYNjGRZEz4e
5nVzXWbkWkryjHb5GPCI5DjeoV1PBHgVoAKmXu6GODOfbOrdDVkZcGBVLPsXoLw1OjdzEmcDQMND
rBjVFXEpViHRYRtVuy3Rk7EIjrPRhGf6P809juLmLm/acxhM1ks9+92D3VvpoTaUuBbacg95wbNA
tmYMKKHQ+yK3XhTDVAQd2GJ2iWfpg93Gwb1JpvfesKrmeo6M8q7PcDIREX1NpFhFmlKVmTuKk/ql
dB30fbFboarUTrxvAru/ikOk1OFMNE5MaHcYcg7lyEArJhDRp4QDC1muzjNZKSc7Dxed/3hfTekj
vaSlF58YezsvhitcwoRQqIHBZR+N90Y4ir20SFUVZpUdANPZR6dq66sJlhklTOSUt/nEe4MnGlnP
yggj894K6+m1NUhAz1g0Z9xNBrR6V+4tHaiNmyFXg2lE4l0actyszZpPw+dYsl4Mw1qXnLF2YaUm
PJB++ALhEtYxDm0QK+F4pRksEynaMxYDNbFHwgj/KiXXU9qwlYhh5sDlpNRxhPadZloO5yUbdRcm
bvBEnGPCRA5ZlOspwLrWcyDmaRvR77zQuDUPcrA+eXyvhp9FH9KSgEKUtKzteD51QM7XWHWapQTr
NuE40Bn0BSeaObk22rq6Z4AHAaKe3+LIh66nzBRfLH3JY2hEjOAN815PtHjJ0j0kBozzMoCJPaf8
2ih068dGGB6H0nYE+Vo35Y6se+u1HTKwxKpyt63e0ZOyHhynWmKl0qY4Ftj77nqjsl6XYc4xzkdr
bwpYK3rROSrV8w05djXfhFnaLekJ1fRYCj87syHNR6FxoaJfeWlKrJOQ6o3VyNxynVUhSfGmIoGC
JjgvgFU+IAnh/E8LK8tFcdPm/jEb5GOaK+x3oSCB3G9ONmgiDJ5GuAkBI15HYfo1JAF+DaBr6/WS
LEXTrvBjWMNthUw6WDkZa48twb2NJ+SddHizo5vL5kCwa7opx3n8WKJQRl7R8MlmkEzTOnNZQLhm
9aKvMbJnMdYmo8/ZvrfmxN1YGWouQTJOu4LiakEaVt3WJSOQdeLqNwwbxBPXgGjbtlinjZc8OQpq
4xTEsFyp3/u1AKeHI4PdI8NJvwd9bZ8zKx7pMFXwwvPWNw6CymZdY2n0hBV1qyHge69DJzn6ie89
MPzCCebEeBoltBBvmGKw1zb1txtAuYs5W5e6Z6rSOc6tG4uUNkEUffLpk0TxtId4x+0flH4U7Fwb
yeQExfOUPVg+DjrHJFBshbNNfqDhtHVJVHzuptT+pAdX3biNOz+3hbUp0xiGdVI1zU0vqm6X5glP
3uQlBzulo5m5PGS8PL/ByYK9jKxg50Y4Snk/jscBLyK9V1167lUncoRnG5m1/e91xb+n7L8/ZYu/
LfJPX5v26/RjhY8z7D+nbM9i5AtPg7D3hdDxbqb4s8p3qPLZ0CB0LAPkpf7/45Btc5JeDGA+p2/5
0yGbETK/Dq9ZIDkfm//MZ8bJ4KcqLjAZUztAlUi38Bhm/1Q0Svh6+UKOPwQMXa110VgozCOCx65U
ODhXjEjq4UMEchijeqz64xAX3T2IgyHfpwk4MpqmQ5avVIqoBuaVRTgnYw5ZaZzPUWjH2DBbc++l
cOajAPHJrI3xJkqFsjZiCsMHLQvnI8v+NRMUHPyqh4H1+aFb5ittEzzQ/0rWcL1omZVuFgJYFcyU
UYjN1z2mOBihCCYvrcu4rgN+9TEg6pV0TCOWl6KgTdY2SOTeW+duxQ+OLtIVBvr6Jgf+uBGGIDZw
lsY2b43gWysbWnhQEzQJwvncHKMBr9bK1mn1ag2CyeLYLtO0Fvj4cqPSuV6GVuoz33+8NoylATiK
AQU6w2t/T70elLDK+uNMAsbas3p+sHXGVm4kknAQU3mQB89DMtcRaClmRnAz5mu3ogXnyGA+5Kae
D93YIvM06DbOwh9xnyYMqNq4C9ZjXFo9avgAcrkNZ45yp+WA0yQ+NbCsIuOl7xmsksuG/8rtLXFu
/DYw96MjaJenmeeD7ujFx+Z90pBqk9+W5Urf+lVmfJvVGKy1xaAnVZp+KJvlTYV0fP/+9zFYaI48
2Qx/mBk1R5nhSl4VaPLWRD4X485sGO31/TSsQbfO1I/cZCDu3baYBzqkXhdLXlsCp/qq79J0PDMJ
UeoQZoTVHhD3k1inHC+N99a8lBsJpr1VYTCQm+3yODQ2b0nolsscNpIf4Yf5IOiqyTdJIrE5T+IF
/ojNHltx37bgQxbXfds68dYmQPoD2sHsqTGs7IOqmuljXan2TF5Y8JDMg79TlmzcDYWodSLuIboK
a1s9k4XKRDiYnCuOrDDV3YTGaQoPmiMLF8moF7fwLNtiT9qMvUI4hsDSDTqX6OKKRPUCuplvt8E+
IzX42+haY7UOm5z4A1gXGg+eBC1BZpTZqZs0K/ldQZ+Ra0DeLkkENl5NhAxDw/h420GovYQ5A7t4
HmG48QrZzJ0ZEqSRE5Mw4Dvfiy4geCNT1lNG9b+HWwJJMkV+lW10F+f+PhVm+6Er7Y9Ol8Eldsxn
/IgTkNahXlSKNIdnoray6zwKsYm3wnV3sU872/ZQU4OzKU5Il2wJa8BvbrH2lXcET+b3rWG5IDin
/M6JbRICI/p06MEiJguufZg9t9tK4mNOyq4XfDyK2/WYOdYjWl0OifkEx3aZna9GDPR43FHKFrKI
eahGYD5FN+jtwt+hnA2Ted2PrbGvK6u97vFM3eLdSolYGJ07NItyC7ocFJ/pteYCsMpCMvKMgBIh
YC65GbXpfRwYEV2TGhp9mZokQXRUHhuA05u5CtJN4VruSLRiqciEJXukWJv8zOtcw3vfGKhhikNU
5vUH3OpVsh0HWGW9Ys5AIE4xPwIcB6ad1Opm4JBwms2qfDJcB8JdTe90awHUA/IXVcQiFLDVyG/J
OpsM76LdWn3hwEBkoxAAQ0ZzM7judEXIRXmv9MxMmeu3jrhYdUI8bOm18GkjcBxhojj/uhhkUsAD
3SqnsuH6675fz8orBXShqlk3mVQProfomFM2Sk7Z5MkVCYLpBFuNYEczkUShWy6stSYYNBTNCI79
lL+WNBi3TQx+reQscFMyMn9I04zNH23OvHBaEsZBRdZV8BfmBoMsKmkPGSn1IZu5dDHcbFq3D1/e
dxbya8Nvgc7TE4OTdkMAM+ON91VUuWxaemaPakYGHy58TnM1yJJ5tDfxhmlKt9hrpthHjDfSZjmM
8iKc5YPQpupNARCBvNIlNWE0R3SAajSC4gb3zXTTMrifiF1hdtz2TAkbwkSu3jsj/5ZLf18uufSA
ft0TfaFy+KlYWn7oz3ao+I3mAfoE3xYeqPHFefpnsRT85rkmkjvp/W45ob/3Z7WE9X4ZFKASporH
mkpr78+WqElKV0DdJSw6Ve/V1z9w5fPpPzbYnAWb5lDHUX2hoPipVhKDWw+mGfH68Q2QhWkRObdW
M1Y3c4Z45btbc/d72+77eLm/NPP4LPSBJvcCCzxSK/6W74QaFE2IRnxRHD1rFDfzMIkbzmPB08Qd
ONc1ASm//rwftYR0Jh160Cj2PESLqHJ+rgN5F0p0uiafl4slT5kEpBCpyyxuOm1bcHND19pa2hcP
I2ELD7/+8J+LUD6cKtTlfMS35y+Dox8utjZM6N4tx+S56bq3PMtRO2Vi8M+TmFFHhXPwFErz7y75
v9xiZqJoMlwQC7S7f+oIdy1uiNH38mOTC32Xcv58G4qc8PogblC0mcSN/foy//KB9O1RzPEQEVZh
YY768TITE7y0pKjlFBmSvu4DQ5qWRMvct4xPVji4L7/+vOXY8eMD6znvrWCmBdxc3FM/fuDUCpgQ
oR4OfamJSuvdsJW8q1GFg7+1oaNPfSxu/KywUbil4lITT/VUVBUzW+WmM2hZr/Uu3SSR/DSDQ45a
tVRKtCP0x0n6f/MUOO/qox862B5UDcnap7HMqelnD3iRB36U5F1/cDy8Tw9GLp3wqo0Qge5IrYa0
WkdiPPFGnoh7bTtHPLAGp4sRoM6TpnLdU8yw7JgD/3+NrBYZpnIznqU2lOVVPvviBu1prk4DE+l8
WzRLuqhkOreuU2cWmx5QLnl2TSyh58rZ32FdFTeAeoxm23tmeUXipL6IDpN1CNUdLUEzlM5nnzf8
tGGUqIetn9bEPDWWo+9cdgl3E/tDCvzFHIznhLDi8FI3vHGPINhquHteSzDRQvhWQnzlKYXavBJY
KvR1ZweDfa+LaTwXpmK87joJhxKOmTDpl42gQaeOC3VokVyOnb4L0hpyusae8tInsnqZG9M6uiTi
0E0f0PP6uTXcmbAG8zXpWGxf2kwWG2njvPqNCU6ryXBp50NYwUwHr2XUhnhwOiSK8Rw7r+hYJG2s
KdBwjzvmmmijsUa1oaMvvd1wpdTdtOkBnNH+LOLwSSYpKMYeS8LrO8aLBFXuW2OLBzBF02X26+Bp
rGfn1WXUdIkjTK21NTrWbirjjugmbcCta4dQX35/VhXTG8zMNHj66zjVjGaTclH4OFysnIaKjKJx
yGC4N0RFnwIvjPNjWhs1MGWXltl7NpR6VsMYPPkV++kGe40HZHGyeU6GwrVfS5KXX1RUsfjxeZ0D
hIFPFR0qepVFzJPBMdBY23R4rxps7hho0SMSpzZVIyWa5JayuskA1By3yNvhcMiIoOFLCpSwjj3+
RNDZ1XKtox3gT+aUfXi//7bu4Or2PqHhxEBvaO8BHaiLwLx5/zddGMLBnMyEfWNWB4NrvVdeN2zG
KAh2/XsaLR45KqUuhdPUtkkYXgm6rdV6aMd+k9baDy6LoBfhW8d8GUofh83kpqNFXjkrqIoERONf
NHElhHgyhl2GF4sEKGNxi2WxIHlSdN4AJDA3CohMbRcbe0QmybipI2MKL8h1UFsSrwjFq1B9F54l
esIXBn7j2zAZNaGJWLPiu3FC1fvccvtpBxfAZVoq3nE1myQmGP6AkwJOJs6IweE+tw+VFaqtRmO2
Cotg2gUWnT+FjZOBEzhzP7FuHDLdCZEbDzT0NZ1raM1u3pdrVTFcIkFlurGd1F23WLw/tqasN/Sq
3VU3aXGLF6W7jKqmp97R6vjU2SluTWW1HElgjOqrwTOGAzSwiAqXSCBKafi/PqDut7pl2+Ss5Z2I
QndvKhOpzaqf7emMkTznC9e0AjC0RUirqrl7C5hNoIoy+ije8HAHJxu4Axxqe2g5HXle+GQVLWBq
YdiPnYogvzX1a4F0B1cT6I5DPVps2cKzeOgac1EfTanTvinBf6zYl/WF1xzPsgwLFcM2DHlLE3O9
n9quenE4Cj7lk6KN7UV+vhhZBn3hyBk+aUVtUdmiepnaFGThkI6vusSanjguG2Yp04fEMJPnpJlZ
WJx9LdRLbbyPPctClBgQ0xEEYbHhNVoySsu3M0nDm5bLiHbCyn3n5GQzhpi5rcSnHCXRfJyV3ftH
K29msiFERavcakSDnVJa1uc5Ghx32xScCYIqPI9GFd01baKOkR88eErVT+SJvU7kn7P7x+KJ1nS/
SXruE93rRSFdifgUlJX81BvgUdektJvXVUCCIQOPFMXHMB7R6BvDxkIJu2ZdetCAysbfBZwyb3Uv
db+bbfmUK7/alLoFIDDkWK/siWMb1ALbGZjdhcUNcy77cyYs/n3FG6t5dFQgw8+BP8YNiMoqLHcz
yjrC1qK0t9dpmxpn2Bo9ty6HNzhzQP04eX55iO3Cv/WUBYCaSwIHUnEmm2TYvpTapxapuiUVZoyx
oomBr7UGXr5F8GezWdhZ1EAwaSescol/Y+iJ1wL5S/nGIBbrzczwZjghNiMO/jMPDSdBfWkjuPCR
NpZHidM5jQdVihtLBuyltSvZ05OA3zMAntsTFxmc25GvZp1BJYxWeQ/5E/vZBHOhgppE3w8P6kov
seJuVoEqj2TKft8MZF6rgX1wcKIW5BvkrDNDMcj9/8veeWxZamxp+FX6BaiFCQjoIXBseltmwspS
qvDeBk/fH1mqblVKV2rNNZDqLt3KPBwIIvb+92/cmk/OOEzKAErActtYfLxjzyD4byx7CPxgPlt6
9ErXPQZvW6BkQNLhtAY13d/YjMntFqRW+WMzi0u8VkEYC3udGARr/WtFThR+hVbHijDX1n7Bz2m5
7VO0ESFRiaSAqBZJXwhiJakYsNVyDt8vy6jsjnDHJKOSiLTNSVhC/btoi647MohcboeJ2rdESkgS
WlGpM9AM2jM0nOSAXxlOjPWk3nn159kEUrox7YmrTsuG70owCx9Z0T/Le9E2Rc9p4TCognuQxBsU
Mrv6JCXe+8I5j3mPhhRPRvUQabX92UkMNlbVadnl3HTkIuYIjnuODCN+nOENKfbNwrkUq+X27IvS
eCiIdTyTZaJ9G7rWOyTj7BEQxFtshKkmvWdzISeDpB+4VUHrDcaj1bUcTzGoRr7vpMgxx1vS7Y62
NU+8sNHZBWPjkgvJ+HSoHqLtiWaob1/WsWTFFT2PUTM27vRgrnqnM9ButJTRDD5kz3Dq0ZFwnygt
Hxwr1caHyVlQ1wYpxuiJe898yXM4qrC6IYbJjVuV7lWearHxlLlUy/FhmQcscQ3KDfLGMe7QBSbG
UVGm4TCTt4jppnkowXdmOAWJfs5JTLjGHHkKUi1RO/5hjoptwbnI1oaZc9Le1+RknPIp0T4tmpee
tYHZ+NQnHD3KLY/MSKHGE+y+L8b5bcTk4Ge5iQikdyFUHwUt/mHkU6ah1cXj3tBjA2ooEQjdsuDA
OuGjEw+FcV8JthjG2gN8LhAWMl2oSCBu59+0VKBDnuroSOxHmfpDO9Uhb+AcsCt8q7r2m1aoG28R
84l1TWEwtjoRdI1OGJ+ayKkjhb5X5ZERVbujNo4eFmdU+4xDNAR5mneLEDdCH8QVnP3qjqfNuVwt
xZmTD+t53HCIUiG70i2dXewVVyNxor7FrbrRVRM/NZgzM3E0ret6KnEYsWKdAhJ6coEXGmlxpA8b
91R+1c5E+PoN2bB9tr7jlKUJkAkcTAID7HYtW3/FrIEHIsjlzfeQgeYkLMfNwZSKgFAxjRO49xUO
NuwgyTau5rxiNxywaxtbUzs5lmqbqz4nXQYqCLtN6nSsyHWKePYRPjn9rcrnDDCWsvtvWvGtS/qp
K4FMTMNhAywAQv6BV7NOZuZx4jXHBssVin58GkwfD9Tl/q/btT90a67rGgAVhk3bL2jcfu7WvCgZ
xqwemmNRbdqFUUrjse07TG0Ji68vyBumdXnbDv/6c//Q+vO520DJcehMCTV/1yXSkhdooJeGmJzC
eRk0iPplvxQLSZoJ+1ddVurecRL2YuS+VLl//el/4GXx6dsoCwcSh4tgnvVT76/6DPTEcGq0SBEN
yOp25qO77bqZBP31cVji33rT0ZZslbcpXDb3t0v4F7H7W8QO8uHvnlb4Mrz813dp7fVLie/MNYdt
8l/BS0ey9zsTGeaTv8Pt7A+0WY4UrrPRFt/4wr/hdi52MLw2qKwNiGKusFh9v+F2lvOBcREIDIJY
pGCmw6P/QSW2PvBXDRaGhYz2zZXmH+B20PvevcJYelKkeNhomi7iM/lONSQ3nwMM+rPjMmzLx/Dy
hPT3PqYqN6cOY6xhaogkdXWZOKfIVLE4URB6LowRYOLAnJ3NHWEFrd4RIR+3eJbVxkygIoCR7us0
Da9lSqGGgZ04NbhhXMNpEKdBjCxpZcIDKkC1GZ5uvtNzhqUjRzhDxi0C59JLIrw1t96z0VdeuCnr
t06xwmPaSCBjfMcpPFqvoK7iLY68Nt3mYBYS7Q2F5fYjVkStlWMmdovi1Htm1scHz0wXOFV6d7mP
F5smIDXQAmQmVXxeclBbzSK7m9gkr+5c447tnh1P9q89GVaPRbXBCwbpmoGBFopqRSAyxKWdbSAf
t32w8bbG2TTj7qgTAPG4sblfpLkst3WtjUdrSqyndabCqywa3d7SKS2dsjeuY7Pl+zcyjp4zp+BX
t5QeOExQwmOqgYfJa9al3IFK1KTJ4SDwGZbSW5XZ8dfe9sKSTvNFxVvJgv98tzEeudq54NN0K8Z3
ICJZIxix/yfzyVv41iLnM93caj7T2/Ldvbd6cZx169oRaXlRJZJ6IafCcqeIlMU5Xa6yKJ1OVu3l
p2or2zkst/vpLNFWCS8lmAfrmv/y/YEWekzBSCgS1dW4PeG3ipFH2vefHFXjtzM3EbADebDUSzp5
lekdCBdfoVYZv6WhEiH6tC9otWyCDxB7ZRoVWLKQ/845idEItiKSnhI/TXs6Nhun5yOzMmHti3Jl
vIcH57ckwgrJ16cKqLiY74e1t/eqShwRYKAeYVDSZ3dyItjFL0iMCRqjNB8rCpTPb71gbZcs9HwR
qOEoAfhNa2Ty79+0SNsiwh4PsTesFMibw8RqMLstv8KzBmnt3lpEwP2R+DMpOaCbuGfxETybhNEE
Qd+XczO8ShI+450+NMZ1Mre8hNJbeMDkYXKyEkZE4Y7jPvV1lXkb0E5eT7kDamO9GbyWl3XDKXaU
OKqdtAyzDuw0LK47XUdq1TIHMrKYWkXoZktWTGSM/etCFRUze9Z4dtO2TkCyQMq2ot61BjBDewQj
M3p+2UB8CB0L9lAS3Oegpok08q1J7oj+en5bwm81tCKG6IIQCpD5bZFGDm31bI3cktnEfnZBPXtb
riCPIsHycG8C0T5/77OGuqGlagp3A8g2YPH7if/2SjD0pfFKt3r7rQZqdTYOGP7t51XShrR2g4DU
QRf9KOY6etY2aNFvaJKZkbdIjYuO3AjfqUGvV1iahyKx5wkeZMnX0VNxSpFb0Qq+AVhQv1lgmsVL
jhqN+/MGz721fkpf2UHAaRE/J7V3OdeFd7m2Do9wSBW/oUb6T2OguaCOo0TZd5u1UyxDrcNdiZnc
6oXktskj6XgkFL21ovj803gj1vaXmrRf31rwndyvSPsIJuWlgGHeQSDwaWOW+9LELede9QuOXtno
EUDf0hfimHNPurg4uVWugZwbBb9HwPc85TmFXzawZeiQoB8HIsq4g/Rl9w0LHSFlkrefcz1qjx40
ykM0JObj22wFGfkc7d0EkOOh9xCiUE+zRSJu8i6XPGdFaZ7JgypMANEI9WRzjmtJI2RVZZGccT9M
D5m+pgcMEWibppmnVKSReOlTk63ZiBRrilE5C1yhWW2Dri/sF534OTDYyqDGG5XxmJHnhf1RV4IK
Y+7IejF6RgN1xSqd4dA4fomJ0XVae8YjGZNcT1Y2cbSbvK1WlEZRK9y4tprYhB72GufI+tLEZnV7
fAS+XUADqW1kFwInmiNmSWDqb2temBinBPqwxSaY7bb+R+kY12M6ec8oc0CVLH3b9qbZaAc8xhCt
7FECs7/RB7ror61tPW4hxUHTut6zRmpH9NuWlvUGBT09H0vJjoDOTpnbtxgQwYbudg3sm1vh8HYV
RQ77cJy5vRZ159sbV06ueJ6rYTGCpbW7hCBSdtaa1DHnMCdu+2ykVlU9z3Gs8o+EY7BPFGJTTBrT
jA8mUUIv3pYCkY1teWckowmSUL2is/ROXdNsh0Grb4dzFLMDY6RhXM+rzUaG9SJvMBkAjeEvSVIZ
9PEqUUe2H6skCiIeKSG2tBQG6k69ehcl0B2hsDICleqgBhd3a4arpp7CrwmKQYufOUo7VEY0bcQQ
6rw1+chcAY0SLPiELQbsczZxPbXaznmtq/K5jg3iuqNl1NF14g1DHWJ1j5S+py2wN/J7p8KmX8XN
BWeMe4szph7x7k7WvmshILSGMVwzGaovehy0ggn3oKdUtiC0qoq+tIO508y6xfvZs4MO+akuM94B
fyyNUpuPw6BOfTI2FxgVwOa81ROBIb434EYB2AWheK9Bd7ptxORnpbyPTIx9PyrQH6LmZF3ixIn/
WcmuilMckzDYFCDOZtgwUQxNxyTTSTK6iX2nFVnQ1GZ5NAw0uHj0NKQpiNza55U5eSQjr3t9XOaz
nSU5KaVyVhNyaADcvXJUIY8ey7IL4n7EYNTE6+JisMR64y6DPPeZxzGXLhjjLloDFWI2noQx1Vca
XkE36Zq7Z7J5WL0GHa+DBnYXu1lDb98sjFdySZzDMmEMSstr+b1mLy+FqLMnJcsnkcm2uCzaXty1
OemIGhprNxBr59HKW9O3nqnB18SFedIj1gbaxkmotWUaulBL9krLMLad2ilUy1Ay+Wtw78JDhOGc
1WdXLnYN6or75bxmg1vt1xEDYTIP9V2czk+elzWkg8ruIKP5C5MRUjoz+RV7DHWf2Ar8uMAClIxV
CHiD3d31OrfVwZ8YR5dy+QVrwEcNfTRGWn1/RUosrg+rsoNajuW+Vpo4RN4Eqx+l+I7Yo8fWG9FA
dA6V0a4v25pM7ogtKi+pT+ak2WHdgda67IwzQ03taHt1f8q9UVzWFmkk3DTiapE3AErA31ra1t1p
Hrq3jB0L1U2Z3+LsjCLBPWtkytxwCChKvqna49fnnAoyeO7i2gos8qmOJrq2g7udEJYiLG8hmuVI
pkpCJovSPvdIe0IYtB4eb/bdmJZmOFSVfp/DhLusVTE8mYupXaqywfJKcyU/N1O7fh2mApJ7hFf5
GTi+PWTpUH/CZALkhsQHcl6yEgTcJFP+KGdLu9adVg84eWWYu2I/SnvDWvISKzUpX7S8BEfakDxD
FuCeXdfvNcmy8ZWckZ+vhFXpxEcENjPCgM2f8ArEJ4coToYT+TSvTRKLnTkYGyyuF9tuZZwUXngv
UacT2YED/vKJinhHdd1RCaZ6Faqc2OsBHc5j1LKjsPN3JYm3ZG/Cf5RHwBrrUCZIE3oTQrY9F8Z8
iS8aQoPGGjPSmnqHVps4EFu/n+a8IPGRoBtFLY47QHafRgbml0ZWbu6Maz+RIpov8Z7A5jZkmNrg
UDiRDRYnEaKeGufqw+AkGhtTR5K3m4/zswZp2eXYi0wHopiBFLwZ6EASUjOIZr1KyeNERjzMz1ji
FKfVYdLjMb7br+uwwqba5guZxDoLL9unOV5clrhV1kI7p8hzJpONtEy9X2CAxJeM7K4hfPUfNfIm
L/CPuyIWGYyUauChHE3YgHPvdP5I74KldgvA+LF3mlE/IYD2hrPWGquJxN3KsCvwrLGdmY1qVE4x
jRsG+oNHwFqDOslHxVG7n6O2YFOPsmzGW0EjbJUJkI31G0T2jCQTkpoKQeJNTOzNDBUWQ0/rM55+
nLrmmCkncAmCIxFgjuzyogUubfdoGEBndZuAPFaPCcxvj9SgeB1SbVVzTyHiTIKzKQU+Vmd9o0Yo
czYewXOLoNxML5DF/gBHfln+O/61/hMiynt0iNbZprEnFBAGCG30O24GyiAwtyHNyHL3gM7LGnbs
x1WsY/8JsxJmnKL0qEZqBoAQIuecw/d3kMOfXICx8TB+j79xBUiKBX+Qyc1VvMOn5sRB1W4O8dFe
4AcwCuzBXEdC2MxrcpqSmGIzag6plSbxxdBEa4Umt4+u4wpY29VH4xrlEFXlX1/Vn9wWWDIwgSjb
EcC9J48QARNBDBTxEXMXOjIC3fBORrfvUZFFRQC7lcpnLFeKI22Km79jdmyo2Lt7wsc72z+U4ASW
/IyaVUrmYzWRRWGrglYoM1qF2KBv3TLjgSTK1qiiZ9d6zGWknYyt/K5EIWD6MXwwb4SjoMeRgT3E
yXHYOuimRWr97W2cP1dYev/N7fqThwjdgyxITNN1Js3v79fkxalmodU5VtEEpZpp7dhvJBN0UR3c
gjZA6oxP59K3LySJqPt2AKtoE3r5tF66+5Lwjb9+gMaG+fx8CyEdWcLaOF1YJ7xd8e8YVprdaith
5wl86c3i4I2FMABJPfdAPD1c0a39nU2zf4WwYp2aif6imqFJHIyOIznAdG3rwbizf31h1p9d2Oag
jLEYePMfEFHJ4B59ZJscGyemQkXoURej783EkJB4nlp99YB5ritOqt7mOQvy9/w8CXOCiDF5GK5t
FAdcD+mWkWZSFxsDbayW0kTFYqV8TzeuRRHVWw2/YT0wDXizNfIFKU2ZeI1Xm43W6/emFKkSDI91
QwEq1Sz3GLVAhYCzvtxuddxLWuWsrbWH7enbsqED+uvbYb6HxXEUkEgTHIz2gBC99+Qw/JjaVDGL
P1iJzR5IQiEUBHfcWp1q4erfuBqwkSbtoTK3OfVSJlyWSsf1YfEc7lZsGXQn9qoVAbla/E9uFv9e
cByOd2/wkGVuKPPcZaA048yY/ljHIGBBKpsp3sVT2x1XtVHDbJNsA6IAFOMKl4bg9e3L/otE/x0S
zenCFvafuaM3SfqzlcX3H/iNN+rqH2wOCF1HSWNvaDHQ9P/hzy5uUew8uCRwhOjspD94o8YHEGGT
TdSQDn9sfkw/8Gf3wxZEwpKzGPPJjX75D/Bn4z38LInBRctjb/RU+G3veXjRrMVTUtn2idFRE4Vm
tuY4/zTRmRyUCe9CG1K3la37htTNvTEveGtBo/7s9fryZFcAw8LJ+o8YGfcfY4ZPf0NLfH+UcXWm
ztfnAk3Lcd5vhB4E/ggBmzhlk6hf7ESQIUIq22VlL+yLuAupg9fom59TjQrnd0/xTw53zu9327C7
GbvzYuPzjgPA23zg90RX3M2Bxse0PUVx9KlsI/CHeUy9q9yD5x06jS0vUaFXDrfJkReL8NInA3z4
y7JW66sce1qpZlXWOS5Iv8qdsTgMRTfmOwbXzp2Ex6GChVL9FM3lgDub1eyF3uC/040bv7VEhAgL
p7xJTAVfSsKxwIKD6hAdD1SscVwJX3CZoyMqhPfHvueYn1FbovQEcvPZ9iByQhPZMUIZ72HvV3RS
ogJUGyyyBGPoGknAZI/mPhX6Rw2NJhxB+TgS0lrQNbZsO9JpqutOUEBoyVZxdrU1HRXbcZATA0Lg
40AO5SrnqcUt1kmChvTkoDQX9anKNj6Phs7/0p6zCA6iGj66c4TQKdVRDvhITJcJC1+XetzK1X5O
CueweIhhNGHOPc65Znu/tXl30HpSI8wwHfpc1LpDPSf1LnSBS3bzSK7JfoL8i5EurxKEXDdGptG2
hMeuIC2Pxlgnu2qQuIt5rlfEUPCr4X5BGpIEhjXjmp065JQDW0WuX0UDMDzxqeA/OxGv1gXacYCO
OE7N2c+p3n2gOMFjzTRxtCfT1PxCULrPtv1JZsrdJbZT3eZVt+yZ4GDiPRJy5otuwCwg1hdjjyy9
23cDOhAFaHcABoWylZjTPtdTYn6mKeRN9U5Qzcv7FeogrLh6zM5r5mahaw/yBXZdc1xLHTOqohmO
KsWNcD9QgsJ9yQjGYBAKZy+Y2qo/oK4ycH52lzP+oBC5sq2LmJOZOEtpJ7+KWZ9ujBrtt59WsvyV
kw6uG7QUy0f5X5Wb5LtNfTWttuU7snOyLRHxARIY7LYR0TnEjywidevB6BD3NH4rq5poYUYiMSms
EbYELnk2r1XGwUw8TpcdTL2eX4FDSwNCV4Jfsd9gF6NfYc7fpS9o6Yvm6FWcgTd932GwNq7WCfvx
bPq08U+9S4Xj88sKMWDEkW0k2VYarTb8UkVjVoSdN+BN5iAcSnfD2FXarsY34Ao+ZaWCXpd4JY4T
JfGDsmqljqiJYJhoUbVhglVXxiH2WHHzhQEAtjpIzhGNMTSowHHmHA8vgCCOgqG67JI5bcIWEOul
rym/tpqLpb7o9QncPb8nbWDbDMHnSKFLq5tsHSXOqTVmjJrp8Wnd9t1Ugpawi1ZjBoPpo602Ev3H
IXUyAmfSiatfYixO2hqdXVrPuN5GNuydiVwi7EknoIZk5kXe9QBRGizAZfyqZ92oX2VpZ+vXXgTe
D+uzqV8AdT07BFdECbNt5R7fHGQHzGU3ZJtHRa4NE/Rjc33GR09L6yCfLcwMD0tkRsUachIY6sUe
R5r9MxmzOn/k8DvJ9yUXIRZo0I11nj5V8VKkPQJHu3oZ1VCydLq1v6i71blue4Mrpkettf2MX3u2
5dU0h5bsoxtmQPA3nTo1Ie0a2QJMEtMH1DUvFu6kxQ12mXjBM1+s7dAFgT2hKh4IH56GpLwsIUGT
usEVsHZJTTqBW7vTtWhJ+6HRsKMxrPpOfgEPmBEEpl3uBUW8YmtRu47SfbAdF/vfVs6fyfmtrxNH
eWWIhq72I1ff/HoX0n7mvv7aG8MT8kvnNIF22ZuMbb4bHazoQo3c5umAM2aL1N9NS8DAmggcYWfR
3kCQdpVYUwS+o5EWlhQzeCkwq8PoarR/seH3UrRaRrKvZ4IozJoMmwIy0aWARXxB7FhyOcqVbKuh
BYhYMBS1Ma/ojAuLCI2TB0RE+FAfoXjinFn5yp4KhUc4rg/lSZqws3t8BBjMEgWmBmLcD9VsKXa/
ycm6kH2cJL7YFnsi6eEullb/8d/C8f9lxCTsvxYd3XS/gsX/JDn6/iM/XNAIuaGr8OhIPUkvuOEb
v5WOVGofNhWOi8eNxyrcEvJ+lI7OB6Bqj5+T/6vd/iE5oqrktUS1TTVD26J7/6R0pNz8uT6C3rsx
jyjOdJNzmgr3504/78c1n0cP/+2cjcULaGWXFuVg7tx4USPEnXDarj/golJ1WIl4lMf+PKVOkEck
xeCOCpODsSsZGRtnNh+sezKIt0hJm44px+2VmROz5yo/8r7q8+1QtPprqTdI55AnkI8T4LfqYh4x
GjVwcp2YuTsdak8g6Uza7FxmlfHNgkiKJQj4w1dtowgtOESfZS5av65jOrIBYxwSGKJDvNZraHmF
fsNkjXOsspxx9DnEyRZeiwYh82oJ7Unq2leX+FH4mkDQCHMlOSBTekoxYGMoJ9KThPb8Zd62V8o5
z/G7yknuO+nmRBvUi7rFnCfyyHzBdHVnNXxjqrh1YCcngCyEuJxctAhK4ynFXjGena8pzm1PPc4M
2bVtMqeEgiFv8A2FT6jSJWG45ACVD5CQIaN7izf5vc4g9EHaA8RtnoT6FCmCgDV8dkZ4g1H8IAVp
635fK4iKiss/pU6UXKzzAo5LsWUfHLHop7iypp2HAR36UqBWYy8BUSkKU6v5qDpO35jMBrLE5VSe
tb6CpaLZpEkEZbTiEZzPcvStQrAksjVl85FLgolWxnbUYd8i1WeKxxafmY6VFZgUBUvoYeEa4mVs
cayBEZCnlHyTXQGhOE7zY5+KcT/HeGnbm06Wyk7etSvVKcT+PA5NNZDQ7pTdWdUCq4+yNe4025t3
1VRCmhUSD86us53XmbSmcOGluYZWtyLCVHWZ4HqnKJP2baU1lwSVMOzQq1GXzRnbjdltcO+DCOPu
Nsy5CShdquZW5G1Sn9YqNYSvW0y9Kj9xof8xr+oh/0Z5Bd5NHeC6RIkYwhJhuXL37sY+5lmtxiQf
YOCmkAy0xWuei26SGDjVRMOohDh4v9M3roi1LJuQ1ox7EgPrqIPP3MTJa9lKnPKzQuaS/G5VapcT
qXU989yF8HfNTS+xTU0unKiaX8wycYi0R3KxU1B+1WmJFWzSvjarDu64oydHlRVmzeBKFIY/GGog
5gj7oOGod6XcV3Ga3uJtY6zErk+ojmtS63izMd/duDoqHULia6G1NxFg1OVKiGUbmprAhifhaYbN
tOUm6ZXWrX62mX3eIulIkfEyzJBXy1rO10Vv64eO+VaYxFZMNqSxGfVmEiVaocn0WqvrYiIoNirw
fjZ0B7y3cOdPJvGSh8Fb2vgs9B7twJCtd7QNv2irV/FOEYlFJDDRGfb1UFtY81IjlsM+HlX9acE+
Vvgu451HjIfN+iCipqsO/EeYGNg4DsORnUg9YMe11CfTdsB1KFFN51DoiTnjhgXLw6qb7hshHU/2
CO3YSu1+fZhyc2qOc54YqLYjtYRuo3Fe972OjX5m3gnAusrHAjYrd1nMbmaPUFJz1WaHdbHcc6a5
Kid5Q1uWy8WY6eNA1taQTyKjzo36XWHEEVIMnlW9j5s1C81VWHcaWX64fY1JETpeZl4gRvZ2lpuB
/Grpxs0QyWI8krGYwg4qTJ5zLuLsa9fK7AVxv/ZkdcVEusIydTSNQvCuiWVCUL5a0BkcbTh1cQxb
hwFNvyP8KO4u+AuCOYy2Ta3BMxrF8NQFWT4LRpO4QCpEq43uZwpT5XDBUSEweweHJdvpYgQ8lLFH
re2seheRnokLDiwfCDp11YzE9BB6+WgoDMVgD30EOiY36ztFxKt08+i4s7xzbFrDeGD4N5gJ/mQe
vSFUGubI+ENFcYD1z3JfRb24LkoTkWDZISK9mru6vmKO42QHt62tT+2wfIISw2R3cFJwSyONCqC4
SR8g0JM+NF6R7IzUVRn9PXTjrAvIu1niO2OBRc9UVhRqVcfSkoNkVi6wr8IHvmfXuMaE39j/W0/9
v+opy9nmK/8ZiPtOCQ1f8np4+amq+v6Dv1VVHtTODdEBvLaYHplbUPqPqkoXpArC9tVNzBj543eA
3FuqINpYqiZTRxFMLfajqrI/ANPB3OTHGAIx8vgnVZWQP7OONx9GYUmqPc4eG1z5vRsk9V7TO4s0
L1cKsHg9pH2sBsz9TN0vVX+lIb/cNSXCEX9iX2t9gML1MzQ2B+u71Dj2U6NdEg7OTt9q5T5GUILR
2dpf1XF1TDprPLvtLENReM5FPVbaA0gB7ohVjLta6m4peKXzMDH8R93gDehYakzdjKat/XJTfjgk
1MGlWI29CTeSDnmKrAM5A1HAdROEZMfHPE2uHGRUZ9w0OFzb6G5e2xvO23AbdvhEGhrHtseyxEX5
FMjCORsCu68x99j629cRxmQ4Zk3PIdtlQWdV6ipi49nNAwHlk46TLC4QbdFrO2acxh462Hqw65Yq
IDYPW9v+kQ432/XN5j1C7VAs3U2XK7FjbDK8dOYAKVGWcILsBpewEkGNURIjxp0SDOdd76j6Mb2X
iI/C0jBW2IwmhjbUSv7csF+RVHfTKU/H3DBf0TakWGFQj/sUexbxT7YF0VKj0CXB1J+IdzlDi7hK
DIawDIjvPb2cd0MkDx6u5Q0m935UmEQg4qcYkHmnh2akMxDJMOlK1LM9THhfEEa3IwVsCAcSxsJC
jXHQ2ZqDgGX8WvY4SS4LVo7UGhegtCqwSB+sV7nXUkxa7LWtwjGH15AyBQPYcY5e5J0HnPcCNzdx
Z1wj7VlZMH3gdthEghGQZo3LsjdF7GHpR7FgMk58lFjFnHpa6xBf7XaPPZm9N3uNAf6ii7BCRuXb
LlqY0SGKEFLXzjOyL83SiItWIzCtisrAtK02HPtupiyMD7D2JQ5h8AcKMmrzrH2se+fZXdbLzJyl
HxMht9cq+CUoxZODbMqX1c6+ZO0gDlsVBAV1rnb4uWnn1vR+FdAnw2EC6GBNbO5pvjOzJNwuvvPq
DB+8GBcRWAhFkMfAYy6VjOgL3TcG+4Qu2viixGpg5tZfEI7zdVVi2S0gtLsszdTRrmAvrmuFM2HB
WiBZug1l3IhjshKLJ8g4CaARtmFudJ+0fsDlUy5AniQjU2Kp9mC4PMHa8sTewbRpH1nZU4dj7RXy
6XJvuV9j4PQzcE8b2ERfPBbCKHvYHIkIMaRP78spd4OKcxP+T6IODcGLj0RjuyFOFfn9imVFiHf6
FcZExZ7cxhmxZeLsVxgIoc1YYlctWKgPRCHdUpuuO53M4h1jpyQY7dwMk8GinpOZczLgkwRp7E5H
qNOnAXzzAo7AGGqwY59GnN72o0s4jQnPKHBibw7tuWx93a6ZONqZ/qQiofuDZji8uS2VVtLIwBvJ
5iR2rnrINUvdRtAazga8JNtnyEjvMmt5snMad8b7p3SCsajynYXkc8+ljpcSt1T+onZZIVg81Llz
DQvra0ovRFQ3aMjUEnc80i2GcuV+NlCKj5LkAdJW9W9LlLjk7NX2ectL9zNneNDd9MRw2jm71OHg
sva9g9p9B9W63iUUkf46F04oQFBxAfV+IdvwPoVbDk33thirAQea1DioVPu1FKvaFx2JjIO8TGf+
fi+rA0qvjShUVXsZa12AHK0J1SYfSmjJfUOkL21NAGDsQufEn/IoN71skeO8PbvjEKC9UTsTQ6iw
q1qWVOx0V8qU+7E0X7x2E5+luMdMZU8ikZnEQSm93UhTQ5pDRghg++vUw5WTq4qu7S7DxbEgyBMA
Ld9T20+7XME4VkPehFgCukeEnTd1YX5xnP4yA8U79fby7M69pMFzhqBQlnMa9bR69LzpYxF1c4j7
wq9OMpOIF+HtOsfFo2mMF1IM3XXjmue0pl23KdMhWDuk3Xe3RYICN7ISNwCR/9aBTmIcS2tmryPF
tiC5PCIQe9fOQ3EJJbw7iKVzfZve9FiAmPdW8sVT6GuVUMe6qIwLKrZxP5mq3Q9uQUHp8onVuj4C
eqe3PSF2mcEhtGjRgtEQ85PciIt9R6QJ3aD9sNHSUaK36YVq+1PcEXE9TZaGFm400TpyvCRl63wu
8uXTHI3jUSr5Wo8mPPe4SPajOcyHpVq0PfxtWE7l5N0MBcYFsSRcXojtwuerpkV+NyD8pwu+r7O1
3mFKsl/aFIcE/G5PRqJ9HL0m81siXq20wVCzGMeTO60de03akaEeOUf23/QMIIyVsMYuN7sQ7MeO
xHPSl8j5Bdbcx/C+9gyorGARjXGIZfYRbMXGUdZ9VEN/0WO64EN8/GZpjTwXVRFtnC+GEY1j7O1a
0smKUj+7Dbx2EPMKTXgd7Tu4T+HsKjLevyLUrYYnQSIqbrWxq7VedVwg19P+LmCR9fyMNK6UW+ag
02eF37L6SvcGVa/HiEGCxmwvGZpfu7eOrVmntICywUvtyRohcuAQq1TXE+xt9zW7d463bTOnuV+Z
kX1vCVy5us/1tFRrde6sqZdekNWbHg6buQLlZOHjGbV23b++8d91U38z54apY/zlnPuhHv+D4uq3
H/3hlOR+sPlVEs2ebqBqYuL8Y+BtfQAwtFEFiC24Yft/fuit7A9U1dS7SKEcYTIR/9/y2jKpyV3d
lpjSGEyBcV75B/NurCh/Bi0Fc3Xqd+BP7FUJndDfgZYjXoRVl6WkvkyS2YuHC/ccVFWKEpm0g71T
mWJk1pC5dx4pIiD5/8PeebXnqaTp+hcxF1BAweF8STkHhxMuW5bIuYCCXz93Se5Ztrxb3n0+fbJa
VoCvKN56wxOyOrucA93spjIN0VSE2gyJJxOfgiFdrtHAq++mIYi/opUEZRxoUwskc/WP295glRAn
988yXAp3CE3Sipg1HaqdsjTisik1hTinAYisntPgyQeJX5yOa1d2+y7KaOZjejoTxUgF9G6d8vpl
qEYw4TJavENhDd4VXkjoA6Wxt7UaPVl7u7PEKS0Hpnc8gjrfWSJ1U4b7A7GuWYILF8HpdqtcOhdj
JcTpvIbiJNJANve67KYvNlVstIMrrZ65isPI16sJpPGI9y/jvA4ZNhmUyxudhhlf0G8LRm7FPkPc
7jizKW/2YGyrl4wHfgzFH7WZ2oe/gYVU/GMN/K7bFKB8P7UrYM9tzJ198loGZvVsF7dRgWFfbFwY
5zGu71tm2FdqwE31THc68XceaEmanKkMQcNX+P/QJuqQYFvTNrzRBffVBS0LmTtxXJmWHAeBl2t5
g39V+9VJwvA6LgEtbZhx284uphajQ1rOzUGGFQKeK/5BbdVeFU4XXfs4KKTnOTaXxwPrd5iY4J2X
QYaJT5oatGrkHvSrkgDurc0dUPHwxgIzf0mWhpLNEvro9pM4VnEPOwOAApZUPB0LS/ET5v7NVdF3
IINWr1r2gcwdeiacrYA3R2+X0XUfjlerUnxm/LJxZeu+z2vVfemZ5Hxq7YXeWrSSzpvhzfDDsapw
D2MSTcdwXqIbTYeQ8OpFd26fJTcagmCyj3RvId+JOrUb6wGUED0S8MhM9r+F4M6RgnBw5myFTA7j
YtNQ03mdHceyU+sJWjLucpTFo3Xugq2dtzMjavgXAF+BOiNxqE5Sv/BJbuZ2vGWG7RfnqdCA8UPL
ERunD4KH2lm8i/QNdkpjGAwq/s4GkBq8olMTtLOpkqyfwNVXFOvyimiFfG5gCwbniog1mFdMGkEj
YMdnwLCU8uEh6V9BsihmWOpUvaJny1ckrdsOYGh9/odZoQHbyjix7pYZ53i3iC9kVU1nmQHnpqB0
YwPXxXgI5G7+BuN130C9SWVLvMUN2NcXjOqzFTywbaDAsQEF2wYerIRdnuB8PD9mys12VpQ2FyAx
OipRdZsbiDEFmcvYL3edEDRBOj8GQZxw2htocm1Ayk3PiQZoQFQtWA9gzJkBNAcG2mwpJKB++DX3
cLzYGejnaXTH3aK0PrOQzDnBYNrfLVF926zhucqHGNCMM1CWN/p0zvJxL3VW7j1F55mh8hEtS+sH
1eG+I7fb4hp8pEPSyCWjL7i0Sl7ClbqDo4cyfzIbKIH/6PRGUnVkKrIuY3OFLMQtxk7uZupXHtsA
YD3xqLmmEhmREITgATzsdsj9+syu2+E5X+Slvbrxl64vZjKJrryrgym8yqdm2KI+TW6CM/O1M8bi
0BkE4JxR7XjBepl1IZLWnq22aTqUh8UpIMBY/JZTIPOb9X3TgntfvzSx9LfwL67Wtr9QcxEzAMcT
E1H4/qiLGULlgWVf9H08XwUDJnr0jr8zKe2O6OCH+yxe4gPownxLfjdsGwdLjLWhuCmnyTJe9M7Z
UkL0GGXy1Qyrd4lDAVNI2A1uNDabUjX9J4T152O7StRDDg6QjTFbR0mvX8Y+KI8WY6mqeoDRk+PG
X0XhW9WGMsU7Yepfoe8VuvbJGDAHpi/h+Wc1LNIDqirM6NsE1hSGYd5pGAMW1JYlb8Y2jUgGOZry
Cukb5XsVuyJY5eUydHUNxALRm33YZeqW+Vf8GHXo4Ai/iqnyxxQThrD7XjdFw3xLZ8XnFnIA4+qp
38SZGx4qSF5HzTrB/Z1j+1PUJxZcZCjHzVyvlzX9ctLoGUI+ajo3gm9c0LayrkjoHiXAR3vrRLBy
koHpf4+8O3byWhXOqa/z5DwqqjDaJDXg2lJlo9wWrmiMyEu27rwZXJOP/sh2ch1xKYw7Jh1lzaCC
WcmRZOhAN0AWp1afAPpoE4Z01mg9qtYePrHj6m6XjXN7ZoveVHfNjV6VfSnyot6F+A4Aw2IbeKgA
a3z1tJN6VLu9kdfwLJr1Mn8Wg1c9j1UPmBIGGbQ5FVOu9gCTT2vJib3Nl87fmc7zQ5OO020aFXjI
Y8y0b6MOBcTY/WpF40uW1clnwH0IzS+1vR08/6H2fAuqyoC0qSiQR0IVmFepix+S3jvSIv8aB+NT
6Hb+0dp4CoIrksWMlT4v0xLtVElhKGX/ratQ85+EfYL4MWAyx22fk1hO8FItNDqgCRxPaGo0W5cu
xh5zHOcaobl+z/SnuKmd4LJOALEgIT3uK+UipoXxqSnn0n5u94NTrZem30iLcfgx5un90uxIpcgv
qDqQfhUThAvolTu0U/DFiUxwLfzOJDMdRoseOAXNKbdP6zj75hbFveUGDdTKzv6KjxTg1SyUz8gq
3eJQ9YLJBh2aDM6JJb/U0Nt2nY/Eji5seRot8YqNx4gLqsCrIlnbA7LDpzPGi8TOtt1jTsWMJJnE
ca6X6kRM7QnCtqbOdx6yeSnOS/b8pgbedXD6ITpycwVAzc6P+qlsTxul77w1HQ7OmtabElUvVNDW
H/C0vK0SY3PHGA2BlmFlreNKLLTd6mmP9pSCqTZUBz2ij9Nb4VOMxjMksfiL3fniinEwhIfQv+kc
xb7ynyq3cpgNj8O+TbP2rK2nV9mQZ1nNaCw7MNqZIe5Gbgky+zAfhy1iwIPXevsMsR9avEF6RMYi
b9GpSTBVnPMDkxp95dYyvu4xiO956E3Zw6i0L9MFA0KQzmxRJ0wYImpaCU7uXIo2f0AiLriNdToe
UWX540a6dXM7piiS5QNqKxNUrADBP48j/dzqhgBB3PVRwSA1yWbn1FeAbhLcbqMzQEUvjBqp6SqU
1Sz7Kp6Hq7XMTA3NTI8OQt5WX/syoqgc9P08jNeto65w+bsgW6NZFKwL7z0ksWUZUcqZaGjigcNc
LyxTEHAM0bCCkZ5/DoowPA+qrgaPj3fnArIKDeNqvXZR4vo/cdz/r8KPuaVBvv77ucr1c10PSzl9
q7Pf5ypvv/ivss/D4gsJCzRwceAL+X//1H0GAw2XF3eAVyyzgfH+C62CI32AxCn4aOFg6uUzDfk5
VxHI6lLwIZwbOuhLGmjyf1D4uYEp7H4lVYTS+BxIx3Y9QNfBe6RzCbJprUicj3HhK5YdmBFGh345
i0uy4SYyNG9MQ6sq66vDrIIu2rhD35+gsgc+dO2wzNli6EwC3Q2q9HcpHW9rgw7MCPDwqeWQuJoD
xLCrhTDmZdBoObWQFAbEMAwQthZvtwYlDXdLoEK3p0sH+dNNEZbZwzpbjyzHbR4hqINeMNLc4L/t
vbTW9SF2LYizHpIa+z6y0fMGE9DdIeiAyrfdceLsHG3Ev191wKkjzXQ+EOiDAz4pkDKiEz2m9XEm
1+wZT4HkaV6RFtf8zmd/afJxFxnp8fRVhdx5VSSHKTOUZKEIlTdGshxqU3k2GRnzrEnVxTQjbe4Y
kfPYjtE7b4z0OQga2owyyaetz6JstRFJt5CAoE6rEPiKsOUkM/TFQ9izzLjUQEdEnds+rQN8bWok
eImXiLG7ESvvGYH2eY2qa2VE25WRb7eNkHsOIvwqfVV3n4zQO5ovYCCM+Hsxp/LgAidXWxplF7V0
Enu/yGBONz12ViR1cIEBTqvzsfE+47St7hz8W8IjIOYoz7uoL6DfNCJIX/ejeNRl4R5QMw2P4LLn
KNevcXwBWwsDK2EX26pBodv3p+FWBoh17UnkUZgyWlMgDuq9Vzm3crrG6BjNwdnrjgCUXHsjti0G
cyEMOWz84hglK1j1+moiSd5GSF1ZQ6i2/qv6VYoOljCKWFDbYgTq8vrGt5V3gQfMJ1Q6gx2kvGK3
BKhq1UZfaxlR2gosvzqeEd+yG0dtiyLPb+MRZa7RQqMrNmpdgChxxwA3WnkUm+loN7v4VeErMmJf
eRT7B4zKixc4PU8OrscHcABohKUKuTA2OQhBIyE2rIiJoUIg9vgIz7sCZhzjDv+mYbdtmUqc4euU
bqqwC3YIhn5eUaAhx0SwLIXTsPGNiNls5MySEWEzZ0QasURi5DPQteQEG+fu1i/b9mIxomiU+jBo
LYTSesbtEOmNeNrUsW9eFdW0EVdrAdNuRgQmd/mr9hqofTCSYChvFyPNNiWZh0xbQKGNaFsYlzo7
AEyfDdTbWT3E3fL5VeqNNo8RflssNFnvXOQC5zufsQvycD6EaufR8dgLe9vPs7Ogt+UNdPs4/aS9
Fdm00clLcagjI/xKk2Dh+lN2iV2fC4GipUdRIqg6bXva4Tin0e7xP2MpVecns3EHxaJ3RURXo9aA
k3APj3a6m7LMm7EbeQVaJ6+o60LYU/6lKFS/1jSEilqujFwHd7u0QbTupgHo/Y5tliRfKidLIBWl
DvCiwmoqticzTHuvl9WhN+Bk2gwU5kUmO3rtAJvQjFNFcryo0PsyNvWsnmQROUWASieJ17QpR9Wc
gn9GQBigPGg9/hPExUmO5p0F8MlGW/W+plcFdqcDTLh1FXk/L5aj31gh/0dF+kuL1rENmfLfH9T/
XX4bit+O6Lff+Bee1I1gFblQM0MpDM7hf/GkIEz/y/Nsx45cnxAJePR/D2iJ3w8c19eGqS9o0YKJ
+HlA+3zLxzAEmgx+1hzg/9EBbYhQv5zP5nYc16FzHOD049lQovj+L6RHUIRLhfCe95zaa5u/oBsU
Iz06z67VMflWkBsec2OGeRgWAYsdHILvP+m4bOtzB1ok8gKthSfdpuhCvFg26N6aGMT0K9UPvQ2U
cNn2DD9W6N4wYhH0RRKhMxyncmTcQadlRIGcA6KVPVyN1pofUmWkPcscm8Vw52HvRcGz0mUJjwQ8
387f6Cz3ox5PaWMxd6infGiz7TIw9bL+QjU0rfjfVieyI4FYGdbGAbBbyFC/rw6jcadRw+o/t8M8
IdFcMXWiNOlJeYqLKPEjLqkdWBsvXQAI4N4DVMytuenY83lqB4r6wy976/otc/rVBuAV3vtPQgXm
mGLXAUKDvwFQZLiQv98SbSxdIY2f/HBQAi4uWi9LjAUOqs/ZkcFogG2oZEaH2tRr4Uh9qluwirkN
WesbCrYLrWA50mY7LW1MBdL9GifrCGRD8yj2Sq3p+pj2QWzpPRqxXXC5IsbAj1WRN/gdroHDKKO/
kL4MYfuXzyRRxWIP4uvKNCICRm2mB79swjgtdGYVZf1sz/iV3Pl1ZjW3pEbNev3x6r1D+XAhkl0P
SUPfCVm896YGS1l10Ype1w9owLQ59m0ZF0zPXZs3XAuZe1dQDnxBExcfUEttWyeR021Bpzl/+fhO
mLq8+8iAt+E4Mn0Bd/SHxiLmc7RddR78mIawDy593J8U/i+VJSTUNWo1kB0fX/GPRfYxgSWUmGQc
8UoT1H5dZMtJLNmUUjyVIxaFyw6CuDXR0iCNQ73342uZTfj7A2XS41FasOFDqu93D5TpTVm0dNN/
gIEAP/zs0h5M0xNwCOw7lPvNEpdkUTCQP77wnx+SPURuAF4s9Am6BNtfPyRQyqGP8mJ40nY0hsBe
ZRlOSNJYGav78aXekTg9NlMETgwfKR8jP0Bq7xY0b/AxnSe3+jEwQarkMQ4A9UPpKmIUuPAkTtor
Ha2xXZ03GWh0e+9PabE+5oOk279B/DnW4KXhckU3eR5Igdb4VLvleTElfbgc42bmobz58U3/8WCg
VvqQEUKeDlZx7wMaOochzBq7fqoX1XMXjCaK/GVyFhKjBq2eRuziamrUX+n+fz4YjOUoRKGPoxxB
Jfj7g4ktWAqg+a3v2GI5Ltrh0s8g/ON5kfY0LQHGDuUxr0khvy1pibDnruv7HgPfytLudJ9V69wb
nDdtxe8IoRhRjjpwlzM0lLzhbwKv7+I+NvYShCDrxN1C+nPevyvCnYl6ei6e0UK1wUvNUf4dONFy
WJu6fsaoXv5YhzE+CWrrO6i3GShZMGEb/fHDcn4/nF9vwwhcQEgmWEF2f7ebAycbqmGV5TN8v2Xc
vY4+gxWk8XmGmeYBrTYsePt6RP8opXeIQNSXNOwBQQP5d+7/cjO/b523mwEjafOCUeb/EaTXapyn
Rhf5cyLt4K4LQOW6pQUGKFiyM+FU4+VYduq0xUbkBFVI50LV6AFsgExqXG3TkDOonqdzpJ7FC8kS
Bzk98uLuL3dpluSfyGPuknk1CZLjckxGYHd+32dTFS9V1HnjM0b3XfKAzChDhcr1ls042NOliwHG
vJlpj4foL/nNS7rakk587OLnKmQzPPrQVc9tORcPbg9WZjvCUT30OSAvrFOAYHldxajz47smDv92
26+tESbkJixHponzPpb4zO9A5ffNd5gMtI42OcZ46zWt/Z4gtjIWXKajaACiemmJOCN6D6hIk3zU
YJ84nCMg5csTAa/KX4LBSPuSbqHZDfzFQafq5e3AB2jPaebrMQk+D1AJYyB5lSyIjHiNGWho3dOB
UbtaODRWNilKdqQEKKqkXNBddBnexGmr9BdEokhZN51eY949N88FSQWKd0GXA2DsUK7boDadMZgP
vLx6DmZqTQe+dDys1xw3kf+5RiVifexXsDrzxmnzqAbPXo/OZyQUKbr3IzXh+rgqIaf7qe+C6XbI
+ZcZXkfOibVJUxgG9N1TBlrdphJpBtAwFy2DdwiE/A2xaWD9pslhSWtqZLS3mOl1G14pSkHYx3Ko
giN/0qm6UbM0g5yl0zlH/tDDQ1ggCERc2srmiB8HXmCuZiUUfJcCBcruSxdm/nQce1OXXZRI9i9H
szPo+iztMF0/HfUItWSrw9ictBkyr8tZiJQ4yZkdK5OjdWHsEt3bsFMUko2HoWVx/PMD+PTM+aiA
6iPD/rVjiwX17ZpwN+jEHJplBSGq2oN6CvgPohRLlUPHL3IMRN4WoWs7TGoYxftZumXLgZzfiHQ1
QICR4QaX1m3KYQwrl8+E1ItZVQ/bRVbO0In4gXlWaXFaQ55n9OWkqKsxx7IkVcLSxgHL0i6y4+OR
WJjt0oBbzl9E0dRsmjwGc3mLxF0j5SEXwmyX1s9pIG9QIo3YNYnblzwzgQACv4VEfSwPKlFFyKze
w+LjqaugBoCR1vhbl9hfMpmN78LSDliTVY5hOZ/E+IRCLoOnZmqF3NGC7yEuBT5r4+dRG+iLDhul
OqGjZloAdN8nTp19v4qJD9O4sdm/PeYhfJWEohPTaTRMiCvsGthMvAojTRu+shIFanDTYzXILS18
ev5xHrEFyGF9pqjabQO6KMvTEnYFO0WsAZ21KYBjn+H3mYWmTojpnWWXA1h0/3M2enyxjcQiuS3Q
DmaNu6liBVG4o6ZH91qaPVdSciDno7TH+iR2YLaoKeWm+zZEHO2+41jiBZa5IjZQqqxktd6c8Z4v
/bKa4JEyavyWd6I3r7QXmT8Ki83hSQC1gLCNTaojpnuZFS6rkDayHRA31PaQVxcToFj+IHxCVMe3
K7m/2dUCxJzC3idaHf9Yh6WvEZ+07yPkWKJpRw9VmsiUlox2DoFtHbD0TlpxUAUyyjbIB2N8kCBq
s177y6LZ/uEQoqq0j6qZeQ+J6dwEOED4E4bdqW34h1tGiiK7ahj9wtmmNjRPGBfIxQYRz7s8WciY
2mW2bHTfKUbUuhwGaz4r4oFu93FsgeZ/6rwwa/xv9eDUfJg6zrG1vYtQmPDqy2ZoIqOqiCDqXO4J
xISbvRIJQ8dt0o5NFNFqChhObVAuU7iSipxOLUjngjAbPK2zb3mpCbaLoXrnmhkwHVBsUtPkvGBe
6Uhs0xjbsXmy3IQUqeYF4FMB8JCvYJMP7KFYZOg/nDVwIvle505jD//FF4RKRsus0q4qeB71RtuW
M3aXwxy4hNwcIUaeUo1YF2dBs1Q0KvF0sk0UBGwcsXPtrI3VxBCrnflJSuaO7ylkPohLhT1V+iZS
ualAUg/reHhzng5YP1AqRIeJVeRdcFw1sKEmmENLg7Df2uF9Gi4JOz0sB/xEzlJtjVzac5ASbg+E
S46jaWklWWUVo7867EOvNEmdUmPHdtSMcxuLJLBfiA9LmFrelUanCA0oQhTCq22nQGvvw6Zv8G6H
S8T1bWsulie6nFS/P+teor5ZnLnpRBMdFT1RFWmjNEej72TM17Wn54a6Gkbfcx3vPXuMu7sYgbzl
jNZ6SbSflllyxzKfIeUf4CVKXmwsTynfjkN0kljBn9u6ymbzvcWD1uZu10ybQi1oDJNwC/2PQ4uR
IfLXeyH7CMw9lU9i835a0BPU1gtjlCY2Mz4z7aWbEXZ3A2Jpikng6izBV6uey/7OrnR5D8U8QlCk
x4ajOw3Qa8Dnu5nG9glKWWed9TgveRcxdwrbr26z7mtGzF0PBWoQ5Q8vL9f+tmqgZX6bMc6cr9bI
Anc/Q17HtUz4c2uMkuEPtNvOE94Aw3OGdXeJylSsm01Q2ZVzLkqO1X0cKiCkHc+IeT0eNN2acwpP
6JPgCFJMpoRc+3nBlECirhFt2t5a1JcIkLJ3F5Rq8ZCl6LwCuYSodBe62vjvpE7MPo0TdaJSTrJy
K9H8X9ddlGEPBFTfRVfgTPNyjBs8rHDtxDr9MEUyETufgmC9T3I3bTj4AqPtyTwT9oSnXGe7oArU
LJsgUTA0rMaVOWKm0oU0i7TisXSF2oFcm9ezOKpt+8iZEVQ/xK12gJnDSV6zbRoL37pui6byHhCT
gWB5ZLdwPrt91Nha32ulhbqAb1Bbt57lDUxra3b1Bi3qoH9Y5ZTUBpQSSIQWQu0nq0YyAQDuLtJM
tY/AcCNMDdAgxOg3KhrhpluJYANEaafKw/pHypx30jvgfUv3jOKBwK11lG0jN64YfGUfqbju/BB2
ie2j3RKTjQaXsNmtojiagpYyKn1OsS5W4AcbNBfdZuf4alkxnBdKWAmwED5Mjib7a7VnL2UcOLdz
go4fJrvAhTmWWtAlrf8wL37bers2nvsYMW4bPfMCAQ/pk43F9swL0wMeY//DMEWi/qgXcBg5VoCl
mZe7C0362HOA8zqkXmAiHLbCJsPM8Ahz4gMERfDs5oO1c3iG1odFSurDdeXo8dMq55RRNQOx9Whh
hKTiw+g3Jk8JAJ0TU0DvGd+6xZuqMjoauyoLPkMXrrkVp2XUFYHjVvS22rHzCZNQoKkkw8JilY6A
w5IF4xxksuhomVtiWR4iYzyj3TLHM2c4iH97Pzl1sIrjyHNLUqLapcNkncCftfmg5CUh/U3fr3oT
EKvS5YxGY88jNQEOqFigtpbm5IT8pbnTPkkl10ZYAi7X3eShOFduG9jj/DEbIDjv0uA3Pfc/RLmJ
k4UnoeZvmZFG3FEdt4PTf4v6yOSrUYy53aOL5krwfZ67ukEVM5f1edLkE8eialuTS9WtNClLGimz
RqqpA+W8MJha4H0h/zmNiAQ6NX2qjWxjzdpGdu+z/MRwFIf2YNRpLwZDZU6pnycYYxTWkUGY6ZAF
0Wzu3hGxxUK2MBqiBjgbplMv5WixsAZtaO5gHCxUe4//tRJrxyuEXZNYyUhljRjPfVNhguNB56mX
kCmlhWFvts1s8oBbv9Kx/7nsHW7m7TFyYDrOI+2GUd2HXYzu20EgPMAzGodJOj14m2Ka0+t1zu04
+jIVcESLY3CMSTWfeKSj0/0qXZPFwkU3zU54ElOWnmDdZpIKGwgGKfjsQrJWUOY6NktFpe5oDIrs
XgIQLVyylMSNTTY/QRLu/WMbdfspvF6REm+y8yCWNvezrIi+DHsh0PTsQIeRZN5j12VeERzFTYMV
YhM/ECO2RaKGgDnpYeeYDSZidLDco86VqHkbjy5zuqbTlHBojs1MoroVoiULDERv8k0VmP0Yl7kx
b7ZZgfwlXs3cfcu/m58mK+nXa2wRJMelk3JfLuA+aVJDlLISk8wDWuFm3l6PAkoFNzvODQ+1RzxW
VedCiyn5OoVzkvXYLMCD563u2AvlNlvICZCb7D2zd8vajeoLhJaTSe2Scgid8ZQ/UAmSWmZiPFt8
1yquVa89H8Fup8w0xxyTWjMWpeRLZJT136Z+zETFzH9sIUZSW3ri3JsdVcDl9l32WWW7pgjMW5+K
zXa0eSCDF5FeUnjynNXir8uZmF3qpwB4tZ6OtCu64tuUOphrbeO3zGdI7IlcY2hCDLuOMh0VJAY/
K+JwrZGJOugksam+6qQTfJVQs8AcsSxLP4HE69Zr25pseyvSNqUcmdI+GazjMGjFeB+s8LetrTWD
ub1GkNYU3WA6TBbWa8cU+TLqTSKftIh93cdDbJhzhp1Nuq5DaPUALjFjJUeJ/GZ9ZNVNxF2djnLv
pJMterCmfmA7BT6Xp5UMjI0/2xKTg+MWeXqFIpfUbP1joB8ppUoRkke9vXr1VJrUqrSqCAy7cUNj
/KumaTAbo55Nv9KKxWK2JA2iub6yPY1AMguCLBQIogh+bLBFIc284lTLSXsRBIVnyNtzjqRxWuvx
BnrtOpyEYDTK43BwqSk42CyP/EBoNRE6g7Jo+DMR1CZiVd7VJhN1a5covp3fqkasCiC6nnSAbAlS
JPwjXo50St1yHyWTqQLfCosyXs1NN6uel2TLW7YA4FchhJdTbwpzNjpFks3un9O65pFmzmhufaw1
JyEcxDFWam/p2isuZEtzhB8EOrJeL9Br2GuKx2ilW10gklajFApijUlUKurim2i0qdDBbZvIEaFf
yhoidGZ25cddo/9HzwifHLSMGSCicvi+SYngBPAPYPTfdaxMncksH2+HneUtXYnMCEBYHunHl3zf
xXWocShPPdM+xpX7fV8fFYs6tFWgvvvBbKaFb1ujDC0zSfhPLwUEiRzXCCQyrHnfyINp164T3Ynv
mReb+NQEngDFpwnWxK6Pr/Xaff6na2jab1iBO8JHbE0Ef05BB9uBRVUW4rsWFXYpZ2NKyxCQv/JS
XsO0r0D6A+psCBojcNKBJspUdmG5bcGHg+2cCjNJiyh5Tex5i8w/Z211n5gSoQZEx5kgg27mq49v
/4+nAtwbYQ66nYJy3LXN938Zn2lUQZCskf43LDA198EBZcpCDldKqI8v9ceeEwwiIkaPTB7RrXw/
XyGNytyaBOpblIZiXI7jJcznR2eV5hUBVj//dcu9H9k5PBgZ0Kblmj6mUO8aun03iDBhXvSt9VIT
o5TmZbseMyL7beJG5syKI/J9komFr59LHM37K6Jd5Z98/NnfLzNTeh+NEzPF53X7o7U8Yz0xzVEi
vtKToHRc0pQuVViDTU7/8kDfrzKUbJtPK5CSkkws3w9LChLDUIAg/QqgWBYXqi1NaZ7lVGrHU+qa
rPHjj/a7pC5DOsSFaTsDKvCZKNM++n0HIUi3EkyW/muPfTY7qMdvkzBHUFx4rnHflQDr0gz5mmgr
Cz/lZPz4Bl6dvH99A0m1sLqxEYeQMEd84f5+B1SJaem0sv7apTaKPntmp2uxp+uRRsizvKYtU5+a
1DjAHYGH/rMpbvnKtLyqAEnj9GR+W5wK9gNrxKhp4S1uYKxQLaxlWHMkDMXchMMuFMoKMS11CkW0
lrNvDkvMMxo4Y2kM5CvdMDsw/VclR5pHztzrGdOTghYdQnBF5qqTDChDiEBMYZncagBPRrCwepw/
aCNnnTnOgzYjt5GDMEd8i2kdtyXfGvQDqT1RsyjQfqSHE6rXjM9F4K7dxnmVE0nsIZlZfzzQoWKe
upOGuXyW1gVt2Y+X/48NJz0XJVwYgBis/bm1RyoLEMXr8qVJO0HOmrSg75tdtCqTAfxsWX98yd8H
NWw5Qi2DMmaCIdgTaRAuvwYtBrOL6oZw/hIlOMuJPRKvQXGBQohbYKww2NwB8EscLtuDdmKTFFol
5Ii/DSbff3LDfISpjdwtHxugx7shbh109cyzTL8UDe3PUxxYVPXgFrPbn7uDuvz4M7+PIJD4fCno
FAUiZD7uv9vkSJ4mWdoOw9epa/P10c+l2RZ53prM6uNLvVPJNn89lMB3bUz4OBf+YFwms7bLsp7c
B9xoMPiNaV+q5JDQRqXSzfKZ0wFvb7C5gubUotiX2sdFnmLNhw3e0talBUPJY/Ai7YwLD32EFXXi
eztLqFDwAOGtSJs8NW0tbZk2QKiQk4T2GAamTVxUTEfuJ3hofDir8DmLgNOZSZEzwdShqnLGAlSj
ZRFHy0Pd2In3xir+t1YF79abNQD8LGzeUxTd/5zQ+8BNwXeO+gFHWnMyYxtrXjkL/fT18eP1NraF
vwweWW8CmC9RJgdXTV///X6eG4xwWseL70Oveb0WQq3BZTF1JtUfCfWEoDesRwkojFWoYbWzuX9+
1U+j6RCAZWVxfQ/8pRlolC2Rzq2GmI6CVeSjtZ4PvKoBE6y2KuajRYwUTPuijimPM0illCU/B39M
i8wQySpzl3dnDaHNIeTVVOaBI+nBVaxXNIZ8a01MDh1QtbP81DxJQJMJvywnAn+zUz20UiqjtxEa
byR7N2fmwbkXx3Q5xGZxqpkWyMdLGv7++BjlQht2bReAnM9Z6Nvv3s2OTzCF6GM/lZOQn/O+9t2D
y3j0OCjC1qPHnyIp5unobAmzMt61XlwfY9BSPgI9tadNHY41Q1MUryJrgboapKp7iKlfh+tSD1O6
TcPJPc4wBqoYtT1NrQddN+gBvW6Z5QRXkx83ZymCaRecSOlKtZ5Oxc4acvFpBbcwnaLOkPubtoyQ
YqFrWDxaq6UoDkqs87ZD1F97nErFwSstcSGXftqpdun2YDDKRwh13imiZkwJcuPozSEyM8JTTvkV
lI5/tugERCukZPiyou3lvcv5/K1NG8ffxDjw0MJIMEd087rG8FmMj5kQUAxDGyrszqJv9wVPxuFH
abX9XeANA2lRPELZGfMDY4Kl3dbMi/RWz1GGjK1XTWgVNHuFsRgNmzTPP41hgHZdiD4Qdsp9c7/m
Iy0xz7FSun2Wt7UD+8ZTi/0d/b/hqyNX7yEd/XGb6qA6K+SQ7T0U99/IIv/2ff49WLMhGCsTzHxS
Bc8lUXi3IRraP7LzjWuXtPU1/urIlgRlo3Iemx08/GX7/fZCv11MAsw0xzw53PuMBMNxUrs+qn+g
U16BSdP2vVPTX91UVXExeQi+bXXSVDeMCGXxl3zsj53/+jHBhjGyIYi/h+mM/hDBXO6rHxAKKVwF
OkT6UAGy+Nvx9/qX/sm7Xj+l57oAD1A85UB+X0RqtyrcCWzWDwTveGeEy3GBziA45p1OS3lbuyhq
ZAjdthu79KN2J6YWURg0L4KdLhUwQ8ChwVUf9NFpbXXygfN2IE8aS/VYVSQvrqqrduMqx7sBRV2/
VKD7z2vaszcoioDSNoRN3J8cxNbx17gSVcQ+tmQV0L0pmMU5M0xwu4+WH3mDhlDejf3BSXz7m62V
2K48v/9h7zyW7EaSbfsr194ctIAGpjhapJbkBJZkktAqAvrr7wJFN5MleOuNa1LWZuxMJHBwIjzc
9177N7XQH8U/SxlAGcRzMdmjfy0JMEmo0QLG8Wp1y8OPEzPemVWa78d5fCl1P39vav647sh0BL9B
3vXeKiFWr//+9bOXl/nNJ4NzZjnVIT5FqOi4vxRIyE4Kxgex+xp1DA5op8ksGD0bToBiStKue6uA
ZVO0eJITrS6Y9lQFRr/Rv+hrp2+hjUfaFapza2/OE40zDBcfCpTkRLxl2kUyle55MsESm4V5Tw80
vyKkFbyZw2BsWs3tyNglrcCquLXv3lI29tV2sJIvk5Mml6ZLJmVGp3ifRFV9Vdht3q6rUHUfpzzu
HlAQZTda6bFBOKM+bE0gLlBJ8cTfDyRsYelpBDcAF9EPcDcwAnDTJmUQwp54h1vTO+NBtp50utph
wNAB7fvfP9w/0TKBhuG9Z5NCl70Q7n4uPjtawnzubvjaJJZ9qTVm+lgn5kSYWVOKS33gLPGbK/6Z
lovagCOObhAThDzy7SUxSOWyYOv8nNapdaRthgk5hCN0olGZbhlEtKz0diRfawztj0k0tuck8cWN
1vvm9jd3/8dXi1KT5dPwELc5+q8B33IADkOcWPk5GhkwcG6vwg8Aw3EBNsVkkwVqZHQ4iorc0Nam
V7hOY8dGVEbMEn0S3yfnUAPqIyvHfU6g8SytX1ropabii8xJ1L4xzfHSAex+iGw3sgBd+cYQqEk3
SEqsBYZpqXsVOfOzXe80Hss2zVrtwnd04PS0MrTzV63bNA5sZ6mNHzsa2L1xhyfZuWDMS0VpFj0Y
pyZfLNcDDu+eoeej3XM0pRZRd60xloe4yE0ZSBe5DG8i46KVQ9fv2vSTkpErCs6RiSZzpZbY4QiT
kFtfDLWvVFAlNYwNnl+lHxCnAEkSTmQ8tbJKnjtcGl8s8pxo9fRp+L3x9a/P4n6qiRB/eS2Scp2A
RUs+tT8DIxeeDV+KvzZa3H1F4fyRNPn9B/9LmuSrjV7f803OFD/5LZCYQppctlPOBRxAv6aS/3BE
2u98JN8+rgofdKNL5fHdb2Fh0qDxxPqL3PcrW+cfGSKXFJuflnVbsACgVRJ0UnFmondfWjE/Net8
oco2DJngW5be30Aap7FoSftQ5PQ7XDQSa2Sdxq2ZO7DtK4JEdGzoB0/30Mxk1XA/QbIBagvlVW9a
b59R6VISpmm5IoA0XblOGW+yNrpFcbO3shbBirUEi1gko3bZ9WBYLZCuiGDNjO+iToz5Ck6rH/hF
ySTQyqDENlZu3LVlg8CrNtzVbEbFpTX06h7sNtQRt7XWUyfzV6HBtfbMB9CsX8yawtcNu5vJn9rb
tHLsHY1Oi3lB2hW3CWEMRxCHzWlyY7amsSkYVpszzrG8HM/T4LiHIhrB8pJtcrTYqbat6vBTZ9Xs
oBQT4lI6mjGS0jiF636EFhO4Y8P2MjGu2yMZEBtB+Q9csrHPQnp7SuvbWuguokNfv0A1cyrDsVin
I2EikQeolh7KFDSo8LatqIsVL0y18UpdBk2EQDSBeRJlplzxYRWnubWyrWtrLmzzlHlRBeWms1wa
E0aEHXREL2mvbKR5myyf7xobFsIwxY+AfIwHllrnwCrbvy8ZmwaxaohBpq0dXtZyMsQmr+JE4m7V
Yl2c+jI057tSmlnWbRL6VNonUuEprgPCZLQZj6BKAZWUlZpXAAAJXNWstkG5AGn5lkXRu/QjZHqQ
yxp8YnLqm2FXGErumR+MO7coWSuhZrtXY0Eci+a2KFPg6hUxh/FZmX3QRol9djMU2SlztGyjZTNi
VwCPWM7TzsoutSlh4LTWipHRz46p54ICozb6SgbLvoHC+EUKbFj9DSLmhmW7IMUWvJicv6LGfDrh
C3lMgu5IhxviX4pd2VSeS/nnzn0/bAnIEd28s+ZatlA0GKY4D4PolLjT+gmU/Ebz07zwQUvitDW2
mIM8MCvMMCtbjBdDQjBZs0UdWXYrbDL6E+G9480wNjPDLdRSyzFST0nc0CLA5wjmw5XWKTLQyBXT
HuPMTjLYzi5EDCbS4wX+F0FMjd9AbokaGn6NEd6WOdqoFSsJPLs0q+PH0C6z4hLDk6GvinoSV3M/
OP0WjPYQrjqQ5UzJSSHFaKzH+6qEvpnM5MmugBBORJLEMBVNTY5PWZL7JKc1jkkv1DLWeVREV008
NVdOk3jAQOp65cR6OWD3qUFbC2VviqjBY1jmhJZMENIdJctHwIqUhm6jL4iXiUTyAL20PKDWDQ+x
RyqvV7saulLVuoDm2tFeE7/coq8iPZiPHFxlgPqknWjXxMYmFqqFHuGW10RhRDu3sYJY7+0rP+2j
ewSX46kGs0PtoEXz+6+r/L8b4u82RJz97A5/vSE+QcgHZ/JmE/32Mz+8h8uGRy/ddYTDhAjD4f/7
QYXTdZ1/ghnw3w3vv1shnkSK1O9pFUun68deKJYoC/xDjMgIbWQy90/2wreHXHsxEnC+MX2bSRKe
LHM57f+0E4bdoIOcaIbLrniNVA5m4+NPT+P621npZ6/c26nGHy/wywlKjjgW65ELeKmDdYRF239J
+svEX8Xfc/r+ujPBk3yzrbMBM7WgtjchkxFw/UtrYtKVntuoZS9SO59Eiqldw/3lTAHnu6yxP6An
jTz6pajpBIIyGL7zqsrtKSmPwhRNVLxW31bAqLNi4bs74MtiN3ll9znxAKgW505aSrNOwoEInKMP
CuW9lwokDZZWhfdT025TI7GPivip67SpCNuG7tGU7WqZoAeeKW3IBz2qTmRevem3UBiKJs7uGh8U
jVw5hJS5uG4qD1t1gr9bLeCuo9Tr5AHpf3fKwwZkEDPZfNiShZybxcll41nbI6woT8e2/UEjKIxc
o4gQIvZYifQOV+WVhWZ8PiECirU72puJVW6QkOByRweape0Y7txcJmr376rxfwG20+pfEI9/vWrc
Axb5TMfv85t149tPfV83PP0dsyB8T99L4e8kSV+8o5LBrsioEHQu//2PYdl03hFOygDFYvyMs+wn
w7JpvWOVWZJxmBtjBqTN+w+IIjTu337TOLb7nAPpVKEEEnhGfzlI00g1tXiwywOtfPKtdj1oubTf
oNobjKAtsAlQ1rrGcG6XjOtCNYiaFLnXOPLcfVNYCbKhUBUbeJj6pWos5x7yEX3EJT87ihxlrwbJ
QDFyxmeqnKYBPWGbL/6Svm0sOdydb8MLXLK53dB97cqatG6cyTvC26I1bPVmpS+p3vNMvveEHghl
j0no94wUZIu2saCT40HhSInCsOrGeymlKg4d5dRWJM62U6QMirYXqz5Noit9yRovpwToL2lW9NWU
BQ0Cn3/1HKMA3xlEqx3V19jyyHCcj0SDEGY+fg02L8C3X1Ryah/4lnnnMZ3FbTdIY13mNN863b8Q
GHfWXhFFH/JYEa0NHmuPtaJf43AJOVQIuZPUb/shsYB0k79eoUM9SML8to5G/Tx3vX5Fl/QYldna
xhx2jSObg3VooJeeBm9DBGMVdKx/d5Kwys3QWGIFa8E6I5FXh07NGtr8GQZjFmvHXJX1JjMa0k4I
v1grEAcXzdewebzlpP4MQ3evJzCaMBO75ygs7J1V68XWaEyb36rmm7o31IWbaIiWOuPeWTLup6xz
lskFowo3UzdzBuhpmJx863TVuNbqcbq1ktT92MFFqsvpgyhYifQanFfXA7bnyBg+9vgGtpRNzisx
M9l0AZQxvYgAhpAAU4+0gce22HgFaOQEVuke7JfcNg4wQpSExsazbTJ7vZZs3Un6Hz1ZDl8i5KHb
eaGJwwAk5pjvDblN06AgMqc1nXQ9fUDfM71oNHJwOsy2uMBe3588bQEHk8bEBMiP600dLYMNI/TW
MSzJYyic8gr3VnWRD/oDcvy6pVFiNXuvq7KbsWq0I9Lg/grrkX+ymgRMWk0ItFwlCFzcfad1ybSV
EPb7wKfcz1YzbpQjfDg8BgZBHfMozW1s1d7KgL61IA2NYo/6Gs7L7NtRAMVVlKvcgIFuDhxj13jw
3LXS2RBGYy6uNc3ek+2cBXFXNhfSMV6qvHHDc8N8MT7Vev7kJNKllWnvSFDUtYPCKBMau7yFJOcG
vY8M7NOMwCnZROE0U2KP6lp1hld88ks0C2cLH1nptd2DXY/mtSSoE+AarO97K1TpxpcdifZ56R+H
yjWIWgxVPq2Zp9W39agxcqeP1UcEBHAEejDyAdX62gZ408br0nEr91gq21MaIVSpITirODz3oq/n
LW4nmKybKgrF+zluhnYFyiC6bCY6T0+cToxGbpQ96TclB9DwlX1Zrcgu9gNWOOpodOQbAf2MN9fO
Ao+QgiHwpaVnq7EnbD0QLf5TVwsn5IRlT+KhXeWDFlRex3im7yQ88wUxZl0gXvMfi6m2XzLdJSq6
EkQFQr9ul3EYg75rMjmtVyimbbaDv4RT1J0aEJu9lnDmaOG3om60My4555EkCgpd7b1JRlcBpjQn
5lkMNH5Z+7him5EKFBi+ohNYRDDSgz7xy+rKBb5SOauJI4/ZnrJ8sMW6qnqA3+7oRhvCLJ0rNInj
1rYA1AqR92kgbZ7xytHD6T4fPOPEaV/JIKsk1p+58Icd0hfnovSt5pAlPt/70Q7XdpZbVDed6e46
Gou70u29XRXL7HpxUc8RonjajHZ1HmM7PoV17W6rYRF25Jbn8qXqE1IQOkyHQZs6xtFz5Q6kCgMN
sJusX5GTbGRUmdpWuIm4c3MgUI6BsXZlDqSpO1pZXpIlWN16vYv1ymn69yQPGpD9TCaS9IBpTkp9
nY1WtGtlO6tgnjs8GDh68SJNzUf2KHkJtdnZDmSyr3AJcso0RCPuohlx/ChS74EsEnVjkW3D5lDm
hzxy1VXVehrHykkc+1KEn2YaXdfI6dfKdaIDS2e4pzwTz5nLDEcVvve+1xs8HS0e131qN+MJ+fl8
weTDC6JmzNb1MKVgAk0okU1FhmM0boHGWcHYCgBOrRkTF5f2prVJgQNek3EEDAttvcrLGr9D1R7w
Pnc7DGUEgvSFjRJXB3I0K4KkBtobV4x5KRPlaHinxGSJZ5ZAMCYJI8HA9YnktuzA0Om4I6aOrwkz
AnWPa22DlBx8EDewrVXWc3wdrJilcbaeTbOR7IWMo156z2gv6JDon3usDlvUQIzD9VDfO6oxn1Bw
1hvDr6J1ratomyYQDGXZ5pcZ9oXHju/hBeMneY3uyz/jQSxXcAnTM/CSZEd7qb/MKnte2Ubu7PO5
/9B4VnKerDh+CqtOXIah7vNLlEMlUMxI1j3iParCFJdqjIt20a5714g8xh0yBfniuSUUMydbm5jY
byTg/yKwCs85FBjDiFCL55NOx+vjQIgtAoxCkB1QiUMsoqcQfgCkQvCeOTDMJdLS3IDURqghdO15
LEOxsSSiWztJBAmVDIjIXIqa9aiZ9dqCtpkGo94+aEaHQrZTjI5x64wbHyUEPezRoQGFO3kFm3RK
lkCXdtUUzA6cQGSOHvHbBMI+0+NLLRFzV2FivxgjkMDRwuMXuEAM2N1k5pML0DtT7N6ZMvUitjyO
AlF8r5ypTm7+re//T/U9uY8cPv+6vn/8LOGgvW2tf/uZ79U9cCGqauB+uDq+kQH/0xVwzXdoCFEd
Ota3XjdX+rktwDSUj/0/54IfbQHjHaMtppSWzcRaoE75RxX+2/reQOyhc1jgL6QPzwj0l9mcp5PU
mFQexjuPUXQRx15ACrUZ/PRM/qQ3sJwS/jtdRcHs6KgVHMarJolTf5AXh13fGCb79b5DQkEusvCJ
PiOa7kPZ9uN1gQr2kBPGLdfV3NbfGlp/2SxYPq8/XBxEiYdwm02Ih82//9T5iJk2jWZG5lGEW43W
slQDXW2d61Jt3KYwCV8iv6gRcZeJuWa/SD6PGr3DjSMdc40NZg6mDkZo2yNBNhutOXaYTK8Ujj6N
bEJyMlpMlBsVRfMFB4rwtnDyYf33D/BPbwLZoE97lDEGZI+3NyGkVZtFO/v7Ziard7RIxC60Aty6
O0wPjUk+fKhnrrnRiqknZGWs3w8gWTgmREtuZuKP11D/x+uKeEcccjOGJj+etz1nowNpmtnW6wf9
vki6djsRLQemuYBD/Pf3sHSYfn0JUMn59G4wJdMie3sLChFHN7mDv6epPawlrMMAB9sE7fh3uJ+3
A+dvr5uHWp//BbjpD4dWu9cVAVxcqSdtCtpbw4eH/eMoW7O5ETa8+r+/s+UN+vXOoJBwHOcVXzQs
b+/M0FVZFlrO9bDp3LCiUH10RHn//VX+5PktEgV0b9CUEEv88vx8yXJBIertpTEkTKvSLzWj1X2m
vPu/v9BXlfcv92MjBGNhWtaFPywKaaQb/sA7uDdwsx5mV9GR9nlnpokPbirg/gR67DC3rdrsdupt
71zn7LQWkQS3nDXmU2HbzY2csGoETg/PttYXiRjOxHkf5XV4JOgG0D7v5kMfkda8Ik3BomRNB8jw
VsRFxtoy4C4ayV4ZjnoanDnZ//1Nml/1S2/uEiIrWlfwmS68OLSibz+1kODvLp7luB9SE4RpVJF2
GYXqQFhjtq0yZQSOWX0Zc6ktxS+ToMlN93mxpPPodbvNakkmEE6TJAAYuG6cUjzppO9e2sCEP7hD
UTwxVoDoOBh3OsZ39mwsgCtgX7QXROZvY4LTsf2Aboujkj5BlEy7LNrq9Pg/sJxle6e17auoQ4LX
J1V1YneJ90UdGhuTanlPxOi0quwEioBh6TtlVt69DO30kGppsS71hjkT0MxPMe0jGjNZdLDweFzV
OUIPTMSudcbVjbYodOwNR3mLniS5tg5o9hxlXFTtM1lljy3BuHnDtJJEVe2KGnB6naZpyVWI2w1Z
c+bODq1UQaSOMWiDX15rqNNu7NgU94xXiycy5rIvtR4z/M+ET4/Il3Cz8b5y0q7KeHx2PdoZbmHg
b/P9/JBO6XieG9+5wqDkrVsvKf3AxAh+1TEl/Ugujv0iGoVdyEfZEmaftUzzLjQmPGsrSphVufJY
FA5/taM3NDj8w9hrIAfCOgwQKQyYvqTU0DyVNIbT8/I8YUunDJd8D9ZtRcNWL8z3dgxd1hpjEoKz
ojgDc5ketDwjkl0vxHypdxpF2LTMagT7C9SJwdwRiO4dqJjNFxk66jrlOZWHFg/bqkGTfp9ZmJZq
3ogeqF2HaOOlAg22zWJDQ3U40jFfomofykl1qwoeEh8N8e5qrKL9MHXbODZvjLDoNqxt/QFS+hQg
A2k9wAfGKxVgsZaOXt9MMr+AQxIjbkU/2Uc5IcLhgnYo2m4lhTjWBsmvqH+tIPXH6K5MowsCGj7E
mIv3WNnEbajPEFmk80SO1ovBGHM9SJWutNTxH1s79LamlPrZHbvhyOnVD6p+HleFMEkpSxuNYZYI
6cJpMUsUabk6Ev4VHoIlwSECFwC2BfioF77X6njijxnDLSlK0LhIMKhIA256Xq6e9Ea2IRLSIs9B
kzIkyRqOjoEtUmknm8SCc0v7eyVHe3pJByVuukS5TA0nTv+BMNL6agbPyjKldMbg+NQPmOLyvW4m
Yu9WfF0cjWo/C/zGIENuYwyM5xFZwz5s43DFYbD8JHsrek5DvXsFeTE9m70cjoXn9Yes92H4RLV1
lkKrdw1H8xWk+P7Q6Xy/tCmrgy6fJpSwInWVfigT352btd44xaYQEWkI2jw+WL0ot/SJ44PIonpj
5ZUFdL8jTcfscFSjlD8nIybxUjAhAP1YntOyI9eMLlJz9Gu4uE7VTTvNoSXVKJFtw7SfvvQkL1SX
KGjzdVhTFDBAEIGsDM6dRuGtk4idQ5/D5eTb1RvRD8aGO5ZH12FKPxDzAeSHKQdpAupp9gfryuCL
ejklounWWUg0diAwzH/WU6LSiBGfiVRO5afYJbwDNbr7GCN5O5f0eu81QX2RV3VM1PhAddJT8pEo
izIoYpq8BlCLKrtjNLYZhZPd5pHVPIM2ytaZmAcs69SFml0TiZHp5mGwmmxbR373CCCSABISiF+x
BAoi1CzWHslNNjXlF/LU8Dj7Fn/XZNaXIHjCo6skO9eA8WlFWmq2TgE40JvquXPMjVdLWOXa7kxj
QwQMceb0AK5m3NkqIK2DnzH8XD1FjrOEk5n8JSh9xa7vW26JdiGNGYbohJhnqb1BsGFf6SwMq3lx
xdetMe9F6uTg17rwSK1ikx3tIMLzcnnsHd5X3YynL9TA/WPSS9b1ymiO2PQ5flPbGDudfO8doE37
hBRKu524QIwxg513JrGGP3uK7Q8DYWR0pNBb3woXlkcIrvtWCjJVpBvrz8KzyUkj9QR5ebVTKbCH
gHrRPNkjdIOGRUGXnXnZm421reNmPCBRdVZ9nsbbygwBnJT0gUMNS2bbJoGdDfaGBg1Y/pIQ9iyO
+p2s+yne8fjd7JO0vCY+02NvyLWemIG1Y9kx2C+kgPxDBsXZp5Ncs7JOijBTz7Diy3EAsjl/k7P/
O8b+7RgbNNNPldD6pX35n2+M/MuXAkXY02fV/s9jIqPkF9Q9CcLLT/44trqcMok3I/YXBRWHQ/7p
+2DKM5hXId6ymAvp+JiWAdiPY6t4x+luUTu6HHjB9VEJfz+2mu47zqzOUlSi0P/K3/0Hgyn8eb/W
3Hgj8fYsgzNku39w7UUT6CD2rvigCrc7VV5p02Q0anUyJ7AG9CpZO7PO1G8h0QdTgeqVQKFkjT5l
2Gex1NJNGHbuVra+vPNpfrPu5v5jwuRgF/saUx9ANNWpGu0GIVDR0hzOYvugcPjLbZd2IY0qzRoc
Js52bsPyQqHd+6yfdo1QGMrRkbkTRGk5RaB2Cy96IPqC5KceZfAKo9sz8PFHfLAhobqhmh7wi5DW
OgA9THoNbBMUg5toqPQjEAmadSO5GUTqQmlYzVrY3No05c/8CPFJUrj9rq60mySsU7WOx3TYA9ki
/HtAiDwqUzwhG+pPqSmme8oYc0siYXxNK9kh22Re7pxAUrUxCidBnpMyrIE5Av1xmIq7KLaJwDVH
APSKf3ZFo598PXkgUcdeWrf9hWdNHB7zdqWBQMIPXqETBULa3mV16l6HlW7ehBYZWliK6bFvKzzk
OM3w2K/pzfsBSGRGTHWvBw5G6jV/Mx071Vorq6K/ZWj038LRfOqyrN7TtTy7Fix0nJJXBIzSHDMm
YeVrlzpsZdmDFZR5NFvUBrIPOc47C0xibgk3afcMM9oHS7FfBXUy6xutZ2RupZNJxIkqbT4PuzvP
nrFvU/GeSCp73XEvGza9xxBIxdEf5MNEwjL4ElF+wIsyHfW4dsmrRitoZ9Mm0lsbzHgU3SqrNOny
w3+98NKiucxLMjd5yuCDghpMEDW9cq4zUwshx6NVC2Vo3IABSDdQUhDozfXn1gBZSzkDSCZskmgB
a6jj6HOGSB1zhYt7JKWNlJhcd4g+KLXwRjfbZ+Z/JTZqNzsQJRJGp6Gl338zYtttXhhPqg/0YQnt
wc5/44CcOS2dnrsMaiBOpLI720o1zqrtCx7ZUBfyojPEh2G0ukutNjSKJPEZ3CRHmwHmV4Hw7tCn
VhfkCSmrIGd1tQbN4r33ori7n7UldKUP843TcM5irtB1xV5YnZ0yv0GQRW91GD7ETDvEWp9I/Nso
Elk4JKSSVAk+5Y3tMuhLCBgWN301E2osYnGuGx8GEzCp8KavjevB1t/Pyn8vJCJn7PsbCQWkBm2a
1P7KoqCTux5B204wr32idr2PwvqzMLqQkC9mDBv2K7G3Cb/yruKcJO/S90DIxY6xj1hzbvkNUeCa
KmZ0nZw4RQ4H4EWk6OGPj8dVF6nBuFC+mqOdF44yokao3xcYBNiB24mBiFDbVOvCa6KjKG6bDOA/
SO61WiYynfB3DIfiQ8YEsLkxZgZr+y7UUdohUktPgPBTMgdVzelrBEB/oUiN3bhmFaO0DvVNU7dD
4LhAQfXa8Z4wsKAmb+dTKVxtH7Uq3mVevlQGBlC4kFAvX0zDtrTQqkREPzzjQJzWRdoMJy9xtxba
y6AOJ70LPJSpQSZT+4YYjmxTO+Q4kTFRrLyeQj2Fo3JMMxNlXtchCMCAsur1IroYenvgCUAAu2+g
ZR/s1pMXo2i1x4FUny4/dVS66yJXdR5gZPA29MuLbVqfnGl8Zj7mrIHxGAcwl/PG5v91ym1m0npu
NtQdlkY4VoMWUFCsoZo4ZE7vsVLJ5sb0pXlPI4iRllMzmkVDPxAWME9MNcOKeOY8y97PKVpUa3SH
E3h22luy/8DxErZW38VjgHRLbiGBErk295f5HE1faA0QitsDVIztCOKUm9TdbgzVJyt0iKtzoYoE
sVPqa0Lru0NYTLCFiOyGFdt9YGNhzIRUf1/OzcC3NKw0vPT1MHASxxXyySjZbTZgcdUZnLu/7SP9
LoJQssenIE4JddxKll66y118C/Qo9qr2yPFmg4UqUk0MJzQCrGUpDmKiRg39LD44A3neFJXi5LSU
2ezY3lbVwjh3JBWextJNNqOR34Itw3GnIne3aO89/G3JF+bQZLtNNLiCombtHfQ+X9Pmag6NT1gW
HeGsWYtlxKtXSwinAYaJr+hFXEfJZUKY0irLa201zWCObMSeR1pu4XbomtNYFA1h3KN6hbQEwqyo
h02a5/W5NTkvzqivDnJmTA8wCfOCfG18glK6bPhYFKSOC33SN0Q9PFS6jA+eVBGc5nzB23mXPb0m
mhOEpxUGdLWut28wzBRbqSnCvdLbTijtZojT65HnegxHZAFS5JeRW8zb0cnIbRoTjE30p5RDgryS
MIaQnQR2T0q1pD59sDKSrmHaDNZtQ9yEc5zTduouJiWiijHXjHzZ+Jow0QoTy2JgDUv2hFN6s9jE
IUaTuyIRvvaMqZzEigSH3UzmJSYt8S3UYsz0nMx0t9X1aV/byZ3tysU82s+UMopx62VP2Dqvla2b
AULStGL+JIvPU6WPhD1jV7wysFHH6zqV85NZd+NTATTt6KJJO3VNqXbNpDEchzo7Ms+asv7ISWtg
6c9LnkEft/uJXsZGL1gxF1DXy5R6IPKqLj3Soe+gehpucevNXXKEUKfWWHI38PKH7WR40WtjdNpO
tWTnKDicW1TQQKFIFiyDomR5hbzEAyK7cNwyU4se0ZLXMMQ4zMo6I4zLL8ArJHK2+rWYieoaqk4f
aCOZnE8qmt0nWXdFvEHYxjAxMKaO8yM7l9jaKD7CwJtidBDK7ZJgzvL4OMHVijDeqr47iHhCQBdn
Gq28xqHwC0WHvR8t4ZVua067qtq5SbZEuvmbyvNnuY7NjrAZZL3vCXmP9TUZJemNF8vmNvVpLwQ+
RBvsMMzCFRzxrcRBtp/1GEAlANJeBFAUXRW4qH+ecjSd65DolTOAucIOcj7859lMrC1ip53ZklUT
JKiVpsArB5OfT0KsMGa/B1k4IDFPVLQxkUdcWni/0HhobkPaGiKxA4FB4omkwBRGJrEPBMuYHqfi
CSkhr0srYBa17TOL97wxeUinytc/oq0ggtq1BUmx1FsNSexiIqlIkkg/tF06BbKzjVVL+lC9spy4
uCrBBHBSzuJu09rxRW0PxDMORXseOtc+OLFXT6vS9OwbBaoWZoRd5jtrkWP4fGhHr1NNv85La3od
Q49oc2ruB/Tk7im0kCIsig/3rHBlOOsw0iP/okBRuzIm97ktTPU0cXilQWBbTNw5VRujLQ7SmGas
AXgB3i/0Lby+Xi2ZIbisAxAQL3L6bJ8NLeQQ3iT6C+tpckwGTd9MqM2eISaqCTlV4ZIN3qAYWjNn
RyHEiZRJR2vekpFlbmwHqHg1udkms0hJ9kfabPbY9ycIgwNJk9Fwq1CpLEztcZXaGVoPROgvZEOO
TWBUlbXVk4pc2lqv5aYx+pbwpDGBKNY2G82Jna3RAzFHGjqea5Ug4Gzm+q4edKI8Wc/TL1Wrq3sY
iflzpIs84mCf+sdqisJj4ubiiCu72UICaU5oV50bc27JpqURczBmwQUgbwS6a9UbXIY6tb8g5s4O
aSK6IIVZmotyOzi1vUtzrTyMglq8BmR0X0nCfDQhNy2Ewqskkrij06K/TCERnVgk+jVfQL4sLsoi
BazjwswkxEatQTdWpM5msvQCVX8/NWikFgEJLOcTxr5wkxeioYBq809x5tjz3oXUQ9Zf59CfqoZX
VP6xt8LJPV70hjGa20Fa1TfX3b/n/9+e/7+mvv31wPopUZ8q2k/lG0Gq8/WnfghSnXcsYAb2bwOs
hcfE9j9nf994R4YNoSH4t5Yh3qI8/XH2d98hVDdwg/Ev+MWJyvlx9l9cXSCfIAsQfC5IAvlHotS3
0z2AzYxqIBQYiJDINnB+tWszuIqzjv78iXON3GOeHq9tvZT7eZqyedUi9Xj5qUFy/W0k9LOy/c8u
SDOEGCAdmbujL+O/nwbIgB2N2qgL+wTSCpBfTw919jsmqrnHa87O8xtwydvWxrcbxCvL8wI3Rszg
r4O+1OFIg5v25Fax85L6XMBMU/1e2f3vZrJ0cX6aXH69FB81nzXAJ/hHX0FBP92ajIc46jLdOmXF
YL8kLkhzRD0o0hwj0i/befYf3YxwTQZL4+3fP9U/uUveJIyDTGp1bA7LU//p0kPDyiE0aZ2UkVqH
0qtR0HEMXTR+Ufm7Ca3+Ntzh640u0DHCn+DfYFP85TMcYexRBiXWCdo1F3JryUASWmXO4aV12WhL
M63jIxpkhfBGxr16hrwJOnvEbbUSFOz/aJq7/EH0wsA6oJBmzGr9StrClhR2eRRaJw/XLVHqBUNq
oWX85//vWvhRcEzwCvPi/PJCgaEReUxSOk7GQb/sLE29crYeb7vU+J3aYnmO/x2qfrutRbFi2y56
K6znbz/VpAVIzGDCOv0vd2fW2zaybeG/Etx3CZyHh3uAK8lz7CSOk47zQii2QlKcR5H89ecrUU4k
2XFuN4MD4hANNBDbRbJYw661116rdrzvhUKVV6VEv3OKej50KA01FIgr/J9V6uhjomygmaUSaldd
UCQIydaYy6H8OJmjUEvK+fVxKoveOX4lqnogXagaXXhMgbccKL4dwjpXVHwEUG1r7gkiXhizMC/S
ezTo9aVmtExSaBa3rVeqF27tqL/RZ3lhBBsSQBlVrExV1BLEVN6bL44iI6CPzONVQ7XHpRrEIHeZ
Y5N7nxSM0MyOohPkreCRtl3Vyovt5NUJN85YQX7nbPPSF9CEggV0QSBY6WhEBaEN3ztImbwkKW8l
SUK9Na6SKy3Nf2cy9NKtDMBkinfZWpCFO3zvJrWQIzcz9crX6V7bdpmykxDN97ll8CVe/9iHSz3L
N2wHmBy2xs7CUfn4Zmh5QpHO0smlQ1lRB/UPPCdGEOS+21jN+5rcrPUb7oiout4bXuKW8DmwNwJr
Fx/4WMooDTpoJTK0fomj+JmGeQGlwci/3mKr3ggxEL6rqnfNew48yp3vMqWiBl1xcxJDlIAjj4N7
xva3XUGonU0LBoDidzPHg+wPogt14PVOwsrq8JnZ+CmjMBmIaMiRN9j60O6Nxdhq1lrDAe6yCKUI
qxZSfYlvTE5dGeFYeNARijrzMFzniTNPENwyTmQa+0DiPYxO2nXIMzqRw4d0EI167GA2PTYQLEHT
vY55paC55y2kfC3XM13ecCbgqKAtMwyJbkMjy8mq8WeI0KgXJhqhOdULCqk5ZZ3dl8CuV5arqZf5
mg6ctcG6fQ+nEnsOg/KCzziuTeAN2E4mn8uFTtOF6ZHMRAjFQPYjx7Bk5iKBa5yFccY9LHp6q45A
9TLVJVqtkSkGraSYBTkuVOY0Ob1vibRxt3U627jcpGpyVZRulC/aXI69S06n5WOwDrN7dGOV9BKx
l/YWUVjym0o5qWddGrj+VxnrPbidnWpwYNsgNfo5I3l6H5eBsUT+jtGugUkvWxmdIepwxA5d1/oy
agPlIcVQ57zOzOw2N3BU1TdmNjd9l4Jl1l/q1dF0YYcBSyErS2LgShNkUs0JJnO10ehRx3c+t5ri
nzmqWjzmBaxVxNzlO/Kh9I+9cczbonBRv4bK85jaGt8pMjb2Z7nJi8cgchXBlCntk65wsL212hye
LiJrBiq2rXqBTxetROtWvoPcJ99QtFBk/Y4as1NDNzZCNK0iL1/D0GugsbamycjWPAMfoQgM3Lz0
RGAygdv73s0i+62ELd9tkLRGc4Jb8cRYcAiVb5DuZ9SAmupL0wjoTbD+FPgjsdp4DinBNC5TsV5O
ajMrzgrMZMIz7Ll4GDhCQXSCMUDxaCToujKC3dY9iTpLvvEmUcin1KPSohbdIutqwklG3nZLyEfM
m7GMZ4r9uZCoMzijGsISRGDceGSLvagEjW9OW2oVKZdCUkudpzD8r7GZ4nwr+5G+rDFoWxpeZStk
LHJseqlcyD+6aqecd92Ggg7FNbSvcV3Hd1bnt9dhBjgHUp7IQhJdtjh6SvmlHyb1hRtSBD8rwqZB
wbdLqoWEZc1diNA+TskGPJsZutztDRWO0lWkeQl1kwH6IoBSQOqks+Zw/9q7AAbiSZV4aXoJWABD
mTGJKw+H9g9lWlgosTtVtEr0vPxuaR3lEYpZ3WACWEHsaNZU9lQBK9O8wxQZcdQU7ng5adMv0Hny
4pS6DOOhIbG+QNM/fpsUUu6eSkL0gxqY1F9QKB6f1UmV3NikKTZUuhTeV1ed6DO476DnHKbPsrh1
ruS2NLMzC1OO+9SPBG0x7b4apMwuVS0id4KYSfc1DrOAszAOaAWQZr7AEKLGMngTf12TncJ7qfYK
CAe5eSaCURCcJiuURZ5Hk5OMGBBhJSU6hZuNtDBUAjBVybmtQK8u4iBLL9a5V5y2etWuHMhjJ97E
n6DIkERf/KDW5pirlLM09oPZGrfIGfDBEjEH5offTRbYEXnzqs7l04hj/Dq3JjeCbMTyrzrQYCj/
AoUyzFBNsDgWKQ99loPtupSMFk26eUukCztPlVt9gTELTCXH4UYoODoLLEXAShHIw36+8BZd0pK6
iZLqUxoYWTqv4+K0Il+FZYz0EJpF8sUOfYX6Jrk5LZCdXlQhz4FbVfSBXanDrYvl/a2hZZtZ6kp8
UdNV1m+RmInfS2WVvg8LclXzCeXN5bJ1SvlmAvummBUFJ4aTBA7E+goLSIFkoTudgdixGrq5xIKU
dLZ810odQ5YSPPtzblaIOqBYjREAzIwGr5wkk+oZ0E3YzRV9ktw7stYgJ5fhYtKG+XlJ6sUiWaI7
+BErGunaPBStyU1anAV+yRLEakxgliastg3nqALV0GhhkDi9q1Ggy+aVp2fnWqOtG+TVg/Q+TRm2
AvMQ6eMwDu+VJENXp/YoEpLhZySC+lik0VdwQiv93qa1BqffLAE9zBJ19bW2WUXWJnPnejDR/7IN
x77IPbs4h68FRhw3rk/GTF5734q6XK5THfAJ1X937rQsH19C8maTj36HLvm5pXjA3Pnanxsh6hDe
ZpOdrye4jlCnTC2I7UZ45Zna5hM55ejWcNPvSth9aSADvoOnVlIZFyI3pNjUZGlVqjy6pec+dr6/
+ehWJl+OGb8+yRA5xYvcNTcIsmJAgkxHWJiXWMUUSKFvQtQ6CoN1fB5QyLA5L+1GutKypL3OCsAz
o8NKdJZHQUX+lq8A0ws84fMkRo3ihBqI8LrJc+1d53fhu0zWqlvMmbJ5nsikUepJeAIQq35LbKO+
Ko0UWE53FN+YFZbqz8nRe6Dv3caewZ1kucC2e7GOLO2y3dTfHLxrP25KN/ggV5V0jdaV/jXYGJiy
5yGquRrmBP4sa1X3xtZa/xqeGEZXGAtSmV67xVLxN+lVhPbySezr1RXsfKoYtbKIcjg3rX86IZit
F42sKM4MRWwTDDuM1TsjSNPzOkY1JPU9563UVt2H0pOwFqndzT16Xhk5i6LQ/MvGbxp9ToXKBKFO
Z2MFN0ZDNdeZ7VXFOafcydu12SWfJD9XbMRhqigWSK+EJjqD52bDDv9drrPiukpT9PPZCK/idRGF
i9T2YCYlSLRCaAuzs0BzZBxEiCwmc7c26w+uUoMqx2sHkg2Vqvl90JSo3reh/rbxFZZRWAA2BSdp
HW/Quswrh0RsolyXZtvps9bG4erECk2NBVHerBLFqJxTe5J1py5uExealsFSCo3uHF9a/7aI5OxT
JbfFZ9watZO66ahhXAN8IpivzTTJ80RCbW1Cb9yYPpW6nfcInY19qJSgqTsTCtsXGl31vu44p6Co
YeZznYKXd4pkNp+kfDOhyAZjqJmvZuqpNVFzcxansX6aFSZ1wYni28VZxdj97oRe81dqqeXDRqdQ
eGOUhn8qpQaul0Uo6zA0cWPNcauD0tsJ+H+Re11bnZtl+l33Gvd9sY5QuOmQUrpUN42XQFZDWYbS
pKydaWaeU5IX5+8m4WZ9okiGUy5sDBMu3a5tsJzBxwtd/korraugklqEYsz6i2e0STU33W79DvEz
U5o5ZHLfxXaI7htI8OSDhyzZnD27kDV4vZuwqT43MLAcrT/B/tdgobsXEVSlk21Rzodqlbe3q4IZ
UzyRhMRP3yd+XN4l/+yXXm9ox5H6DboKsvGMXbV9qO0Tv9ZGiBx8WT1CwNKkKRIcMudmge9xcSAM
E9jd/Y8nlj3lNlARqVzor+3pbK+TftUNr79h35+v/87BGzwkVVyK7+D6yQFajIDI3oHxx4d53gdH
LfzsA9We6pRnIEoNdCAuZAf2+8C2p5JsqYYAGLZXf8P/fB/8Uj+NPCff7QBm/9sDQZ4CZCPxoOp9
J4BZ7neCSaHXVvdBARLhTiN6e6yYQXwGvb1qTeEBCkiHb3vw2uQRRIYByGek315nYg59e3OqIJdH
MZT94reHyjElvBbVf6Cc4hrbEFCwX2LADhsD+lRXBZCEqcr2ogTnYCiwFFo6PFJg8u0FDjWuiUCR
FEvXsE5gmuNPitnG0dtbpOE08DUF++f+Gt3bg/4OfXttqsAkEnYYLw4BoZxF7+CYAeotrn7MjWgt
JKOkDB0DxASWzWoAhNhfx1uBOaXmz6JO92fMMLKJgLDY8KHAik/ZJjWu2+soMCL3TMYBoJi80vYa
3baINJGoLh62HJhT6nuRUwVif6kXTGsqxgnp993GMLpeQLu1X6f7Eu1X4sOj6GovPiQ4gDivk+d6
cT5Q9j6l8F1EiGNbE4U+7uDYSCU2IvZVcEnZXkfhsSWWC43MMWHC9hrdvojB7+DlgDOARL04+iT9
SxICHQQH+lTD/ENT5V2cOLqJwNcTpeCDlgPFmupCo0Hi5Lm9aHC/FyjGEfo58AfQiBTX6CYEnAtr
6P6oSqjaMRcMSo7667AXbJkJIQzsEHnYXqM7L8osZIO3BgqvEOSzhPfc9jqKEiz0REjKw+/YjZXx
jQXM/4aOBU2bcjKUTDCU/lsfhQmUg1GfxqmC9P3YNgdESIXw6qAVAewEkoAGFeVnLLi/IqB1zvtz
ajIhVomrX4jHFDFDrRh6gNZACQBOII5p25c8RpCwMWKyCKUUgS+MLFbG0XPovsAoADtA5XM3CARA
sD8KODxypoLbZ+/ApdH1gkKgNLQXNGMKax9NlKeT09GKaGui6JRJtxNxGtEk4LxrceAftBTAq5Ug
ioKjvjwJbBWYlV2T6KGfJKOLE9GEErosg3qBymIoBjCPhSjSwRzQmQMcmTUNeRdxjW4OYEuhDI6T
LSJADDYEOLC9jueAxX4Jms7O0/dCP+pGNBV2lefDBgHHYmzSwZN3YNkxmEZlOua2yI/9PFKNbFeA
Fj90Kmg666GAy/a+9f6MMOwpjHmK9lGB3F6jmxGKRow0cEEATYOpr7MzvJxd4swEjkaCTTCIt9fY
IgRkvQdvDiLBItZF/SgyMA3enlnyI7c2ulMCsIc9FEHilGBRP2uzIPSf+PneYBJAg7Htfj66rRGi
tzb4rKRMSSJxIuRdX9obEKc0JDKxHBZGNwUQHhkcH5FqZ8W3Ye33r38EnpicFLG/Vqg/6a/xLYdU
HA0NklUhGAqS9oNPcLQgQDggucKSo+zA1vFNBYxIB/cCYRDCJSDnL48FkV2gaE3wLvqxMLpewNXh
mUPN3+YcKMJTBsb+L3IsSPdMQRtBF6TdwXJ064KCzMbQAAHmBal1FTHYF9cF6CegjYTUT8fKMQJJ
9uDVUcVFhHI4IqG+F9ht9oNFNgdKe2BiUBGzvfopOKKDAwTnwQA7hinkWSgN1HZj4agXsFmZyhS2
2qRbRjcXkL0aenwEQyAUpJgWnsH2Onp/U5+yN2BD/pSgH926yJHBHhooqeQTcf0AS+k7QYCm+3PB
ZllkEKBetsvK9kvQiOYC+5Y2eCyYHJyEIi7ybdvr6BBNEoPdQUA2u010fDNCY6AO3R3IvsI5goK5
g42O4qW+F0i+7lKcIxoEmAQMJiBonAnQnbef4qBjfqrYFiiCxdp1hyf1c29EvbCzqB2EJ3F+RF8A
lu7ThD+eCpI0BakAfN51+JjenyrhwVkmHfIZAZC0SyKJU8j+gkh+AVFIMNe9bXNceBpRzQ71/+c8
FEYBrnnUHOvHuyKpWKJo2yAw2F6jixBVZsHgQYB3BTRcJD1eTjgTJ6vEDSDPO9AVkGVkg0DjKw3c
D0TCFQyFSHgXHBxNhS1F0YR8gF7q6N6/F3YZuhRCxAdEQQGlv46WAhueujASsf8+BeX/sWr+qACZ
e374uK398FfFSyUiv/qFp5qH5z/f1TtcPP7v/4iihoNfFKUg/b1XP5xi/nXAWNsy8vd++MTQ395n
9+e7F3x+64N7Pb3V0z+e+6t8iW52u/1Bu3vMXsD3/8Llt2W03JfvYXayPv18kme+7z++/28aLoKj
dkVGYnC7ud8l8WHDW+Lw8IaDZVwsi6dHFJ8RDTbiv6Etz5eh/z3JjxSSe97/4LaTMMmXj8nTU4qn
7imTw1vGa/Sh9B+q8qDxbanK0MYXq3C5Wear/ZZ7lt/glqmpy/2H8k3y/Q0uvFX0zT8YLH2xydC7
oDWf+48HDe/4eUNbPlslqGkfttyzvYa2fE6P+/5+j+PCKgRChjZ88bj0DgYgNvSCmDW43TD048Q/
nJF9zdzgpuNHf3m0ivQ8msEtJ5vDj9czM4Y2e/V8beqz/YMbpoHqIWifPtd22et5FEObfpvgk/Gs
m3sC59C2r5d+fLB6wMz5E9vL9ZLq5WX8uN8du/zp8EcuiuUDJdmrsjwY07vc3OD2/QfPd5eHxZV9
8nN408J3OikPRvaOcjW87aLw+S9ND9YmjIDFKfFPtJ5U+XHTIgE0uGmc+o7WECHzZA9v+Wb1LV8e
RU+wkUWmYuhD36zq5eG+tWORDm948+Z8GaWF5x9u67Qvkgt/ov3LVV6s2qe2tnF2n9f9E41frxr/
4WAb2yUE/kTj90keHD23QBYHN53kpfdmvswTdsrDydkXVP6ZGyyWwfHch2VFento8+88/7DHe77O
4GaDkIjk8FSzw/UHN52v3OP69S1IPLTh96s4LjDjWR4dE3YFgUObv/WSx9Wbi+LZ3tZjvEOb/5hU
vxiIuwqmP3OD5wNxh84Obf6O3l8VxeogpFB75HN4283hqXIHpg1t91O59J6moFgL4eoJdGpos694
0P5ALv4ZJPCiT1Bf5Dj0of9asu/ELvY1Tx2w7ZE+izW48d+ZHA3sl1dFlIe23SYRHXPQKz3z4/Ve
eQlp+iEa8Rx/epIDeenPDsE18RsP4WqZ/+vfAAAA//8=</cx:binary>
              </cx:geoCache>
            </cx:geography>
          </cx:layoutPr>
          <cx:valueColors>
            <cx:minColor>
              <a:srgbClr val="DBDFE4"/>
            </cx:minColor>
            <cx:midColor>
              <a:srgbClr val="1C2632"/>
            </cx:midColor>
            <cx:maxColor>
              <a:srgbClr val="1C2632"/>
            </cx:maxColor>
          </cx:valueColors>
          <cx:valueColorPositions count="3"/>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12</xdr:col>
      <xdr:colOff>176212</xdr:colOff>
      <xdr:row>10</xdr:row>
      <xdr:rowOff>90487</xdr:rowOff>
    </xdr:from>
    <xdr:to>
      <xdr:col>19</xdr:col>
      <xdr:colOff>481012</xdr:colOff>
      <xdr:row>24</xdr:row>
      <xdr:rowOff>166687</xdr:rowOff>
    </xdr:to>
    <xdr:graphicFrame macro="">
      <xdr:nvGraphicFramePr>
        <xdr:cNvPr id="5" name="Chart 4">
          <a:extLst>
            <a:ext uri="{FF2B5EF4-FFF2-40B4-BE49-F238E27FC236}">
              <a16:creationId xmlns:a16="http://schemas.microsoft.com/office/drawing/2014/main" id="{3E5E65FF-5CDA-C625-7B10-ED72E747B3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561974</xdr:colOff>
      <xdr:row>35</xdr:row>
      <xdr:rowOff>133350</xdr:rowOff>
    </xdr:from>
    <xdr:to>
      <xdr:col>14</xdr:col>
      <xdr:colOff>238125</xdr:colOff>
      <xdr:row>37</xdr:row>
      <xdr:rowOff>161925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B33C12BD-0ACD-A3F9-9775-19C366562F2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477249" y="6800850"/>
              <a:ext cx="2857501"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438150</xdr:colOff>
      <xdr:row>31</xdr:row>
      <xdr:rowOff>76200</xdr:rowOff>
    </xdr:from>
    <xdr:to>
      <xdr:col>14</xdr:col>
      <xdr:colOff>504825</xdr:colOff>
      <xdr:row>33</xdr:row>
      <xdr:rowOff>114299</xdr:rowOff>
    </xdr:to>
    <mc:AlternateContent xmlns:mc="http://schemas.openxmlformats.org/markup-compatibility/2006" xmlns:a14="http://schemas.microsoft.com/office/drawing/2010/main">
      <mc:Choice Requires="a14">
        <xdr:graphicFrame macro="">
          <xdr:nvGraphicFramePr>
            <xdr:cNvPr id="9" name="Segment">
              <a:extLst>
                <a:ext uri="{FF2B5EF4-FFF2-40B4-BE49-F238E27FC236}">
                  <a16:creationId xmlns:a16="http://schemas.microsoft.com/office/drawing/2014/main" id="{E71496DC-E540-D045-4527-931C6F67250B}"/>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8353425" y="5981700"/>
              <a:ext cx="3248025"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260537</xdr:colOff>
      <xdr:row>1</xdr:row>
      <xdr:rowOff>9525</xdr:rowOff>
    </xdr:from>
    <xdr:to>
      <xdr:col>26</xdr:col>
      <xdr:colOff>327212</xdr:colOff>
      <xdr:row>33</xdr:row>
      <xdr:rowOff>133351</xdr:rowOff>
    </xdr:to>
    <xdr:sp macro="" textlink="">
      <xdr:nvSpPr>
        <xdr:cNvPr id="2" name="Rectangle: Rounded Corners 1">
          <a:extLst>
            <a:ext uri="{FF2B5EF4-FFF2-40B4-BE49-F238E27FC236}">
              <a16:creationId xmlns:a16="http://schemas.microsoft.com/office/drawing/2014/main" id="{A36DDD8F-6FF7-7B21-1BE3-4F41E66FFFA0}"/>
            </a:ext>
          </a:extLst>
        </xdr:cNvPr>
        <xdr:cNvSpPr/>
      </xdr:nvSpPr>
      <xdr:spPr>
        <a:xfrm>
          <a:off x="2681008" y="200025"/>
          <a:ext cx="13379263" cy="6219826"/>
        </a:xfrm>
        <a:prstGeom prst="roundRect">
          <a:avLst>
            <a:gd name="adj" fmla="val 3191"/>
          </a:avLst>
        </a:prstGeom>
        <a:solidFill>
          <a:srgbClr val="CCDC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451035</xdr:colOff>
      <xdr:row>1</xdr:row>
      <xdr:rowOff>180973</xdr:rowOff>
    </xdr:from>
    <xdr:to>
      <xdr:col>26</xdr:col>
      <xdr:colOff>146232</xdr:colOff>
      <xdr:row>32</xdr:row>
      <xdr:rowOff>142874</xdr:rowOff>
    </xdr:to>
    <xdr:sp macro="" textlink="">
      <xdr:nvSpPr>
        <xdr:cNvPr id="3" name="Rectangle: Rounded Corners 2">
          <a:extLst>
            <a:ext uri="{FF2B5EF4-FFF2-40B4-BE49-F238E27FC236}">
              <a16:creationId xmlns:a16="http://schemas.microsoft.com/office/drawing/2014/main" id="{C8A72810-B0F8-4552-A36E-851EAF4CEC03}"/>
            </a:ext>
          </a:extLst>
        </xdr:cNvPr>
        <xdr:cNvSpPr/>
      </xdr:nvSpPr>
      <xdr:spPr>
        <a:xfrm>
          <a:off x="2871506" y="371473"/>
          <a:ext cx="13007785" cy="5867401"/>
        </a:xfrm>
        <a:prstGeom prst="roundRect">
          <a:avLst>
            <a:gd name="adj" fmla="val 3191"/>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604835</xdr:colOff>
      <xdr:row>6</xdr:row>
      <xdr:rowOff>83660</xdr:rowOff>
    </xdr:from>
    <xdr:to>
      <xdr:col>11</xdr:col>
      <xdr:colOff>212912</xdr:colOff>
      <xdr:row>13</xdr:row>
      <xdr:rowOff>190160</xdr:rowOff>
    </xdr:to>
    <xdr:sp macro="" textlink="">
      <xdr:nvSpPr>
        <xdr:cNvPr id="4" name="Rectangle: Rounded Corners 3">
          <a:extLst>
            <a:ext uri="{FF2B5EF4-FFF2-40B4-BE49-F238E27FC236}">
              <a16:creationId xmlns:a16="http://schemas.microsoft.com/office/drawing/2014/main" id="{78F626F8-14F5-4781-87F7-E1B733C54F1A}"/>
            </a:ext>
          </a:extLst>
        </xdr:cNvPr>
        <xdr:cNvSpPr/>
      </xdr:nvSpPr>
      <xdr:spPr>
        <a:xfrm>
          <a:off x="3025306" y="1226660"/>
          <a:ext cx="3843900" cy="1440000"/>
        </a:xfrm>
        <a:prstGeom prst="roundRect">
          <a:avLst>
            <a:gd name="adj" fmla="val 1642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25541</xdr:colOff>
      <xdr:row>14</xdr:row>
      <xdr:rowOff>171016</xdr:rowOff>
    </xdr:from>
    <xdr:to>
      <xdr:col>11</xdr:col>
      <xdr:colOff>218203</xdr:colOff>
      <xdr:row>32</xdr:row>
      <xdr:rowOff>28141</xdr:rowOff>
    </xdr:to>
    <xdr:sp macro="" textlink="">
      <xdr:nvSpPr>
        <xdr:cNvPr id="5" name="Rectangle: Rounded Corners 4">
          <a:extLst>
            <a:ext uri="{FF2B5EF4-FFF2-40B4-BE49-F238E27FC236}">
              <a16:creationId xmlns:a16="http://schemas.microsoft.com/office/drawing/2014/main" id="{CD0B887A-1301-4626-A377-F1DDC6E8C722}"/>
            </a:ext>
          </a:extLst>
        </xdr:cNvPr>
        <xdr:cNvSpPr/>
      </xdr:nvSpPr>
      <xdr:spPr>
        <a:xfrm>
          <a:off x="3056223" y="2838016"/>
          <a:ext cx="3829480" cy="3286125"/>
        </a:xfrm>
        <a:prstGeom prst="roundRect">
          <a:avLst>
            <a:gd name="adj" fmla="val 967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365628</xdr:colOff>
      <xdr:row>6</xdr:row>
      <xdr:rowOff>95249</xdr:rowOff>
    </xdr:from>
    <xdr:to>
      <xdr:col>19</xdr:col>
      <xdr:colOff>400263</xdr:colOff>
      <xdr:row>18</xdr:row>
      <xdr:rowOff>95250</xdr:rowOff>
    </xdr:to>
    <xdr:sp macro="" textlink="">
      <xdr:nvSpPr>
        <xdr:cNvPr id="6" name="Rectangle: Rounded Corners 5">
          <a:extLst>
            <a:ext uri="{FF2B5EF4-FFF2-40B4-BE49-F238E27FC236}">
              <a16:creationId xmlns:a16="http://schemas.microsoft.com/office/drawing/2014/main" id="{82D104AD-D397-4C34-9379-66CE8859F651}"/>
            </a:ext>
          </a:extLst>
        </xdr:cNvPr>
        <xdr:cNvSpPr/>
      </xdr:nvSpPr>
      <xdr:spPr>
        <a:xfrm>
          <a:off x="7033128" y="1238249"/>
          <a:ext cx="4883726" cy="2286001"/>
        </a:xfrm>
        <a:prstGeom prst="roundRect">
          <a:avLst>
            <a:gd name="adj" fmla="val 967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378181</xdr:colOff>
      <xdr:row>19</xdr:row>
      <xdr:rowOff>47626</xdr:rowOff>
    </xdr:from>
    <xdr:to>
      <xdr:col>19</xdr:col>
      <xdr:colOff>387709</xdr:colOff>
      <xdr:row>31</xdr:row>
      <xdr:rowOff>176214</xdr:rowOff>
    </xdr:to>
    <xdr:sp macro="" textlink="">
      <xdr:nvSpPr>
        <xdr:cNvPr id="7" name="Rectangle: Rounded Corners 6">
          <a:extLst>
            <a:ext uri="{FF2B5EF4-FFF2-40B4-BE49-F238E27FC236}">
              <a16:creationId xmlns:a16="http://schemas.microsoft.com/office/drawing/2014/main" id="{CC967A1A-3DC2-419C-9CD3-82A331344525}"/>
            </a:ext>
          </a:extLst>
        </xdr:cNvPr>
        <xdr:cNvSpPr/>
      </xdr:nvSpPr>
      <xdr:spPr>
        <a:xfrm>
          <a:off x="7045681" y="3667126"/>
          <a:ext cx="4858619" cy="2414588"/>
        </a:xfrm>
        <a:prstGeom prst="roundRect">
          <a:avLst>
            <a:gd name="adj" fmla="val 967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547687</xdr:colOff>
      <xdr:row>6</xdr:row>
      <xdr:rowOff>71437</xdr:rowOff>
    </xdr:from>
    <xdr:to>
      <xdr:col>25</xdr:col>
      <xdr:colOff>557211</xdr:colOff>
      <xdr:row>31</xdr:row>
      <xdr:rowOff>161924</xdr:rowOff>
    </xdr:to>
    <xdr:sp macro="" textlink="">
      <xdr:nvSpPr>
        <xdr:cNvPr id="9" name="Rectangle: Rounded Corners 8">
          <a:extLst>
            <a:ext uri="{FF2B5EF4-FFF2-40B4-BE49-F238E27FC236}">
              <a16:creationId xmlns:a16="http://schemas.microsoft.com/office/drawing/2014/main" id="{AF5AA7AF-9035-41B7-8BF2-394282D45BB2}"/>
            </a:ext>
          </a:extLst>
        </xdr:cNvPr>
        <xdr:cNvSpPr/>
      </xdr:nvSpPr>
      <xdr:spPr>
        <a:xfrm>
          <a:off x="12311062" y="1214437"/>
          <a:ext cx="3724274" cy="4852987"/>
        </a:xfrm>
        <a:prstGeom prst="roundRect">
          <a:avLst>
            <a:gd name="adj" fmla="val 3925"/>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111500</xdr:colOff>
      <xdr:row>6</xdr:row>
      <xdr:rowOff>171449</xdr:rowOff>
    </xdr:from>
    <xdr:to>
      <xdr:col>7</xdr:col>
      <xdr:colOff>44824</xdr:colOff>
      <xdr:row>13</xdr:row>
      <xdr:rowOff>66675</xdr:rowOff>
    </xdr:to>
    <xdr:sp macro="" textlink="">
      <xdr:nvSpPr>
        <xdr:cNvPr id="10" name="Rectangle: Rounded Corners 9">
          <a:extLst>
            <a:ext uri="{FF2B5EF4-FFF2-40B4-BE49-F238E27FC236}">
              <a16:creationId xmlns:a16="http://schemas.microsoft.com/office/drawing/2014/main" id="{149A6BE1-D7C7-4BA3-ADD9-A3A47D462882}"/>
            </a:ext>
          </a:extLst>
        </xdr:cNvPr>
        <xdr:cNvSpPr/>
      </xdr:nvSpPr>
      <xdr:spPr>
        <a:xfrm>
          <a:off x="3137088" y="1314449"/>
          <a:ext cx="1143560" cy="1228726"/>
        </a:xfrm>
        <a:prstGeom prst="roundRect">
          <a:avLst>
            <a:gd name="adj" fmla="val 16421"/>
          </a:avLst>
        </a:prstGeom>
        <a:solidFill>
          <a:srgbClr val="F0F4F6"/>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144838</xdr:colOff>
      <xdr:row>6</xdr:row>
      <xdr:rowOff>171449</xdr:rowOff>
    </xdr:from>
    <xdr:to>
      <xdr:col>9</xdr:col>
      <xdr:colOff>78162</xdr:colOff>
      <xdr:row>13</xdr:row>
      <xdr:rowOff>66675</xdr:rowOff>
    </xdr:to>
    <xdr:sp macro="" textlink="">
      <xdr:nvSpPr>
        <xdr:cNvPr id="11" name="Rectangle: Rounded Corners 10">
          <a:extLst>
            <a:ext uri="{FF2B5EF4-FFF2-40B4-BE49-F238E27FC236}">
              <a16:creationId xmlns:a16="http://schemas.microsoft.com/office/drawing/2014/main" id="{CA8E39BF-BFB6-4306-86B2-4B17D950ECCA}"/>
            </a:ext>
          </a:extLst>
        </xdr:cNvPr>
        <xdr:cNvSpPr/>
      </xdr:nvSpPr>
      <xdr:spPr>
        <a:xfrm>
          <a:off x="4380662" y="1314449"/>
          <a:ext cx="1143559" cy="1228726"/>
        </a:xfrm>
        <a:prstGeom prst="roundRect">
          <a:avLst>
            <a:gd name="adj" fmla="val 16421"/>
          </a:avLst>
        </a:prstGeom>
        <a:solidFill>
          <a:srgbClr val="F0F4F6"/>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178176</xdr:colOff>
      <xdr:row>6</xdr:row>
      <xdr:rowOff>171449</xdr:rowOff>
    </xdr:from>
    <xdr:to>
      <xdr:col>11</xdr:col>
      <xdr:colOff>111500</xdr:colOff>
      <xdr:row>13</xdr:row>
      <xdr:rowOff>66675</xdr:rowOff>
    </xdr:to>
    <xdr:sp macro="" textlink="">
      <xdr:nvSpPr>
        <xdr:cNvPr id="12" name="Rectangle: Rounded Corners 11">
          <a:extLst>
            <a:ext uri="{FF2B5EF4-FFF2-40B4-BE49-F238E27FC236}">
              <a16:creationId xmlns:a16="http://schemas.microsoft.com/office/drawing/2014/main" id="{54F5D679-421D-405F-AD12-F2C792A30804}"/>
            </a:ext>
          </a:extLst>
        </xdr:cNvPr>
        <xdr:cNvSpPr/>
      </xdr:nvSpPr>
      <xdr:spPr>
        <a:xfrm>
          <a:off x="5624235" y="1314449"/>
          <a:ext cx="1143559" cy="1228726"/>
        </a:xfrm>
        <a:prstGeom prst="roundRect">
          <a:avLst>
            <a:gd name="adj" fmla="val 16421"/>
          </a:avLst>
        </a:prstGeom>
        <a:solidFill>
          <a:srgbClr val="F0F4F6"/>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571499</xdr:colOff>
      <xdr:row>2</xdr:row>
      <xdr:rowOff>103043</xdr:rowOff>
    </xdr:from>
    <xdr:to>
      <xdr:col>12</xdr:col>
      <xdr:colOff>142874</xdr:colOff>
      <xdr:row>5</xdr:row>
      <xdr:rowOff>126855</xdr:rowOff>
    </xdr:to>
    <xdr:sp macro="" textlink="">
      <xdr:nvSpPr>
        <xdr:cNvPr id="13" name="TextBox 12">
          <a:extLst>
            <a:ext uri="{FF2B5EF4-FFF2-40B4-BE49-F238E27FC236}">
              <a16:creationId xmlns:a16="http://schemas.microsoft.com/office/drawing/2014/main" id="{0E78B930-6C66-9839-64CB-3A82215604F8}"/>
            </a:ext>
          </a:extLst>
        </xdr:cNvPr>
        <xdr:cNvSpPr txBox="1"/>
      </xdr:nvSpPr>
      <xdr:spPr>
        <a:xfrm>
          <a:off x="3009899" y="484043"/>
          <a:ext cx="4448175" cy="595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385F7C"/>
              </a:solidFill>
            </a:rPr>
            <a:t>FURNITURE SALES OVERVIEW</a:t>
          </a:r>
        </a:p>
      </xdr:txBody>
    </xdr:sp>
    <xdr:clientData/>
  </xdr:twoCellAnchor>
  <xdr:twoCellAnchor>
    <xdr:from>
      <xdr:col>4</xdr:col>
      <xdr:colOff>581023</xdr:colOff>
      <xdr:row>4</xdr:row>
      <xdr:rowOff>109536</xdr:rowOff>
    </xdr:from>
    <xdr:to>
      <xdr:col>17</xdr:col>
      <xdr:colOff>380999</xdr:colOff>
      <xdr:row>6</xdr:row>
      <xdr:rowOff>109536</xdr:rowOff>
    </xdr:to>
    <xdr:sp macro="" textlink="">
      <xdr:nvSpPr>
        <xdr:cNvPr id="14" name="TextBox 13">
          <a:extLst>
            <a:ext uri="{FF2B5EF4-FFF2-40B4-BE49-F238E27FC236}">
              <a16:creationId xmlns:a16="http://schemas.microsoft.com/office/drawing/2014/main" id="{E712FA8C-8824-4D10-BD78-5009911847B9}"/>
            </a:ext>
          </a:extLst>
        </xdr:cNvPr>
        <xdr:cNvSpPr txBox="1"/>
      </xdr:nvSpPr>
      <xdr:spPr>
        <a:xfrm>
          <a:off x="3019423" y="871536"/>
          <a:ext cx="772477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1">
                  <a:lumMod val="50000"/>
                  <a:lumOff val="50000"/>
                </a:schemeClr>
              </a:solidFill>
            </a:rPr>
            <a:t>A</a:t>
          </a:r>
          <a:r>
            <a:rPr lang="en-US" sz="1200" baseline="0">
              <a:solidFill>
                <a:schemeClr val="tx1">
                  <a:lumMod val="50000"/>
                  <a:lumOff val="50000"/>
                </a:schemeClr>
              </a:solidFill>
            </a:rPr>
            <a:t> summary of sales performance, shipping trends and regional distribution across the U.S</a:t>
          </a:r>
          <a:endParaRPr lang="en-US" sz="1200">
            <a:solidFill>
              <a:schemeClr val="tx1">
                <a:lumMod val="50000"/>
                <a:lumOff val="50000"/>
              </a:schemeClr>
            </a:solidFill>
          </a:endParaRPr>
        </a:p>
      </xdr:txBody>
    </xdr:sp>
    <xdr:clientData/>
  </xdr:twoCellAnchor>
  <xdr:twoCellAnchor>
    <xdr:from>
      <xdr:col>5</xdr:col>
      <xdr:colOff>337017</xdr:colOff>
      <xdr:row>6</xdr:row>
      <xdr:rowOff>159277</xdr:rowOff>
    </xdr:from>
    <xdr:to>
      <xdr:col>7</xdr:col>
      <xdr:colOff>79843</xdr:colOff>
      <xdr:row>8</xdr:row>
      <xdr:rowOff>78315</xdr:rowOff>
    </xdr:to>
    <xdr:sp macro="" textlink="">
      <xdr:nvSpPr>
        <xdr:cNvPr id="15" name="TextBox 14">
          <a:extLst>
            <a:ext uri="{FF2B5EF4-FFF2-40B4-BE49-F238E27FC236}">
              <a16:creationId xmlns:a16="http://schemas.microsoft.com/office/drawing/2014/main" id="{952FC0FE-FA95-4F3A-B1B3-69AB042E72E8}"/>
            </a:ext>
          </a:extLst>
        </xdr:cNvPr>
        <xdr:cNvSpPr txBox="1"/>
      </xdr:nvSpPr>
      <xdr:spPr>
        <a:xfrm>
          <a:off x="3362605" y="1302277"/>
          <a:ext cx="953062"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tx1">
                  <a:lumMod val="50000"/>
                  <a:lumOff val="50000"/>
                </a:schemeClr>
              </a:solidFill>
              <a:latin typeface="+mn-lt"/>
              <a:ea typeface="+mn-ea"/>
              <a:cs typeface="+mn-cs"/>
            </a:rPr>
            <a:t>Sales</a:t>
          </a:r>
        </a:p>
      </xdr:txBody>
    </xdr:sp>
    <xdr:clientData/>
  </xdr:twoCellAnchor>
  <xdr:twoCellAnchor>
    <xdr:from>
      <xdr:col>9</xdr:col>
      <xdr:colOff>303117</xdr:colOff>
      <xdr:row>6</xdr:row>
      <xdr:rowOff>151485</xdr:rowOff>
    </xdr:from>
    <xdr:to>
      <xdr:col>11</xdr:col>
      <xdr:colOff>45943</xdr:colOff>
      <xdr:row>8</xdr:row>
      <xdr:rowOff>70523</xdr:rowOff>
    </xdr:to>
    <xdr:sp macro="" textlink="">
      <xdr:nvSpPr>
        <xdr:cNvPr id="16" name="TextBox 15">
          <a:extLst>
            <a:ext uri="{FF2B5EF4-FFF2-40B4-BE49-F238E27FC236}">
              <a16:creationId xmlns:a16="http://schemas.microsoft.com/office/drawing/2014/main" id="{15563C1D-EE60-463F-B5B4-7FEE782D7D13}"/>
            </a:ext>
          </a:extLst>
        </xdr:cNvPr>
        <xdr:cNvSpPr txBox="1"/>
      </xdr:nvSpPr>
      <xdr:spPr>
        <a:xfrm>
          <a:off x="5749176" y="1294485"/>
          <a:ext cx="953061"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tx1">
                  <a:lumMod val="50000"/>
                  <a:lumOff val="50000"/>
                </a:schemeClr>
              </a:solidFill>
              <a:latin typeface="+mn-lt"/>
              <a:ea typeface="+mn-ea"/>
              <a:cs typeface="+mn-cs"/>
            </a:rPr>
            <a:t>Quantity</a:t>
          </a:r>
        </a:p>
      </xdr:txBody>
    </xdr:sp>
    <xdr:clientData/>
  </xdr:twoCellAnchor>
  <xdr:twoCellAnchor>
    <xdr:from>
      <xdr:col>7</xdr:col>
      <xdr:colOff>381278</xdr:colOff>
      <xdr:row>6</xdr:row>
      <xdr:rowOff>161010</xdr:rowOff>
    </xdr:from>
    <xdr:to>
      <xdr:col>8</xdr:col>
      <xdr:colOff>438430</xdr:colOff>
      <xdr:row>8</xdr:row>
      <xdr:rowOff>84810</xdr:rowOff>
    </xdr:to>
    <xdr:sp macro="" textlink="">
      <xdr:nvSpPr>
        <xdr:cNvPr id="17" name="TextBox 16">
          <a:extLst>
            <a:ext uri="{FF2B5EF4-FFF2-40B4-BE49-F238E27FC236}">
              <a16:creationId xmlns:a16="http://schemas.microsoft.com/office/drawing/2014/main" id="{5452499C-9D23-41AB-B376-1A33DF4EFEE6}"/>
            </a:ext>
          </a:extLst>
        </xdr:cNvPr>
        <xdr:cNvSpPr txBox="1"/>
      </xdr:nvSpPr>
      <xdr:spPr>
        <a:xfrm>
          <a:off x="4617102" y="1304010"/>
          <a:ext cx="66226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lumMod val="50000"/>
                  <a:lumOff val="50000"/>
                </a:schemeClr>
              </a:solidFill>
            </a:rPr>
            <a:t>Profit</a:t>
          </a:r>
        </a:p>
      </xdr:txBody>
    </xdr:sp>
    <xdr:clientData/>
  </xdr:twoCellAnchor>
  <xdr:twoCellAnchor>
    <xdr:from>
      <xdr:col>11</xdr:col>
      <xdr:colOff>481446</xdr:colOff>
      <xdr:row>6</xdr:row>
      <xdr:rowOff>130753</xdr:rowOff>
    </xdr:from>
    <xdr:to>
      <xdr:col>13</xdr:col>
      <xdr:colOff>400484</xdr:colOff>
      <xdr:row>9</xdr:row>
      <xdr:rowOff>73603</xdr:rowOff>
    </xdr:to>
    <xdr:sp macro="" textlink="">
      <xdr:nvSpPr>
        <xdr:cNvPr id="22" name="TextBox 21">
          <a:extLst>
            <a:ext uri="{FF2B5EF4-FFF2-40B4-BE49-F238E27FC236}">
              <a16:creationId xmlns:a16="http://schemas.microsoft.com/office/drawing/2014/main" id="{01B09BD6-CED6-4C35-9C36-73CEE5D77137}"/>
            </a:ext>
          </a:extLst>
        </xdr:cNvPr>
        <xdr:cNvSpPr txBox="1"/>
      </xdr:nvSpPr>
      <xdr:spPr>
        <a:xfrm>
          <a:off x="7148946" y="1273753"/>
          <a:ext cx="1131311"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85F7C"/>
              </a:solidFill>
            </a:rPr>
            <a:t>Sales</a:t>
          </a:r>
          <a:r>
            <a:rPr lang="en-US" sz="1400" baseline="0">
              <a:solidFill>
                <a:srgbClr val="385F7C"/>
              </a:solidFill>
            </a:rPr>
            <a:t> Trend</a:t>
          </a:r>
          <a:endParaRPr lang="en-US" sz="1400">
            <a:solidFill>
              <a:srgbClr val="385F7C"/>
            </a:solidFill>
          </a:endParaRPr>
        </a:p>
      </xdr:txBody>
    </xdr:sp>
    <xdr:clientData/>
  </xdr:twoCellAnchor>
  <xdr:twoCellAnchor>
    <xdr:from>
      <xdr:col>19</xdr:col>
      <xdr:colOff>583546</xdr:colOff>
      <xdr:row>6</xdr:row>
      <xdr:rowOff>107294</xdr:rowOff>
    </xdr:from>
    <xdr:to>
      <xdr:col>24</xdr:col>
      <xdr:colOff>251622</xdr:colOff>
      <xdr:row>9</xdr:row>
      <xdr:rowOff>135869</xdr:rowOff>
    </xdr:to>
    <xdr:sp macro="" textlink="">
      <xdr:nvSpPr>
        <xdr:cNvPr id="23" name="TextBox 22">
          <a:extLst>
            <a:ext uri="{FF2B5EF4-FFF2-40B4-BE49-F238E27FC236}">
              <a16:creationId xmlns:a16="http://schemas.microsoft.com/office/drawing/2014/main" id="{EC98661B-D993-4C3A-BD2C-44C9A4B29B7C}"/>
            </a:ext>
          </a:extLst>
        </xdr:cNvPr>
        <xdr:cNvSpPr txBox="1"/>
      </xdr:nvSpPr>
      <xdr:spPr>
        <a:xfrm>
          <a:off x="12080781" y="1250294"/>
          <a:ext cx="269366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85F7C"/>
              </a:solidFill>
            </a:rPr>
            <a:t>Shipping Distribution by State</a:t>
          </a:r>
        </a:p>
      </xdr:txBody>
    </xdr:sp>
    <xdr:clientData/>
  </xdr:twoCellAnchor>
  <xdr:twoCellAnchor>
    <xdr:from>
      <xdr:col>11</xdr:col>
      <xdr:colOff>452872</xdr:colOff>
      <xdr:row>19</xdr:row>
      <xdr:rowOff>100013</xdr:rowOff>
    </xdr:from>
    <xdr:to>
      <xdr:col>14</xdr:col>
      <xdr:colOff>376671</xdr:colOff>
      <xdr:row>22</xdr:row>
      <xdr:rowOff>47625</xdr:rowOff>
    </xdr:to>
    <xdr:sp macro="" textlink="">
      <xdr:nvSpPr>
        <xdr:cNvPr id="24" name="TextBox 23">
          <a:extLst>
            <a:ext uri="{FF2B5EF4-FFF2-40B4-BE49-F238E27FC236}">
              <a16:creationId xmlns:a16="http://schemas.microsoft.com/office/drawing/2014/main" id="{1C6ABCEE-71C7-43D5-9CFD-439152A46E29}"/>
            </a:ext>
          </a:extLst>
        </xdr:cNvPr>
        <xdr:cNvSpPr txBox="1"/>
      </xdr:nvSpPr>
      <xdr:spPr>
        <a:xfrm>
          <a:off x="7120372" y="3719513"/>
          <a:ext cx="1742208" cy="519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85F7C"/>
              </a:solidFill>
            </a:rPr>
            <a:t>Shipping Duration</a:t>
          </a:r>
        </a:p>
      </xdr:txBody>
    </xdr:sp>
    <xdr:clientData/>
  </xdr:twoCellAnchor>
  <xdr:twoCellAnchor>
    <xdr:from>
      <xdr:col>5</xdr:col>
      <xdr:colOff>85725</xdr:colOff>
      <xdr:row>15</xdr:row>
      <xdr:rowOff>7793</xdr:rowOff>
    </xdr:from>
    <xdr:to>
      <xdr:col>7</xdr:col>
      <xdr:colOff>357186</xdr:colOff>
      <xdr:row>17</xdr:row>
      <xdr:rowOff>136380</xdr:rowOff>
    </xdr:to>
    <xdr:sp macro="" textlink="">
      <xdr:nvSpPr>
        <xdr:cNvPr id="25" name="TextBox 24">
          <a:extLst>
            <a:ext uri="{FF2B5EF4-FFF2-40B4-BE49-F238E27FC236}">
              <a16:creationId xmlns:a16="http://schemas.microsoft.com/office/drawing/2014/main" id="{11AEEC2E-7647-47FE-AA9D-08FDEF3B7B0E}"/>
            </a:ext>
          </a:extLst>
        </xdr:cNvPr>
        <xdr:cNvSpPr txBox="1"/>
      </xdr:nvSpPr>
      <xdr:spPr>
        <a:xfrm>
          <a:off x="3116407" y="2865293"/>
          <a:ext cx="1483734" cy="509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85F7C"/>
              </a:solidFill>
            </a:rPr>
            <a:t>Shipping Mode</a:t>
          </a:r>
        </a:p>
      </xdr:txBody>
    </xdr:sp>
    <xdr:clientData/>
  </xdr:twoCellAnchor>
  <xdr:twoCellAnchor>
    <xdr:from>
      <xdr:col>5</xdr:col>
      <xdr:colOff>176495</xdr:colOff>
      <xdr:row>8</xdr:row>
      <xdr:rowOff>151105</xdr:rowOff>
    </xdr:from>
    <xdr:to>
      <xdr:col>6</xdr:col>
      <xdr:colOff>557494</xdr:colOff>
      <xdr:row>11</xdr:row>
      <xdr:rowOff>79667</xdr:rowOff>
    </xdr:to>
    <xdr:sp macro="" textlink="Sales">
      <xdr:nvSpPr>
        <xdr:cNvPr id="26" name="TextBox 25">
          <a:extLst>
            <a:ext uri="{FF2B5EF4-FFF2-40B4-BE49-F238E27FC236}">
              <a16:creationId xmlns:a16="http://schemas.microsoft.com/office/drawing/2014/main" id="{D9737DE1-FB24-473F-A9D2-FB7D26913C25}"/>
            </a:ext>
          </a:extLst>
        </xdr:cNvPr>
        <xdr:cNvSpPr txBox="1"/>
      </xdr:nvSpPr>
      <xdr:spPr>
        <a:xfrm>
          <a:off x="3202083" y="1675105"/>
          <a:ext cx="986117"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0625E90-ED83-4151-AA13-91047759CFC3}" type="TxLink">
            <a:rPr lang="en-US" sz="2000">
              <a:solidFill>
                <a:srgbClr val="385F7C"/>
              </a:solidFill>
              <a:latin typeface="+mn-lt"/>
              <a:ea typeface="+mn-ea"/>
              <a:cs typeface="+mn-cs"/>
            </a:rPr>
            <a:pPr marL="0" indent="0"/>
            <a:t>$742.0k</a:t>
          </a:fld>
          <a:endParaRPr lang="en-US" sz="2000">
            <a:solidFill>
              <a:srgbClr val="385F7C"/>
            </a:solidFill>
            <a:latin typeface="+mn-lt"/>
            <a:ea typeface="+mn-ea"/>
            <a:cs typeface="+mn-cs"/>
          </a:endParaRPr>
        </a:p>
      </xdr:txBody>
    </xdr:sp>
    <xdr:clientData/>
  </xdr:twoCellAnchor>
  <xdr:twoCellAnchor>
    <xdr:from>
      <xdr:col>7</xdr:col>
      <xdr:colOff>305081</xdr:colOff>
      <xdr:row>8</xdr:row>
      <xdr:rowOff>168423</xdr:rowOff>
    </xdr:from>
    <xdr:to>
      <xdr:col>9</xdr:col>
      <xdr:colOff>66955</xdr:colOff>
      <xdr:row>11</xdr:row>
      <xdr:rowOff>96985</xdr:rowOff>
    </xdr:to>
    <xdr:sp macro="" textlink="Profit">
      <xdr:nvSpPr>
        <xdr:cNvPr id="27" name="TextBox 26">
          <a:extLst>
            <a:ext uri="{FF2B5EF4-FFF2-40B4-BE49-F238E27FC236}">
              <a16:creationId xmlns:a16="http://schemas.microsoft.com/office/drawing/2014/main" id="{2674EA4D-0AA5-4F4F-AEB3-7B1ADD420501}"/>
            </a:ext>
          </a:extLst>
        </xdr:cNvPr>
        <xdr:cNvSpPr txBox="1"/>
      </xdr:nvSpPr>
      <xdr:spPr>
        <a:xfrm>
          <a:off x="4540905" y="1692423"/>
          <a:ext cx="97210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0698BD1-05E3-441E-8100-647774099D09}" type="TxLink">
            <a:rPr lang="en-US" sz="2000">
              <a:solidFill>
                <a:srgbClr val="385F7C"/>
              </a:solidFill>
              <a:latin typeface="+mn-lt"/>
              <a:ea typeface="+mn-ea"/>
              <a:cs typeface="+mn-cs"/>
            </a:rPr>
            <a:pPr marL="0" indent="0"/>
            <a:t>$18.5k</a:t>
          </a:fld>
          <a:endParaRPr lang="en-US" sz="2000">
            <a:solidFill>
              <a:srgbClr val="385F7C"/>
            </a:solidFill>
            <a:latin typeface="+mn-lt"/>
            <a:ea typeface="+mn-ea"/>
            <a:cs typeface="+mn-cs"/>
          </a:endParaRPr>
        </a:p>
      </xdr:txBody>
    </xdr:sp>
    <xdr:clientData/>
  </xdr:twoCellAnchor>
  <xdr:twoCellAnchor>
    <xdr:from>
      <xdr:col>9</xdr:col>
      <xdr:colOff>457483</xdr:colOff>
      <xdr:row>8</xdr:row>
      <xdr:rowOff>168423</xdr:rowOff>
    </xdr:from>
    <xdr:to>
      <xdr:col>11</xdr:col>
      <xdr:colOff>219357</xdr:colOff>
      <xdr:row>11</xdr:row>
      <xdr:rowOff>96985</xdr:rowOff>
    </xdr:to>
    <xdr:sp macro="" textlink="Quantity">
      <xdr:nvSpPr>
        <xdr:cNvPr id="28" name="TextBox 27">
          <a:extLst>
            <a:ext uri="{FF2B5EF4-FFF2-40B4-BE49-F238E27FC236}">
              <a16:creationId xmlns:a16="http://schemas.microsoft.com/office/drawing/2014/main" id="{95908E7C-B87B-4D07-9C2B-0C0AA1B25CBE}"/>
            </a:ext>
          </a:extLst>
        </xdr:cNvPr>
        <xdr:cNvSpPr txBox="1"/>
      </xdr:nvSpPr>
      <xdr:spPr>
        <a:xfrm>
          <a:off x="5903542" y="1692423"/>
          <a:ext cx="97210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276B9AE-8D5C-4409-91B8-4DE42C0410F2}" type="TxLink">
            <a:rPr lang="en-US" sz="2000">
              <a:solidFill>
                <a:srgbClr val="385F7C"/>
              </a:solidFill>
              <a:latin typeface="+mn-lt"/>
              <a:ea typeface="+mn-ea"/>
              <a:cs typeface="+mn-cs"/>
            </a:rPr>
            <a:pPr marL="0" indent="0"/>
            <a:t>8.0k</a:t>
          </a:fld>
          <a:endParaRPr lang="en-US" sz="2000">
            <a:solidFill>
              <a:srgbClr val="385F7C"/>
            </a:solidFill>
            <a:latin typeface="+mn-lt"/>
            <a:ea typeface="+mn-ea"/>
            <a:cs typeface="+mn-cs"/>
          </a:endParaRPr>
        </a:p>
      </xdr:txBody>
    </xdr:sp>
    <xdr:clientData/>
  </xdr:twoCellAnchor>
  <xdr:twoCellAnchor>
    <xdr:from>
      <xdr:col>9</xdr:col>
      <xdr:colOff>214590</xdr:colOff>
      <xdr:row>11</xdr:row>
      <xdr:rowOff>21061</xdr:rowOff>
    </xdr:from>
    <xdr:to>
      <xdr:col>11</xdr:col>
      <xdr:colOff>172164</xdr:colOff>
      <xdr:row>13</xdr:row>
      <xdr:rowOff>16300</xdr:rowOff>
    </xdr:to>
    <xdr:sp macro="" textlink="QuantityYOY">
      <xdr:nvSpPr>
        <xdr:cNvPr id="30" name="TextBox 29">
          <a:extLst>
            <a:ext uri="{FF2B5EF4-FFF2-40B4-BE49-F238E27FC236}">
              <a16:creationId xmlns:a16="http://schemas.microsoft.com/office/drawing/2014/main" id="{1ABC29B3-C0CF-40C8-AC21-AE3881954B21}"/>
            </a:ext>
          </a:extLst>
        </xdr:cNvPr>
        <xdr:cNvSpPr txBox="1"/>
      </xdr:nvSpPr>
      <xdr:spPr>
        <a:xfrm>
          <a:off x="5660649" y="2116561"/>
          <a:ext cx="1167809" cy="376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25B9CC-D044-4C5C-9908-63A94E73F86D}" type="TxLink">
            <a:rPr lang="en-US" sz="1400" b="0" i="0" u="none" strike="noStrike" baseline="0">
              <a:solidFill>
                <a:schemeClr val="tx1">
                  <a:lumMod val="50000"/>
                  <a:lumOff val="50000"/>
                </a:schemeClr>
              </a:solidFill>
              <a:latin typeface="Aptos Narrow"/>
              <a:ea typeface="+mn-ea"/>
              <a:cs typeface="+mn-cs"/>
            </a:rPr>
            <a:pPr/>
            <a:t>▲11% YoY%</a:t>
          </a:fld>
          <a:endParaRPr lang="en-US" sz="2000" baseline="0">
            <a:solidFill>
              <a:schemeClr val="tx1">
                <a:lumMod val="50000"/>
                <a:lumOff val="50000"/>
              </a:schemeClr>
            </a:solidFill>
            <a:latin typeface="+mn-lt"/>
            <a:ea typeface="+mn-ea"/>
            <a:cs typeface="+mn-cs"/>
          </a:endParaRPr>
        </a:p>
      </xdr:txBody>
    </xdr:sp>
    <xdr:clientData/>
  </xdr:twoCellAnchor>
  <xdr:twoCellAnchor>
    <xdr:from>
      <xdr:col>7</xdr:col>
      <xdr:colOff>127465</xdr:colOff>
      <xdr:row>11</xdr:row>
      <xdr:rowOff>24091</xdr:rowOff>
    </xdr:from>
    <xdr:to>
      <xdr:col>9</xdr:col>
      <xdr:colOff>31937</xdr:colOff>
      <xdr:row>13</xdr:row>
      <xdr:rowOff>43142</xdr:rowOff>
    </xdr:to>
    <xdr:sp macro="" textlink="ProfitYoY">
      <xdr:nvSpPr>
        <xdr:cNvPr id="31" name="TextBox 30">
          <a:extLst>
            <a:ext uri="{FF2B5EF4-FFF2-40B4-BE49-F238E27FC236}">
              <a16:creationId xmlns:a16="http://schemas.microsoft.com/office/drawing/2014/main" id="{D82DD308-D9A9-411C-B742-DA1CA148A7CA}"/>
            </a:ext>
          </a:extLst>
        </xdr:cNvPr>
        <xdr:cNvSpPr txBox="1"/>
      </xdr:nvSpPr>
      <xdr:spPr>
        <a:xfrm>
          <a:off x="4363289" y="2119591"/>
          <a:ext cx="1114707"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2C6CE5-5111-444B-B138-D75F78E8232D}" type="TxLink">
            <a:rPr lang="en-US" sz="1400" b="0" i="0" u="none" strike="noStrike" baseline="0">
              <a:solidFill>
                <a:schemeClr val="tx1">
                  <a:lumMod val="50000"/>
                  <a:lumOff val="50000"/>
                </a:schemeClr>
              </a:solidFill>
              <a:latin typeface="Aptos Narrow"/>
              <a:ea typeface="+mn-ea"/>
              <a:cs typeface="+mn-cs"/>
            </a:rPr>
            <a:pPr/>
            <a:t>▼57% YoY%</a:t>
          </a:fld>
          <a:endParaRPr lang="en-US" sz="2800" baseline="0">
            <a:solidFill>
              <a:schemeClr val="tx1">
                <a:lumMod val="50000"/>
                <a:lumOff val="50000"/>
              </a:schemeClr>
            </a:solidFill>
            <a:latin typeface="+mn-lt"/>
            <a:ea typeface="+mn-ea"/>
            <a:cs typeface="+mn-cs"/>
          </a:endParaRPr>
        </a:p>
      </xdr:txBody>
    </xdr:sp>
    <xdr:clientData/>
  </xdr:twoCellAnchor>
  <xdr:twoCellAnchor>
    <xdr:from>
      <xdr:col>5</xdr:col>
      <xdr:colOff>111777</xdr:colOff>
      <xdr:row>11</xdr:row>
      <xdr:rowOff>9805</xdr:rowOff>
    </xdr:from>
    <xdr:to>
      <xdr:col>7</xdr:col>
      <xdr:colOff>16249</xdr:colOff>
      <xdr:row>13</xdr:row>
      <xdr:rowOff>28856</xdr:rowOff>
    </xdr:to>
    <xdr:sp macro="" textlink="Salesyoy">
      <xdr:nvSpPr>
        <xdr:cNvPr id="32" name="TextBox 31">
          <a:extLst>
            <a:ext uri="{FF2B5EF4-FFF2-40B4-BE49-F238E27FC236}">
              <a16:creationId xmlns:a16="http://schemas.microsoft.com/office/drawing/2014/main" id="{A7F48E5F-AE4B-4554-A528-6511C3C84EAD}"/>
            </a:ext>
          </a:extLst>
        </xdr:cNvPr>
        <xdr:cNvSpPr txBox="1"/>
      </xdr:nvSpPr>
      <xdr:spPr>
        <a:xfrm>
          <a:off x="3137365" y="2105305"/>
          <a:ext cx="1114708"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82B762-2AF5-49D0-A7EE-49C22C99F3BE}" type="TxLink">
            <a:rPr lang="en-US" sz="1400" b="0" i="0" u="none" strike="noStrike" baseline="0">
              <a:solidFill>
                <a:schemeClr val="tx1">
                  <a:lumMod val="50000"/>
                  <a:lumOff val="50000"/>
                </a:schemeClr>
              </a:solidFill>
              <a:latin typeface="Aptos Narrow"/>
              <a:ea typeface="+mn-ea"/>
              <a:cs typeface="+mn-cs"/>
            </a:rPr>
            <a:pPr/>
            <a:t>▲8% YoY%</a:t>
          </a:fld>
          <a:endParaRPr lang="en-US" sz="2800" baseline="0">
            <a:solidFill>
              <a:schemeClr val="tx1">
                <a:lumMod val="50000"/>
                <a:lumOff val="50000"/>
              </a:schemeClr>
            </a:solidFill>
            <a:latin typeface="+mn-lt"/>
            <a:ea typeface="+mn-ea"/>
            <a:cs typeface="+mn-cs"/>
          </a:endParaRPr>
        </a:p>
      </xdr:txBody>
    </xdr:sp>
    <xdr:clientData/>
  </xdr:twoCellAnchor>
  <xdr:twoCellAnchor>
    <xdr:from>
      <xdr:col>11</xdr:col>
      <xdr:colOff>484909</xdr:colOff>
      <xdr:row>7</xdr:row>
      <xdr:rowOff>173181</xdr:rowOff>
    </xdr:from>
    <xdr:to>
      <xdr:col>19</xdr:col>
      <xdr:colOff>381000</xdr:colOff>
      <xdr:row>18</xdr:row>
      <xdr:rowOff>70570</xdr:rowOff>
    </xdr:to>
    <xdr:graphicFrame macro="">
      <xdr:nvGraphicFramePr>
        <xdr:cNvPr id="33" name="Chart 32">
          <a:extLst>
            <a:ext uri="{FF2B5EF4-FFF2-40B4-BE49-F238E27FC236}">
              <a16:creationId xmlns:a16="http://schemas.microsoft.com/office/drawing/2014/main" id="{CB7D7631-BA02-4EBB-96AD-58DFC44B9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496595</xdr:colOff>
      <xdr:row>7</xdr:row>
      <xdr:rowOff>132052</xdr:rowOff>
    </xdr:from>
    <xdr:to>
      <xdr:col>16</xdr:col>
      <xdr:colOff>432952</xdr:colOff>
      <xdr:row>9</xdr:row>
      <xdr:rowOff>155865</xdr:rowOff>
    </xdr:to>
    <xdr:sp macro="" textlink="salestrend">
      <xdr:nvSpPr>
        <xdr:cNvPr id="34" name="TextBox 33">
          <a:extLst>
            <a:ext uri="{FF2B5EF4-FFF2-40B4-BE49-F238E27FC236}">
              <a16:creationId xmlns:a16="http://schemas.microsoft.com/office/drawing/2014/main" id="{45042F93-9940-4436-B53B-5B6CBF2C2F46}"/>
            </a:ext>
          </a:extLst>
        </xdr:cNvPr>
        <xdr:cNvSpPr txBox="1"/>
      </xdr:nvSpPr>
      <xdr:spPr>
        <a:xfrm>
          <a:off x="7164095" y="1465552"/>
          <a:ext cx="2967039"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176A00-0415-42CC-9742-1BE1B051FC76}" type="TxLink">
            <a:rPr lang="en-US" sz="1100" b="0" i="0" u="none" strike="noStrike" baseline="0">
              <a:solidFill>
                <a:schemeClr val="tx1">
                  <a:lumMod val="50000"/>
                  <a:lumOff val="50000"/>
                </a:schemeClr>
              </a:solidFill>
              <a:latin typeface="Aptos Narrow"/>
              <a:ea typeface="+mn-ea"/>
              <a:cs typeface="+mn-cs"/>
            </a:rPr>
            <a:pPr/>
            <a:t>Peak Sales Month: Dec with $121,818 in Sales</a:t>
          </a:fld>
          <a:endParaRPr lang="en-US" sz="2800" baseline="0">
            <a:solidFill>
              <a:schemeClr val="tx1">
                <a:lumMod val="50000"/>
                <a:lumOff val="50000"/>
              </a:schemeClr>
            </a:solidFill>
            <a:latin typeface="+mn-lt"/>
            <a:ea typeface="+mn-ea"/>
            <a:cs typeface="+mn-cs"/>
          </a:endParaRPr>
        </a:p>
      </xdr:txBody>
    </xdr:sp>
    <xdr:clientData/>
  </xdr:twoCellAnchor>
  <xdr:twoCellAnchor>
    <xdr:from>
      <xdr:col>11</xdr:col>
      <xdr:colOff>415637</xdr:colOff>
      <xdr:row>22</xdr:row>
      <xdr:rowOff>17318</xdr:rowOff>
    </xdr:from>
    <xdr:to>
      <xdr:col>19</xdr:col>
      <xdr:colOff>346364</xdr:colOff>
      <xdr:row>31</xdr:row>
      <xdr:rowOff>138545</xdr:rowOff>
    </xdr:to>
    <xdr:graphicFrame macro="">
      <xdr:nvGraphicFramePr>
        <xdr:cNvPr id="35" name="Chart 34">
          <a:extLst>
            <a:ext uri="{FF2B5EF4-FFF2-40B4-BE49-F238E27FC236}">
              <a16:creationId xmlns:a16="http://schemas.microsoft.com/office/drawing/2014/main" id="{A3A8AFD9-E37E-4D74-898F-157CB309E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455898</xdr:colOff>
      <xdr:row>20</xdr:row>
      <xdr:rowOff>116901</xdr:rowOff>
    </xdr:from>
    <xdr:to>
      <xdr:col>16</xdr:col>
      <xdr:colOff>392255</xdr:colOff>
      <xdr:row>22</xdr:row>
      <xdr:rowOff>140714</xdr:rowOff>
    </xdr:to>
    <xdr:sp macro="" textlink="Orderduration">
      <xdr:nvSpPr>
        <xdr:cNvPr id="36" name="TextBox 35">
          <a:extLst>
            <a:ext uri="{FF2B5EF4-FFF2-40B4-BE49-F238E27FC236}">
              <a16:creationId xmlns:a16="http://schemas.microsoft.com/office/drawing/2014/main" id="{D0975DDA-028B-4E84-AE75-3CFAF5AD9953}"/>
            </a:ext>
          </a:extLst>
        </xdr:cNvPr>
        <xdr:cNvSpPr txBox="1"/>
      </xdr:nvSpPr>
      <xdr:spPr>
        <a:xfrm>
          <a:off x="7123398" y="3926901"/>
          <a:ext cx="2967039"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DFAE49-7F69-4BE8-885D-EE0B59B6A64C}" type="TxLink">
            <a:rPr lang="en-US" sz="1100" b="0" i="0" u="none" strike="noStrike" baseline="0">
              <a:solidFill>
                <a:schemeClr val="tx1">
                  <a:lumMod val="50000"/>
                  <a:lumOff val="50000"/>
                </a:schemeClr>
              </a:solidFill>
              <a:latin typeface="Aptos Narrow"/>
              <a:ea typeface="+mn-ea"/>
              <a:cs typeface="+mn-cs"/>
            </a:rPr>
            <a:pPr/>
            <a:t>Most Orders:(28%) were delivered in 4 - days.</a:t>
          </a:fld>
          <a:endParaRPr lang="en-US" sz="1100" b="0" i="0" u="none" strike="noStrike" baseline="0">
            <a:solidFill>
              <a:schemeClr val="tx1">
                <a:lumMod val="50000"/>
                <a:lumOff val="50000"/>
              </a:schemeClr>
            </a:solidFill>
            <a:latin typeface="Aptos Narrow"/>
            <a:ea typeface="+mn-ea"/>
            <a:cs typeface="+mn-cs"/>
          </a:endParaRPr>
        </a:p>
      </xdr:txBody>
    </xdr:sp>
    <xdr:clientData/>
  </xdr:twoCellAnchor>
  <xdr:twoCellAnchor>
    <xdr:from>
      <xdr:col>19</xdr:col>
      <xdr:colOff>242453</xdr:colOff>
      <xdr:row>8</xdr:row>
      <xdr:rowOff>94383</xdr:rowOff>
    </xdr:from>
    <xdr:to>
      <xdr:col>25</xdr:col>
      <xdr:colOff>566304</xdr:colOff>
      <xdr:row>20</xdr:row>
      <xdr:rowOff>121227</xdr:rowOff>
    </xdr:to>
    <mc:AlternateContent xmlns:mc="http://schemas.openxmlformats.org/markup-compatibility/2006">
      <mc:Choice xmlns:cx4="http://schemas.microsoft.com/office/drawing/2016/5/10/chartex" Requires="cx4">
        <xdr:graphicFrame macro="">
          <xdr:nvGraphicFramePr>
            <xdr:cNvPr id="37" name="Chart 36">
              <a:extLst>
                <a:ext uri="{FF2B5EF4-FFF2-40B4-BE49-F238E27FC236}">
                  <a16:creationId xmlns:a16="http://schemas.microsoft.com/office/drawing/2014/main" id="{A4FEB07A-779A-4E0A-A86E-EDC8BAEB92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824853" y="1618383"/>
              <a:ext cx="3981451" cy="23128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554180</xdr:colOff>
      <xdr:row>20</xdr:row>
      <xdr:rowOff>86590</xdr:rowOff>
    </xdr:from>
    <xdr:to>
      <xdr:col>27</xdr:col>
      <xdr:colOff>17318</xdr:colOff>
      <xdr:row>32</xdr:row>
      <xdr:rowOff>155863</xdr:rowOff>
    </xdr:to>
    <xdr:graphicFrame macro="">
      <xdr:nvGraphicFramePr>
        <xdr:cNvPr id="38" name="Chart 37">
          <a:extLst>
            <a:ext uri="{FF2B5EF4-FFF2-40B4-BE49-F238E27FC236}">
              <a16:creationId xmlns:a16="http://schemas.microsoft.com/office/drawing/2014/main" id="{5CD08B43-713D-4960-A181-DF8D26820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60177</xdr:colOff>
      <xdr:row>16</xdr:row>
      <xdr:rowOff>121227</xdr:rowOff>
    </xdr:from>
    <xdr:to>
      <xdr:col>11</xdr:col>
      <xdr:colOff>51955</xdr:colOff>
      <xdr:row>24</xdr:row>
      <xdr:rowOff>69273</xdr:rowOff>
    </xdr:to>
    <xdr:graphicFrame macro="">
      <xdr:nvGraphicFramePr>
        <xdr:cNvPr id="39" name="Chart 38">
          <a:extLst>
            <a:ext uri="{FF2B5EF4-FFF2-40B4-BE49-F238E27FC236}">
              <a16:creationId xmlns:a16="http://schemas.microsoft.com/office/drawing/2014/main" id="{46BC6D5C-CCD2-48AD-AC00-8F235AE5BE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311728</xdr:colOff>
      <xdr:row>18</xdr:row>
      <xdr:rowOff>86589</xdr:rowOff>
    </xdr:from>
    <xdr:to>
      <xdr:col>8</xdr:col>
      <xdr:colOff>103909</xdr:colOff>
      <xdr:row>23</xdr:row>
      <xdr:rowOff>155863</xdr:rowOff>
    </xdr:to>
    <xdr:sp macro="" textlink="">
      <xdr:nvSpPr>
        <xdr:cNvPr id="40" name="Oval 39">
          <a:extLst>
            <a:ext uri="{FF2B5EF4-FFF2-40B4-BE49-F238E27FC236}">
              <a16:creationId xmlns:a16="http://schemas.microsoft.com/office/drawing/2014/main" id="{DC73E576-CEAE-5FA6-FB4C-F9E83633D1D5}"/>
            </a:ext>
          </a:extLst>
        </xdr:cNvPr>
        <xdr:cNvSpPr/>
      </xdr:nvSpPr>
      <xdr:spPr>
        <a:xfrm>
          <a:off x="3948546" y="3515589"/>
          <a:ext cx="1004454" cy="1021774"/>
        </a:xfrm>
        <a:prstGeom prst="ellipse">
          <a:avLst/>
        </a:prstGeom>
        <a:solidFill>
          <a:srgbClr val="CCDC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277524</xdr:colOff>
      <xdr:row>20</xdr:row>
      <xdr:rowOff>75333</xdr:rowOff>
    </xdr:from>
    <xdr:to>
      <xdr:col>8</xdr:col>
      <xdr:colOff>190500</xdr:colOff>
      <xdr:row>22</xdr:row>
      <xdr:rowOff>17316</xdr:rowOff>
    </xdr:to>
    <xdr:sp macro="" textlink="">
      <xdr:nvSpPr>
        <xdr:cNvPr id="41" name="TextBox 40">
          <a:extLst>
            <a:ext uri="{FF2B5EF4-FFF2-40B4-BE49-F238E27FC236}">
              <a16:creationId xmlns:a16="http://schemas.microsoft.com/office/drawing/2014/main" id="{626CAADD-722B-406C-9DDE-9E09EC9F4C32}"/>
            </a:ext>
          </a:extLst>
        </xdr:cNvPr>
        <xdr:cNvSpPr txBox="1"/>
      </xdr:nvSpPr>
      <xdr:spPr>
        <a:xfrm>
          <a:off x="3914342" y="3885333"/>
          <a:ext cx="1125249" cy="3229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chemeClr val="tx1">
                  <a:lumMod val="50000"/>
                  <a:lumOff val="50000"/>
                </a:schemeClr>
              </a:solidFill>
              <a:latin typeface="+mn-lt"/>
              <a:ea typeface="+mn-ea"/>
              <a:cs typeface="+mn-cs"/>
            </a:rPr>
            <a:t>Shipping</a:t>
          </a:r>
          <a:r>
            <a:rPr lang="en-US" sz="1200" baseline="0">
              <a:solidFill>
                <a:schemeClr val="tx1">
                  <a:lumMod val="50000"/>
                  <a:lumOff val="50000"/>
                </a:schemeClr>
              </a:solidFill>
              <a:latin typeface="+mn-lt"/>
              <a:ea typeface="+mn-ea"/>
              <a:cs typeface="+mn-cs"/>
            </a:rPr>
            <a:t> Mode</a:t>
          </a:r>
          <a:endParaRPr lang="en-US" sz="1200">
            <a:solidFill>
              <a:schemeClr val="tx1">
                <a:lumMod val="50000"/>
                <a:lumOff val="50000"/>
              </a:schemeClr>
            </a:solidFill>
            <a:latin typeface="+mn-lt"/>
            <a:ea typeface="+mn-ea"/>
            <a:cs typeface="+mn-cs"/>
          </a:endParaRPr>
        </a:p>
      </xdr:txBody>
    </xdr:sp>
    <xdr:clientData/>
  </xdr:twoCellAnchor>
  <xdr:twoCellAnchor>
    <xdr:from>
      <xdr:col>5</xdr:col>
      <xdr:colOff>77495</xdr:colOff>
      <xdr:row>15</xdr:row>
      <xdr:rowOff>180542</xdr:rowOff>
    </xdr:from>
    <xdr:to>
      <xdr:col>10</xdr:col>
      <xdr:colOff>13852</xdr:colOff>
      <xdr:row>18</xdr:row>
      <xdr:rowOff>13855</xdr:rowOff>
    </xdr:to>
    <xdr:sp macro="" textlink="shippingmode">
      <xdr:nvSpPr>
        <xdr:cNvPr id="42" name="TextBox 41">
          <a:extLst>
            <a:ext uri="{FF2B5EF4-FFF2-40B4-BE49-F238E27FC236}">
              <a16:creationId xmlns:a16="http://schemas.microsoft.com/office/drawing/2014/main" id="{5D5976AD-6A08-42FE-8B3B-FACB986D0DAF}"/>
            </a:ext>
          </a:extLst>
        </xdr:cNvPr>
        <xdr:cNvSpPr txBox="1"/>
      </xdr:nvSpPr>
      <xdr:spPr>
        <a:xfrm>
          <a:off x="3108177" y="3038042"/>
          <a:ext cx="2967039"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E076A0-757D-40EC-ABAF-6C84A2D09CAD}" type="TxLink">
            <a:rPr lang="en-US" sz="1100" b="0" i="0" u="none" strike="noStrike" baseline="0">
              <a:solidFill>
                <a:schemeClr val="tx1">
                  <a:lumMod val="50000"/>
                  <a:lumOff val="50000"/>
                </a:schemeClr>
              </a:solidFill>
              <a:latin typeface="Aptos Narrow"/>
              <a:ea typeface="+mn-ea"/>
              <a:cs typeface="+mn-cs"/>
            </a:rPr>
            <a:pPr/>
            <a:t>Most Orders:(59%) were shipped by Standard Class.</a:t>
          </a:fld>
          <a:endParaRPr lang="en-US" sz="2800" baseline="0">
            <a:solidFill>
              <a:schemeClr val="tx1">
                <a:lumMod val="50000"/>
                <a:lumOff val="50000"/>
              </a:schemeClr>
            </a:solidFill>
            <a:latin typeface="+mn-lt"/>
            <a:ea typeface="+mn-ea"/>
            <a:cs typeface="+mn-cs"/>
          </a:endParaRPr>
        </a:p>
      </xdr:txBody>
    </xdr:sp>
    <xdr:clientData/>
  </xdr:twoCellAnchor>
  <xdr:twoCellAnchor>
    <xdr:from>
      <xdr:col>4</xdr:col>
      <xdr:colOff>302636</xdr:colOff>
      <xdr:row>24</xdr:row>
      <xdr:rowOff>123825</xdr:rowOff>
    </xdr:from>
    <xdr:to>
      <xdr:col>10</xdr:col>
      <xdr:colOff>450276</xdr:colOff>
      <xdr:row>32</xdr:row>
      <xdr:rowOff>108671</xdr:rowOff>
    </xdr:to>
    <xdr:graphicFrame macro="">
      <xdr:nvGraphicFramePr>
        <xdr:cNvPr id="43" name="Chart 42">
          <a:extLst>
            <a:ext uri="{FF2B5EF4-FFF2-40B4-BE49-F238E27FC236}">
              <a16:creationId xmlns:a16="http://schemas.microsoft.com/office/drawing/2014/main" id="{284F2316-33BD-4138-BDAF-B40AF3946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571499</xdr:colOff>
      <xdr:row>4</xdr:row>
      <xdr:rowOff>26596</xdr:rowOff>
    </xdr:from>
    <xdr:to>
      <xdr:col>20</xdr:col>
      <xdr:colOff>119246</xdr:colOff>
      <xdr:row>6</xdr:row>
      <xdr:rowOff>55171</xdr:rowOff>
    </xdr:to>
    <mc:AlternateContent xmlns:mc="http://schemas.openxmlformats.org/markup-compatibility/2006" xmlns:a14="http://schemas.microsoft.com/office/drawing/2010/main">
      <mc:Choice Requires="a14">
        <xdr:graphicFrame macro="">
          <xdr:nvGraphicFramePr>
            <xdr:cNvPr id="44" name="Region 1">
              <a:extLst>
                <a:ext uri="{FF2B5EF4-FFF2-40B4-BE49-F238E27FC236}">
                  <a16:creationId xmlns:a16="http://schemas.microsoft.com/office/drawing/2014/main" id="{7FF15138-96A3-4929-A890-DBA22181308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043146" y="788596"/>
              <a:ext cx="3178453"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13607</xdr:colOff>
      <xdr:row>4</xdr:row>
      <xdr:rowOff>23133</xdr:rowOff>
    </xdr:from>
    <xdr:to>
      <xdr:col>25</xdr:col>
      <xdr:colOff>480828</xdr:colOff>
      <xdr:row>6</xdr:row>
      <xdr:rowOff>61232</xdr:rowOff>
    </xdr:to>
    <mc:AlternateContent xmlns:mc="http://schemas.openxmlformats.org/markup-compatibility/2006" xmlns:a14="http://schemas.microsoft.com/office/drawing/2010/main">
      <mc:Choice Requires="a14">
        <xdr:graphicFrame macro="">
          <xdr:nvGraphicFramePr>
            <xdr:cNvPr id="45" name="Segment 1">
              <a:extLst>
                <a:ext uri="{FF2B5EF4-FFF2-40B4-BE49-F238E27FC236}">
                  <a16:creationId xmlns:a16="http://schemas.microsoft.com/office/drawing/2014/main" id="{333B3044-DE03-43C6-ABE8-7629754D7811}"/>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2115960" y="785133"/>
              <a:ext cx="3492809"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98277</xdr:colOff>
      <xdr:row>24</xdr:row>
      <xdr:rowOff>43110</xdr:rowOff>
    </xdr:from>
    <xdr:to>
      <xdr:col>10</xdr:col>
      <xdr:colOff>34634</xdr:colOff>
      <xdr:row>26</xdr:row>
      <xdr:rowOff>66923</xdr:rowOff>
    </xdr:to>
    <xdr:sp macro="" textlink="salescategory">
      <xdr:nvSpPr>
        <xdr:cNvPr id="46" name="TextBox 45">
          <a:extLst>
            <a:ext uri="{FF2B5EF4-FFF2-40B4-BE49-F238E27FC236}">
              <a16:creationId xmlns:a16="http://schemas.microsoft.com/office/drawing/2014/main" id="{5E143AF4-5424-4FBF-9348-86C58789CC00}"/>
            </a:ext>
          </a:extLst>
        </xdr:cNvPr>
        <xdr:cNvSpPr txBox="1"/>
      </xdr:nvSpPr>
      <xdr:spPr>
        <a:xfrm>
          <a:off x="3159884" y="4615110"/>
          <a:ext cx="2997964"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DBCBBA9-DA34-4DAE-AB88-C5D0454D7E85}" type="TxLink">
            <a:rPr lang="en-US" sz="1100" b="0" i="0" u="none" strike="noStrike" baseline="0">
              <a:solidFill>
                <a:schemeClr val="tx1">
                  <a:lumMod val="50000"/>
                  <a:lumOff val="50000"/>
                </a:schemeClr>
              </a:solidFill>
              <a:latin typeface="Aptos Narrow"/>
              <a:ea typeface="+mn-ea"/>
              <a:cs typeface="+mn-cs"/>
            </a:rPr>
            <a:pPr/>
            <a:t>Highest Sales:($328,449) was made by Chairs Category.</a:t>
          </a:fld>
          <a:endParaRPr lang="en-US" baseline="0">
            <a:solidFill>
              <a:schemeClr val="tx1">
                <a:lumMod val="50000"/>
                <a:lumOff val="50000"/>
              </a:schemeClr>
            </a:solidFill>
            <a:ea typeface="+mn-ea"/>
            <a:cs typeface="+mn-cs"/>
          </a:endParaRPr>
        </a:p>
      </xdr:txBody>
    </xdr:sp>
    <xdr:clientData/>
  </xdr:twoCellAnchor>
  <xdr:twoCellAnchor>
    <xdr:from>
      <xdr:col>19</xdr:col>
      <xdr:colOff>591970</xdr:colOff>
      <xdr:row>20</xdr:row>
      <xdr:rowOff>48865</xdr:rowOff>
    </xdr:from>
    <xdr:to>
      <xdr:col>24</xdr:col>
      <xdr:colOff>528327</xdr:colOff>
      <xdr:row>22</xdr:row>
      <xdr:rowOff>72678</xdr:rowOff>
    </xdr:to>
    <xdr:sp macro="" textlink="Topsellingcities">
      <xdr:nvSpPr>
        <xdr:cNvPr id="47" name="TextBox 46">
          <a:extLst>
            <a:ext uri="{FF2B5EF4-FFF2-40B4-BE49-F238E27FC236}">
              <a16:creationId xmlns:a16="http://schemas.microsoft.com/office/drawing/2014/main" id="{E12EF444-9425-4130-AF22-9392D106AA3B}"/>
            </a:ext>
          </a:extLst>
        </xdr:cNvPr>
        <xdr:cNvSpPr txBox="1"/>
      </xdr:nvSpPr>
      <xdr:spPr>
        <a:xfrm>
          <a:off x="12226077" y="3858865"/>
          <a:ext cx="2997964"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5C2E0A-81AA-49A3-BF07-A3AEB1C7130D}" type="TxLink">
            <a:rPr lang="en-US" sz="1100" b="0" i="0" u="none" strike="noStrike" baseline="0">
              <a:solidFill>
                <a:schemeClr val="tx1">
                  <a:lumMod val="50000"/>
                  <a:lumOff val="50000"/>
                </a:schemeClr>
              </a:solidFill>
              <a:latin typeface="Aptos Narrow"/>
              <a:ea typeface="+mn-ea"/>
              <a:cs typeface="+mn-cs"/>
            </a:rPr>
            <a:pPr/>
            <a:t>Top Selling City: New York City with $75,691 in Sales</a:t>
          </a:fld>
          <a:endParaRPr lang="en-US" sz="1100" b="0" i="0" u="none" strike="noStrike" baseline="0">
            <a:solidFill>
              <a:schemeClr val="tx1">
                <a:lumMod val="50000"/>
                <a:lumOff val="50000"/>
              </a:schemeClr>
            </a:solidFill>
            <a:latin typeface="Aptos Narrow"/>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206084</xdr:colOff>
      <xdr:row>1</xdr:row>
      <xdr:rowOff>3468</xdr:rowOff>
    </xdr:from>
    <xdr:to>
      <xdr:col>23</xdr:col>
      <xdr:colOff>272759</xdr:colOff>
      <xdr:row>33</xdr:row>
      <xdr:rowOff>127294</xdr:rowOff>
    </xdr:to>
    <xdr:sp macro="" textlink="">
      <xdr:nvSpPr>
        <xdr:cNvPr id="2" name="Rectangle: Rounded Corners 1">
          <a:extLst>
            <a:ext uri="{FF2B5EF4-FFF2-40B4-BE49-F238E27FC236}">
              <a16:creationId xmlns:a16="http://schemas.microsoft.com/office/drawing/2014/main" id="{13EB4B56-DB1A-4F57-8D93-51CC0B7DD262}"/>
            </a:ext>
          </a:extLst>
        </xdr:cNvPr>
        <xdr:cNvSpPr/>
      </xdr:nvSpPr>
      <xdr:spPr>
        <a:xfrm>
          <a:off x="815684" y="193968"/>
          <a:ext cx="13477875" cy="6219826"/>
        </a:xfrm>
        <a:prstGeom prst="roundRect">
          <a:avLst>
            <a:gd name="adj" fmla="val 3191"/>
          </a:avLst>
        </a:prstGeom>
        <a:solidFill>
          <a:srgbClr val="1C263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388791</xdr:colOff>
      <xdr:row>1</xdr:row>
      <xdr:rowOff>173186</xdr:rowOff>
    </xdr:from>
    <xdr:to>
      <xdr:col>23</xdr:col>
      <xdr:colOff>83988</xdr:colOff>
      <xdr:row>32</xdr:row>
      <xdr:rowOff>135087</xdr:rowOff>
    </xdr:to>
    <xdr:sp macro="" textlink="">
      <xdr:nvSpPr>
        <xdr:cNvPr id="3" name="Rectangle: Rounded Corners 2">
          <a:extLst>
            <a:ext uri="{FF2B5EF4-FFF2-40B4-BE49-F238E27FC236}">
              <a16:creationId xmlns:a16="http://schemas.microsoft.com/office/drawing/2014/main" id="{56B86CCE-98E6-4623-8E5C-9FA272249440}"/>
            </a:ext>
          </a:extLst>
        </xdr:cNvPr>
        <xdr:cNvSpPr/>
      </xdr:nvSpPr>
      <xdr:spPr>
        <a:xfrm>
          <a:off x="998391" y="363686"/>
          <a:ext cx="13106397" cy="5867401"/>
        </a:xfrm>
        <a:prstGeom prst="roundRect">
          <a:avLst>
            <a:gd name="adj" fmla="val 3191"/>
          </a:avLst>
        </a:prstGeom>
        <a:solidFill>
          <a:srgbClr val="8793A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536862</xdr:colOff>
      <xdr:row>6</xdr:row>
      <xdr:rowOff>86595</xdr:rowOff>
    </xdr:from>
    <xdr:to>
      <xdr:col>8</xdr:col>
      <xdr:colOff>123387</xdr:colOff>
      <xdr:row>14</xdr:row>
      <xdr:rowOff>2595</xdr:rowOff>
    </xdr:to>
    <xdr:sp macro="" textlink="">
      <xdr:nvSpPr>
        <xdr:cNvPr id="4" name="Rectangle: Rounded Corners 3">
          <a:extLst>
            <a:ext uri="{FF2B5EF4-FFF2-40B4-BE49-F238E27FC236}">
              <a16:creationId xmlns:a16="http://schemas.microsoft.com/office/drawing/2014/main" id="{2ADDFE36-E1D1-4DAA-BA0F-911660B94DD8}"/>
            </a:ext>
          </a:extLst>
        </xdr:cNvPr>
        <xdr:cNvSpPr/>
      </xdr:nvSpPr>
      <xdr:spPr>
        <a:xfrm>
          <a:off x="2975262" y="8087595"/>
          <a:ext cx="3853725" cy="1440000"/>
        </a:xfrm>
        <a:prstGeom prst="roundRect">
          <a:avLst>
            <a:gd name="adj" fmla="val 16421"/>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536861</xdr:colOff>
      <xdr:row>14</xdr:row>
      <xdr:rowOff>155868</xdr:rowOff>
    </xdr:from>
    <xdr:to>
      <xdr:col>8</xdr:col>
      <xdr:colOff>123386</xdr:colOff>
      <xdr:row>32</xdr:row>
      <xdr:rowOff>12993</xdr:rowOff>
    </xdr:to>
    <xdr:sp macro="" textlink="">
      <xdr:nvSpPr>
        <xdr:cNvPr id="5" name="Rectangle: Rounded Corners 4">
          <a:extLst>
            <a:ext uri="{FF2B5EF4-FFF2-40B4-BE49-F238E27FC236}">
              <a16:creationId xmlns:a16="http://schemas.microsoft.com/office/drawing/2014/main" id="{5DB34EE6-94BA-4CD5-ADE9-334354A3C718}"/>
            </a:ext>
          </a:extLst>
        </xdr:cNvPr>
        <xdr:cNvSpPr/>
      </xdr:nvSpPr>
      <xdr:spPr>
        <a:xfrm>
          <a:off x="1146461" y="2822868"/>
          <a:ext cx="3853725" cy="3286125"/>
        </a:xfrm>
        <a:prstGeom prst="roundRect">
          <a:avLst>
            <a:gd name="adj" fmla="val 7070"/>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308042</xdr:colOff>
      <xdr:row>19</xdr:row>
      <xdr:rowOff>69277</xdr:rowOff>
    </xdr:from>
    <xdr:to>
      <xdr:col>16</xdr:col>
      <xdr:colOff>317570</xdr:colOff>
      <xdr:row>32</xdr:row>
      <xdr:rowOff>7365</xdr:rowOff>
    </xdr:to>
    <xdr:sp macro="" textlink="">
      <xdr:nvSpPr>
        <xdr:cNvPr id="6" name="Rectangle: Rounded Corners 5">
          <a:extLst>
            <a:ext uri="{FF2B5EF4-FFF2-40B4-BE49-F238E27FC236}">
              <a16:creationId xmlns:a16="http://schemas.microsoft.com/office/drawing/2014/main" id="{B5A53C5D-71D9-4C11-A903-99DE921FEA28}"/>
            </a:ext>
          </a:extLst>
        </xdr:cNvPr>
        <xdr:cNvSpPr/>
      </xdr:nvSpPr>
      <xdr:spPr>
        <a:xfrm>
          <a:off x="7013642" y="10546777"/>
          <a:ext cx="4886328" cy="2414588"/>
        </a:xfrm>
        <a:prstGeom prst="roundRect">
          <a:avLst>
            <a:gd name="adj" fmla="val 9679"/>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295489</xdr:colOff>
      <xdr:row>6</xdr:row>
      <xdr:rowOff>86595</xdr:rowOff>
    </xdr:from>
    <xdr:to>
      <xdr:col>16</xdr:col>
      <xdr:colOff>330124</xdr:colOff>
      <xdr:row>18</xdr:row>
      <xdr:rowOff>86596</xdr:rowOff>
    </xdr:to>
    <xdr:sp macro="" textlink="">
      <xdr:nvSpPr>
        <xdr:cNvPr id="7" name="Rectangle: Rounded Corners 6">
          <a:extLst>
            <a:ext uri="{FF2B5EF4-FFF2-40B4-BE49-F238E27FC236}">
              <a16:creationId xmlns:a16="http://schemas.microsoft.com/office/drawing/2014/main" id="{CF3A29B2-D76F-41D8-82EA-A107414B5A4C}"/>
            </a:ext>
          </a:extLst>
        </xdr:cNvPr>
        <xdr:cNvSpPr/>
      </xdr:nvSpPr>
      <xdr:spPr>
        <a:xfrm>
          <a:off x="7001089" y="8087595"/>
          <a:ext cx="4911435" cy="2286001"/>
        </a:xfrm>
        <a:prstGeom prst="roundRect">
          <a:avLst>
            <a:gd name="adj" fmla="val 9679"/>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502225</xdr:colOff>
      <xdr:row>6</xdr:row>
      <xdr:rowOff>86595</xdr:rowOff>
    </xdr:from>
    <xdr:to>
      <xdr:col>22</xdr:col>
      <xdr:colOff>511749</xdr:colOff>
      <xdr:row>31</xdr:row>
      <xdr:rowOff>177082</xdr:rowOff>
    </xdr:to>
    <xdr:sp macro="" textlink="">
      <xdr:nvSpPr>
        <xdr:cNvPr id="8" name="Rectangle: Rounded Corners 7">
          <a:extLst>
            <a:ext uri="{FF2B5EF4-FFF2-40B4-BE49-F238E27FC236}">
              <a16:creationId xmlns:a16="http://schemas.microsoft.com/office/drawing/2014/main" id="{B3EDE353-3D5F-4CDC-977B-96FDD0D305E5}"/>
            </a:ext>
          </a:extLst>
        </xdr:cNvPr>
        <xdr:cNvSpPr/>
      </xdr:nvSpPr>
      <xdr:spPr>
        <a:xfrm>
          <a:off x="12084625" y="8087595"/>
          <a:ext cx="3667124" cy="4852987"/>
        </a:xfrm>
        <a:prstGeom prst="roundRect">
          <a:avLst>
            <a:gd name="adj" fmla="val 3925"/>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oneCellAnchor>
    <xdr:from>
      <xdr:col>16</xdr:col>
      <xdr:colOff>413854</xdr:colOff>
      <xdr:row>3</xdr:row>
      <xdr:rowOff>149853</xdr:rowOff>
    </xdr:from>
    <xdr:ext cx="3773377" cy="478798"/>
    <mc:AlternateContent xmlns:mc="http://schemas.openxmlformats.org/markup-compatibility/2006" xmlns:a14="http://schemas.microsoft.com/office/drawing/2010/main">
      <mc:Choice Requires="a14">
        <xdr:graphicFrame macro="">
          <xdr:nvGraphicFramePr>
            <xdr:cNvPr id="9" name="Region 2">
              <a:extLst>
                <a:ext uri="{FF2B5EF4-FFF2-40B4-BE49-F238E27FC236}">
                  <a16:creationId xmlns:a16="http://schemas.microsoft.com/office/drawing/2014/main" id="{16143E72-C9F1-484C-974B-7EC09D7D8046}"/>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0167454" y="721353"/>
              <a:ext cx="3773377" cy="478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11</xdr:col>
      <xdr:colOff>309282</xdr:colOff>
      <xdr:row>3</xdr:row>
      <xdr:rowOff>159328</xdr:rowOff>
    </xdr:from>
    <xdr:ext cx="3164122" cy="419099"/>
    <mc:AlternateContent xmlns:mc="http://schemas.openxmlformats.org/markup-compatibility/2006" xmlns:a14="http://schemas.microsoft.com/office/drawing/2010/main">
      <mc:Choice Requires="a14">
        <xdr:graphicFrame macro="">
          <xdr:nvGraphicFramePr>
            <xdr:cNvPr id="10" name="Segment 2">
              <a:extLst>
                <a:ext uri="{FF2B5EF4-FFF2-40B4-BE49-F238E27FC236}">
                  <a16:creationId xmlns:a16="http://schemas.microsoft.com/office/drawing/2014/main" id="{366860D6-9C7A-42F7-A588-9D7A165CA11D}"/>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mlns="">
        <xdr:sp macro="" textlink="">
          <xdr:nvSpPr>
            <xdr:cNvPr id="0" name=""/>
            <xdr:cNvSpPr>
              <a:spLocks noTextEdit="1"/>
            </xdr:cNvSpPr>
          </xdr:nvSpPr>
          <xdr:spPr>
            <a:xfrm>
              <a:off x="7014882" y="730828"/>
              <a:ext cx="3164122"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xdr:col>
      <xdr:colOff>398316</xdr:colOff>
      <xdr:row>2</xdr:row>
      <xdr:rowOff>69276</xdr:rowOff>
    </xdr:from>
    <xdr:to>
      <xdr:col>8</xdr:col>
      <xdr:colOff>575827</xdr:colOff>
      <xdr:row>5</xdr:row>
      <xdr:rowOff>93088</xdr:rowOff>
    </xdr:to>
    <xdr:sp macro="" textlink="">
      <xdr:nvSpPr>
        <xdr:cNvPr id="11" name="TextBox 10">
          <a:extLst>
            <a:ext uri="{FF2B5EF4-FFF2-40B4-BE49-F238E27FC236}">
              <a16:creationId xmlns:a16="http://schemas.microsoft.com/office/drawing/2014/main" id="{76E35970-AFC3-4CFF-98E3-D0547FA09733}"/>
            </a:ext>
          </a:extLst>
        </xdr:cNvPr>
        <xdr:cNvSpPr txBox="1"/>
      </xdr:nvSpPr>
      <xdr:spPr>
        <a:xfrm>
          <a:off x="2836716" y="7308276"/>
          <a:ext cx="4444711" cy="595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1C2632"/>
              </a:solidFill>
            </a:rPr>
            <a:t>FURNITURE SALES OVERVIEW</a:t>
          </a:r>
        </a:p>
      </xdr:txBody>
    </xdr:sp>
    <xdr:clientData/>
  </xdr:twoCellAnchor>
  <xdr:twoCellAnchor>
    <xdr:from>
      <xdr:col>1</xdr:col>
      <xdr:colOff>407840</xdr:colOff>
      <xdr:row>4</xdr:row>
      <xdr:rowOff>75769</xdr:rowOff>
    </xdr:from>
    <xdr:to>
      <xdr:col>10</xdr:col>
      <xdr:colOff>171450</xdr:colOff>
      <xdr:row>6</xdr:row>
      <xdr:rowOff>75769</xdr:rowOff>
    </xdr:to>
    <xdr:sp macro="" textlink="">
      <xdr:nvSpPr>
        <xdr:cNvPr id="12" name="TextBox 11">
          <a:extLst>
            <a:ext uri="{FF2B5EF4-FFF2-40B4-BE49-F238E27FC236}">
              <a16:creationId xmlns:a16="http://schemas.microsoft.com/office/drawing/2014/main" id="{1890FB18-3B09-4031-A4C5-B5D6835F008E}"/>
            </a:ext>
          </a:extLst>
        </xdr:cNvPr>
        <xdr:cNvSpPr txBox="1"/>
      </xdr:nvSpPr>
      <xdr:spPr>
        <a:xfrm>
          <a:off x="1017440" y="837769"/>
          <a:ext cx="525001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baseline="0">
              <a:solidFill>
                <a:srgbClr val="1C2632"/>
              </a:solidFill>
              <a:latin typeface="Aptos Narrow"/>
              <a:ea typeface="+mn-ea"/>
              <a:cs typeface="+mn-cs"/>
            </a:rPr>
            <a:t>A summary of sales performance, shipping trends and regional distribution across the U.S</a:t>
          </a:r>
        </a:p>
      </xdr:txBody>
    </xdr:sp>
    <xdr:clientData/>
  </xdr:twoCellAnchor>
  <xdr:twoCellAnchor>
    <xdr:from>
      <xdr:col>8</xdr:col>
      <xdr:colOff>290724</xdr:colOff>
      <xdr:row>22</xdr:row>
      <xdr:rowOff>69277</xdr:rowOff>
    </xdr:from>
    <xdr:to>
      <xdr:col>16</xdr:col>
      <xdr:colOff>221451</xdr:colOff>
      <xdr:row>32</xdr:row>
      <xdr:rowOff>4</xdr:rowOff>
    </xdr:to>
    <xdr:graphicFrame macro="">
      <xdr:nvGraphicFramePr>
        <xdr:cNvPr id="13" name="Chart 12">
          <a:extLst>
            <a:ext uri="{FF2B5EF4-FFF2-40B4-BE49-F238E27FC236}">
              <a16:creationId xmlns:a16="http://schemas.microsoft.com/office/drawing/2014/main" id="{496A606C-B778-4F69-98FA-FF76D7CC6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362818</xdr:colOff>
      <xdr:row>19</xdr:row>
      <xdr:rowOff>96549</xdr:rowOff>
    </xdr:from>
    <xdr:to>
      <xdr:col>11</xdr:col>
      <xdr:colOff>286617</xdr:colOff>
      <xdr:row>22</xdr:row>
      <xdr:rowOff>44161</xdr:rowOff>
    </xdr:to>
    <xdr:sp macro="" textlink="">
      <xdr:nvSpPr>
        <xdr:cNvPr id="14" name="TextBox 13">
          <a:extLst>
            <a:ext uri="{FF2B5EF4-FFF2-40B4-BE49-F238E27FC236}">
              <a16:creationId xmlns:a16="http://schemas.microsoft.com/office/drawing/2014/main" id="{577F654A-BA0C-4BAE-8AAD-8E4740963401}"/>
            </a:ext>
          </a:extLst>
        </xdr:cNvPr>
        <xdr:cNvSpPr txBox="1"/>
      </xdr:nvSpPr>
      <xdr:spPr>
        <a:xfrm>
          <a:off x="7068418" y="10574049"/>
          <a:ext cx="1752599" cy="519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C2632"/>
              </a:solidFill>
              <a:latin typeface="+mn-lt"/>
              <a:ea typeface="+mn-ea"/>
              <a:cs typeface="+mn-cs"/>
            </a:rPr>
            <a:t>Shipping Duration</a:t>
          </a:r>
        </a:p>
      </xdr:txBody>
    </xdr:sp>
    <xdr:clientData/>
  </xdr:twoCellAnchor>
  <xdr:twoCellAnchor>
    <xdr:from>
      <xdr:col>8</xdr:col>
      <xdr:colOff>365844</xdr:colOff>
      <xdr:row>20</xdr:row>
      <xdr:rowOff>113437</xdr:rowOff>
    </xdr:from>
    <xdr:to>
      <xdr:col>13</xdr:col>
      <xdr:colOff>302201</xdr:colOff>
      <xdr:row>22</xdr:row>
      <xdr:rowOff>137250</xdr:rowOff>
    </xdr:to>
    <xdr:sp macro="" textlink="Orderduration">
      <xdr:nvSpPr>
        <xdr:cNvPr id="15" name="TextBox 14">
          <a:extLst>
            <a:ext uri="{FF2B5EF4-FFF2-40B4-BE49-F238E27FC236}">
              <a16:creationId xmlns:a16="http://schemas.microsoft.com/office/drawing/2014/main" id="{B648BFAE-FA55-4754-8981-AFF9BCE56AE8}"/>
            </a:ext>
          </a:extLst>
        </xdr:cNvPr>
        <xdr:cNvSpPr txBox="1"/>
      </xdr:nvSpPr>
      <xdr:spPr>
        <a:xfrm>
          <a:off x="7071444" y="10781437"/>
          <a:ext cx="29843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DFAE49-7F69-4BE8-885D-EE0B59B6A64C}" type="TxLink">
            <a:rPr lang="en-US" sz="1100" b="0" i="0" u="none" strike="noStrike" baseline="0">
              <a:solidFill>
                <a:schemeClr val="tx1">
                  <a:lumMod val="65000"/>
                  <a:lumOff val="35000"/>
                </a:schemeClr>
              </a:solidFill>
              <a:latin typeface="Aptos Narrow"/>
              <a:ea typeface="+mn-ea"/>
              <a:cs typeface="+mn-cs"/>
            </a:rPr>
            <a:pPr/>
            <a:t>Most Orders:(28%) were delivered in 4 - days.</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16</xdr:col>
      <xdr:colOff>476250</xdr:colOff>
      <xdr:row>22</xdr:row>
      <xdr:rowOff>1</xdr:rowOff>
    </xdr:from>
    <xdr:to>
      <xdr:col>23</xdr:col>
      <xdr:colOff>536863</xdr:colOff>
      <xdr:row>32</xdr:row>
      <xdr:rowOff>152401</xdr:rowOff>
    </xdr:to>
    <xdr:graphicFrame macro="">
      <xdr:nvGraphicFramePr>
        <xdr:cNvPr id="16" name="Chart 15">
          <a:extLst>
            <a:ext uri="{FF2B5EF4-FFF2-40B4-BE49-F238E27FC236}">
              <a16:creationId xmlns:a16="http://schemas.microsoft.com/office/drawing/2014/main" id="{B604BB4F-6191-49B2-9A7F-50B347452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573668</xdr:colOff>
      <xdr:row>6</xdr:row>
      <xdr:rowOff>71874</xdr:rowOff>
    </xdr:from>
    <xdr:to>
      <xdr:col>21</xdr:col>
      <xdr:colOff>237262</xdr:colOff>
      <xdr:row>8</xdr:row>
      <xdr:rowOff>47625</xdr:rowOff>
    </xdr:to>
    <xdr:sp macro="" textlink="">
      <xdr:nvSpPr>
        <xdr:cNvPr id="17" name="TextBox 16">
          <a:extLst>
            <a:ext uri="{FF2B5EF4-FFF2-40B4-BE49-F238E27FC236}">
              <a16:creationId xmlns:a16="http://schemas.microsoft.com/office/drawing/2014/main" id="{B9E3F589-3D70-4CCB-83EF-E822B1DDD8FF}"/>
            </a:ext>
          </a:extLst>
        </xdr:cNvPr>
        <xdr:cNvSpPr txBox="1"/>
      </xdr:nvSpPr>
      <xdr:spPr>
        <a:xfrm>
          <a:off x="10327268" y="1214874"/>
          <a:ext cx="2711594" cy="356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C2632"/>
              </a:solidFill>
              <a:latin typeface="+mn-lt"/>
              <a:ea typeface="+mn-ea"/>
              <a:cs typeface="+mn-cs"/>
            </a:rPr>
            <a:t>Shipping Distribution by State</a:t>
          </a:r>
        </a:p>
      </xdr:txBody>
    </xdr:sp>
    <xdr:clientData/>
  </xdr:twoCellAnchor>
  <xdr:twoCellAnchor>
    <xdr:from>
      <xdr:col>16</xdr:col>
      <xdr:colOff>173183</xdr:colOff>
      <xdr:row>8</xdr:row>
      <xdr:rowOff>85295</xdr:rowOff>
    </xdr:from>
    <xdr:to>
      <xdr:col>22</xdr:col>
      <xdr:colOff>497034</xdr:colOff>
      <xdr:row>21</xdr:row>
      <xdr:rowOff>161924</xdr:rowOff>
    </xdr:to>
    <mc:AlternateContent xmlns:mc="http://schemas.openxmlformats.org/markup-compatibility/2006">
      <mc:Choice xmlns:cx4="http://schemas.microsoft.com/office/drawing/2016/5/10/chartex" Requires="cx4">
        <xdr:graphicFrame macro="">
          <xdr:nvGraphicFramePr>
            <xdr:cNvPr id="18" name="Chart 17">
              <a:extLst>
                <a:ext uri="{FF2B5EF4-FFF2-40B4-BE49-F238E27FC236}">
                  <a16:creationId xmlns:a16="http://schemas.microsoft.com/office/drawing/2014/main" id="{977192C1-E389-40D8-82AE-7CEC8BB276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926783" y="1609295"/>
              <a:ext cx="3981451" cy="255312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541750</xdr:colOff>
      <xdr:row>21</xdr:row>
      <xdr:rowOff>58828</xdr:rowOff>
    </xdr:from>
    <xdr:to>
      <xdr:col>21</xdr:col>
      <xdr:colOff>478107</xdr:colOff>
      <xdr:row>23</xdr:row>
      <xdr:rowOff>82641</xdr:rowOff>
    </xdr:to>
    <xdr:sp macro="" textlink="Topsellingcities">
      <xdr:nvSpPr>
        <xdr:cNvPr id="19" name="TextBox 18">
          <a:extLst>
            <a:ext uri="{FF2B5EF4-FFF2-40B4-BE49-F238E27FC236}">
              <a16:creationId xmlns:a16="http://schemas.microsoft.com/office/drawing/2014/main" id="{2421720A-168F-4496-8DA4-F381CB037F2F}"/>
            </a:ext>
          </a:extLst>
        </xdr:cNvPr>
        <xdr:cNvSpPr txBox="1"/>
      </xdr:nvSpPr>
      <xdr:spPr>
        <a:xfrm>
          <a:off x="10295350" y="4059328"/>
          <a:ext cx="29843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75C2E0A-81AA-49A3-BF07-A3AEB1C7130D}" type="TxLink">
            <a:rPr lang="en-US" sz="1100" b="0" i="0" u="none" strike="noStrike" baseline="0">
              <a:solidFill>
                <a:schemeClr val="tx1">
                  <a:lumMod val="65000"/>
                  <a:lumOff val="35000"/>
                </a:schemeClr>
              </a:solidFill>
              <a:latin typeface="Aptos Narrow"/>
              <a:ea typeface="+mn-ea"/>
              <a:cs typeface="+mn-cs"/>
            </a:rPr>
            <a:pPr marL="0" indent="0"/>
            <a:t>Top Selling City: New York City with $75,691 in Sales</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8</xdr:col>
      <xdr:colOff>364761</xdr:colOff>
      <xdr:row>6</xdr:row>
      <xdr:rowOff>69277</xdr:rowOff>
    </xdr:from>
    <xdr:to>
      <xdr:col>10</xdr:col>
      <xdr:colOff>283799</xdr:colOff>
      <xdr:row>9</xdr:row>
      <xdr:rowOff>12127</xdr:rowOff>
    </xdr:to>
    <xdr:sp macro="" textlink="">
      <xdr:nvSpPr>
        <xdr:cNvPr id="20" name="TextBox 19">
          <a:extLst>
            <a:ext uri="{FF2B5EF4-FFF2-40B4-BE49-F238E27FC236}">
              <a16:creationId xmlns:a16="http://schemas.microsoft.com/office/drawing/2014/main" id="{13818356-05F7-4C33-9849-5706C900FF78}"/>
            </a:ext>
          </a:extLst>
        </xdr:cNvPr>
        <xdr:cNvSpPr txBox="1"/>
      </xdr:nvSpPr>
      <xdr:spPr>
        <a:xfrm>
          <a:off x="7070361" y="8070277"/>
          <a:ext cx="1138238"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C2632"/>
              </a:solidFill>
              <a:latin typeface="+mn-lt"/>
              <a:ea typeface="+mn-ea"/>
              <a:cs typeface="+mn-cs"/>
            </a:rPr>
            <a:t>Sales Trend</a:t>
          </a:r>
        </a:p>
      </xdr:txBody>
    </xdr:sp>
    <xdr:clientData/>
  </xdr:twoCellAnchor>
  <xdr:twoCellAnchor>
    <xdr:from>
      <xdr:col>8</xdr:col>
      <xdr:colOff>368224</xdr:colOff>
      <xdr:row>7</xdr:row>
      <xdr:rowOff>111705</xdr:rowOff>
    </xdr:from>
    <xdr:to>
      <xdr:col>16</xdr:col>
      <xdr:colOff>264315</xdr:colOff>
      <xdr:row>18</xdr:row>
      <xdr:rowOff>9094</xdr:rowOff>
    </xdr:to>
    <xdr:graphicFrame macro="">
      <xdr:nvGraphicFramePr>
        <xdr:cNvPr id="21" name="Chart 20">
          <a:extLst>
            <a:ext uri="{FF2B5EF4-FFF2-40B4-BE49-F238E27FC236}">
              <a16:creationId xmlns:a16="http://schemas.microsoft.com/office/drawing/2014/main" id="{3DB93CB6-2D73-4F3B-A35D-8F76C6D0F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360860</xdr:colOff>
      <xdr:row>7</xdr:row>
      <xdr:rowOff>80101</xdr:rowOff>
    </xdr:from>
    <xdr:to>
      <xdr:col>13</xdr:col>
      <xdr:colOff>297217</xdr:colOff>
      <xdr:row>9</xdr:row>
      <xdr:rowOff>103914</xdr:rowOff>
    </xdr:to>
    <xdr:sp macro="" textlink="salestrend">
      <xdr:nvSpPr>
        <xdr:cNvPr id="22" name="TextBox 21">
          <a:extLst>
            <a:ext uri="{FF2B5EF4-FFF2-40B4-BE49-F238E27FC236}">
              <a16:creationId xmlns:a16="http://schemas.microsoft.com/office/drawing/2014/main" id="{CDA92DA1-C9A6-43C8-85CE-3FAB60DA31A9}"/>
            </a:ext>
          </a:extLst>
        </xdr:cNvPr>
        <xdr:cNvSpPr txBox="1"/>
      </xdr:nvSpPr>
      <xdr:spPr>
        <a:xfrm>
          <a:off x="5237660" y="1413601"/>
          <a:ext cx="29843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0176A00-0415-42CC-9742-1BE1B051FC76}" type="TxLink">
            <a:rPr lang="en-US" sz="1100" b="0" i="0" u="none" strike="noStrike" baseline="0">
              <a:solidFill>
                <a:schemeClr val="tx1">
                  <a:lumMod val="65000"/>
                  <a:lumOff val="35000"/>
                </a:schemeClr>
              </a:solidFill>
              <a:latin typeface="Aptos Narrow"/>
              <a:ea typeface="+mn-ea"/>
              <a:cs typeface="+mn-cs"/>
            </a:rPr>
            <a:pPr marL="0" indent="0"/>
            <a:t>Peak Sales Month: Dec with $121,818 in Sales</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1</xdr:col>
      <xdr:colOff>577995</xdr:colOff>
      <xdr:row>14</xdr:row>
      <xdr:rowOff>152404</xdr:rowOff>
    </xdr:from>
    <xdr:to>
      <xdr:col>4</xdr:col>
      <xdr:colOff>243319</xdr:colOff>
      <xdr:row>17</xdr:row>
      <xdr:rowOff>90491</xdr:rowOff>
    </xdr:to>
    <xdr:sp macro="" textlink="">
      <xdr:nvSpPr>
        <xdr:cNvPr id="23" name="TextBox 22">
          <a:extLst>
            <a:ext uri="{FF2B5EF4-FFF2-40B4-BE49-F238E27FC236}">
              <a16:creationId xmlns:a16="http://schemas.microsoft.com/office/drawing/2014/main" id="{B8197CB6-E841-42CD-BC5B-68CD4F06F1C3}"/>
            </a:ext>
          </a:extLst>
        </xdr:cNvPr>
        <xdr:cNvSpPr txBox="1"/>
      </xdr:nvSpPr>
      <xdr:spPr>
        <a:xfrm>
          <a:off x="1187595" y="2819404"/>
          <a:ext cx="1494124" cy="509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C2632"/>
              </a:solidFill>
              <a:latin typeface="+mn-lt"/>
              <a:ea typeface="+mn-ea"/>
              <a:cs typeface="+mn-cs"/>
            </a:rPr>
            <a:t>Shipping Mode</a:t>
          </a:r>
        </a:p>
      </xdr:txBody>
    </xdr:sp>
    <xdr:clientData/>
  </xdr:twoCellAnchor>
  <xdr:twoCellAnchor>
    <xdr:from>
      <xdr:col>1</xdr:col>
      <xdr:colOff>582703</xdr:colOff>
      <xdr:row>16</xdr:row>
      <xdr:rowOff>68614</xdr:rowOff>
    </xdr:from>
    <xdr:to>
      <xdr:col>7</xdr:col>
      <xdr:colOff>574480</xdr:colOff>
      <xdr:row>24</xdr:row>
      <xdr:rowOff>16660</xdr:rowOff>
    </xdr:to>
    <xdr:graphicFrame macro="">
      <xdr:nvGraphicFramePr>
        <xdr:cNvPr id="24" name="Chart 23">
          <a:extLst>
            <a:ext uri="{FF2B5EF4-FFF2-40B4-BE49-F238E27FC236}">
              <a16:creationId xmlns:a16="http://schemas.microsoft.com/office/drawing/2014/main" id="{5D0DB482-6DD9-4772-8868-6E9343B61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207819</xdr:colOff>
      <xdr:row>24</xdr:row>
      <xdr:rowOff>116036</xdr:rowOff>
    </xdr:from>
    <xdr:to>
      <xdr:col>7</xdr:col>
      <xdr:colOff>355459</xdr:colOff>
      <xdr:row>32</xdr:row>
      <xdr:rowOff>100882</xdr:rowOff>
    </xdr:to>
    <xdr:graphicFrame macro="">
      <xdr:nvGraphicFramePr>
        <xdr:cNvPr id="26" name="Chart 25">
          <a:extLst>
            <a:ext uri="{FF2B5EF4-FFF2-40B4-BE49-F238E27FC236}">
              <a16:creationId xmlns:a16="http://schemas.microsoft.com/office/drawing/2014/main" id="{4E586E68-4704-4CE6-AF4A-EEC8660EA5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3460</xdr:colOff>
      <xdr:row>23</xdr:row>
      <xdr:rowOff>180997</xdr:rowOff>
    </xdr:from>
    <xdr:to>
      <xdr:col>6</xdr:col>
      <xdr:colOff>545954</xdr:colOff>
      <xdr:row>26</xdr:row>
      <xdr:rowOff>14310</xdr:rowOff>
    </xdr:to>
    <xdr:sp macro="" textlink="salescategory">
      <xdr:nvSpPr>
        <xdr:cNvPr id="27" name="TextBox 26">
          <a:extLst>
            <a:ext uri="{FF2B5EF4-FFF2-40B4-BE49-F238E27FC236}">
              <a16:creationId xmlns:a16="http://schemas.microsoft.com/office/drawing/2014/main" id="{F54888F4-2E80-4438-A83F-F1D70ADE2C24}"/>
            </a:ext>
          </a:extLst>
        </xdr:cNvPr>
        <xdr:cNvSpPr txBox="1"/>
      </xdr:nvSpPr>
      <xdr:spPr>
        <a:xfrm>
          <a:off x="1213695" y="4562497"/>
          <a:ext cx="2962965"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DBCBBA9-DA34-4DAE-AB88-C5D0454D7E85}" type="TxLink">
            <a:rPr lang="en-US" sz="1100" b="0" i="0" u="none" strike="noStrike" baseline="0">
              <a:solidFill>
                <a:schemeClr val="tx1">
                  <a:lumMod val="65000"/>
                  <a:lumOff val="35000"/>
                </a:schemeClr>
              </a:solidFill>
              <a:latin typeface="Aptos Narrow"/>
              <a:ea typeface="+mn-ea"/>
              <a:cs typeface="+mn-cs"/>
            </a:rPr>
            <a:pPr marL="0" indent="0"/>
            <a:t>Highest Sales:($328,449) was made by Chairs Category.</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1</xdr:col>
      <xdr:colOff>581023</xdr:colOff>
      <xdr:row>15</xdr:row>
      <xdr:rowOff>165393</xdr:rowOff>
    </xdr:from>
    <xdr:to>
      <xdr:col>6</xdr:col>
      <xdr:colOff>517380</xdr:colOff>
      <xdr:row>17</xdr:row>
      <xdr:rowOff>189206</xdr:rowOff>
    </xdr:to>
    <xdr:sp macro="" textlink="shippingmode">
      <xdr:nvSpPr>
        <xdr:cNvPr id="28" name="TextBox 27">
          <a:extLst>
            <a:ext uri="{FF2B5EF4-FFF2-40B4-BE49-F238E27FC236}">
              <a16:creationId xmlns:a16="http://schemas.microsoft.com/office/drawing/2014/main" id="{6CD320F9-ECC2-4650-B915-61E8ABAA8AFA}"/>
            </a:ext>
          </a:extLst>
        </xdr:cNvPr>
        <xdr:cNvSpPr txBox="1"/>
      </xdr:nvSpPr>
      <xdr:spPr>
        <a:xfrm>
          <a:off x="1190623" y="3022893"/>
          <a:ext cx="29843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6E076A0-757D-40EC-ABAF-6C84A2D09CAD}" type="TxLink">
            <a:rPr lang="en-US" sz="1100" b="0" i="0" u="none" strike="noStrike" baseline="0">
              <a:solidFill>
                <a:schemeClr val="tx1">
                  <a:lumMod val="65000"/>
                  <a:lumOff val="35000"/>
                </a:schemeClr>
              </a:solidFill>
              <a:latin typeface="Aptos Narrow"/>
              <a:ea typeface="+mn-ea"/>
              <a:cs typeface="+mn-cs"/>
            </a:rPr>
            <a:pPr marL="0" indent="0"/>
            <a:t>Most Orders:(59%) were shipped by Standard Class.</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2</xdr:col>
      <xdr:colOff>33338</xdr:colOff>
      <xdr:row>6</xdr:row>
      <xdr:rowOff>187037</xdr:rowOff>
    </xdr:from>
    <xdr:to>
      <xdr:col>3</xdr:col>
      <xdr:colOff>572799</xdr:colOff>
      <xdr:row>13</xdr:row>
      <xdr:rowOff>82263</xdr:rowOff>
    </xdr:to>
    <xdr:sp macro="" textlink="">
      <xdr:nvSpPr>
        <xdr:cNvPr id="29" name="Rectangle: Rounded Corners 28">
          <a:extLst>
            <a:ext uri="{FF2B5EF4-FFF2-40B4-BE49-F238E27FC236}">
              <a16:creationId xmlns:a16="http://schemas.microsoft.com/office/drawing/2014/main" id="{FC5D32F2-326A-4C67-B088-9CA2EACA7AB5}"/>
            </a:ext>
          </a:extLst>
        </xdr:cNvPr>
        <xdr:cNvSpPr/>
      </xdr:nvSpPr>
      <xdr:spPr>
        <a:xfrm>
          <a:off x="3081338" y="8188037"/>
          <a:ext cx="1149061" cy="1228726"/>
        </a:xfrm>
        <a:prstGeom prst="roundRect">
          <a:avLst>
            <a:gd name="adj" fmla="val 16421"/>
          </a:avLst>
        </a:prstGeom>
        <a:solidFill>
          <a:srgbClr val="DBDFE4"/>
        </a:solidFill>
        <a:ln>
          <a:noFill/>
        </a:ln>
        <a:effectLst>
          <a:glow rad="63500">
            <a:srgbClr val="8793A3">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66676</xdr:colOff>
      <xdr:row>6</xdr:row>
      <xdr:rowOff>187037</xdr:rowOff>
    </xdr:from>
    <xdr:to>
      <xdr:col>6</xdr:col>
      <xdr:colOff>0</xdr:colOff>
      <xdr:row>13</xdr:row>
      <xdr:rowOff>82263</xdr:rowOff>
    </xdr:to>
    <xdr:sp macro="" textlink="">
      <xdr:nvSpPr>
        <xdr:cNvPr id="30" name="Rectangle: Rounded Corners 29">
          <a:extLst>
            <a:ext uri="{FF2B5EF4-FFF2-40B4-BE49-F238E27FC236}">
              <a16:creationId xmlns:a16="http://schemas.microsoft.com/office/drawing/2014/main" id="{7588BAD8-B30B-4267-84B8-E3BD6AADFCF7}"/>
            </a:ext>
          </a:extLst>
        </xdr:cNvPr>
        <xdr:cNvSpPr/>
      </xdr:nvSpPr>
      <xdr:spPr>
        <a:xfrm>
          <a:off x="4333876" y="8188037"/>
          <a:ext cx="1152524" cy="1228726"/>
        </a:xfrm>
        <a:prstGeom prst="roundRect">
          <a:avLst>
            <a:gd name="adj" fmla="val 16421"/>
          </a:avLst>
        </a:prstGeom>
        <a:solidFill>
          <a:srgbClr val="DBDFE4"/>
        </a:solidFill>
        <a:ln>
          <a:noFill/>
        </a:ln>
        <a:effectLst>
          <a:glow rad="63500">
            <a:srgbClr val="8793A3">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100014</xdr:colOff>
      <xdr:row>6</xdr:row>
      <xdr:rowOff>187037</xdr:rowOff>
    </xdr:from>
    <xdr:to>
      <xdr:col>8</xdr:col>
      <xdr:colOff>33338</xdr:colOff>
      <xdr:row>13</xdr:row>
      <xdr:rowOff>82263</xdr:rowOff>
    </xdr:to>
    <xdr:sp macro="" textlink="">
      <xdr:nvSpPr>
        <xdr:cNvPr id="31" name="Rectangle: Rounded Corners 30">
          <a:extLst>
            <a:ext uri="{FF2B5EF4-FFF2-40B4-BE49-F238E27FC236}">
              <a16:creationId xmlns:a16="http://schemas.microsoft.com/office/drawing/2014/main" id="{1E93F653-3E20-4BC3-8169-5F5865F707D1}"/>
            </a:ext>
          </a:extLst>
        </xdr:cNvPr>
        <xdr:cNvSpPr/>
      </xdr:nvSpPr>
      <xdr:spPr>
        <a:xfrm>
          <a:off x="5586414" y="8188037"/>
          <a:ext cx="1152524" cy="1228726"/>
        </a:xfrm>
        <a:prstGeom prst="roundRect">
          <a:avLst>
            <a:gd name="adj" fmla="val 16421"/>
          </a:avLst>
        </a:prstGeom>
        <a:solidFill>
          <a:srgbClr val="DBDFE4"/>
        </a:solidFill>
        <a:ln>
          <a:noFill/>
        </a:ln>
        <a:effectLst>
          <a:glow rad="63500">
            <a:srgbClr val="8793A3">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281267</xdr:colOff>
      <xdr:row>7</xdr:row>
      <xdr:rowOff>40395</xdr:rowOff>
    </xdr:from>
    <xdr:to>
      <xdr:col>4</xdr:col>
      <xdr:colOff>25112</xdr:colOff>
      <xdr:row>8</xdr:row>
      <xdr:rowOff>149933</xdr:rowOff>
    </xdr:to>
    <xdr:sp macro="" textlink="">
      <xdr:nvSpPr>
        <xdr:cNvPr id="32" name="TextBox 31">
          <a:extLst>
            <a:ext uri="{FF2B5EF4-FFF2-40B4-BE49-F238E27FC236}">
              <a16:creationId xmlns:a16="http://schemas.microsoft.com/office/drawing/2014/main" id="{B41A1606-1883-421E-A9A9-0C9A40376D31}"/>
            </a:ext>
          </a:extLst>
        </xdr:cNvPr>
        <xdr:cNvSpPr txBox="1"/>
      </xdr:nvSpPr>
      <xdr:spPr>
        <a:xfrm>
          <a:off x="1491502" y="1373895"/>
          <a:ext cx="954081"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i="0" u="none" strike="noStrike" baseline="0">
              <a:solidFill>
                <a:schemeClr val="tx1">
                  <a:lumMod val="65000"/>
                  <a:lumOff val="35000"/>
                </a:schemeClr>
              </a:solidFill>
              <a:latin typeface="Aptos Narrow"/>
              <a:ea typeface="+mn-ea"/>
              <a:cs typeface="+mn-cs"/>
            </a:rPr>
            <a:t>Sales</a:t>
          </a:r>
        </a:p>
      </xdr:txBody>
    </xdr:sp>
    <xdr:clientData/>
  </xdr:twoCellAnchor>
  <xdr:twoCellAnchor>
    <xdr:from>
      <xdr:col>6</xdr:col>
      <xdr:colOff>314603</xdr:colOff>
      <xdr:row>7</xdr:row>
      <xdr:rowOff>32603</xdr:rowOff>
    </xdr:from>
    <xdr:to>
      <xdr:col>8</xdr:col>
      <xdr:colOff>57429</xdr:colOff>
      <xdr:row>8</xdr:row>
      <xdr:rowOff>142141</xdr:rowOff>
    </xdr:to>
    <xdr:sp macro="" textlink="">
      <xdr:nvSpPr>
        <xdr:cNvPr id="33" name="TextBox 32">
          <a:extLst>
            <a:ext uri="{FF2B5EF4-FFF2-40B4-BE49-F238E27FC236}">
              <a16:creationId xmlns:a16="http://schemas.microsoft.com/office/drawing/2014/main" id="{2336AC9C-F6A5-409D-AB47-3BB33EFED454}"/>
            </a:ext>
          </a:extLst>
        </xdr:cNvPr>
        <xdr:cNvSpPr txBox="1"/>
      </xdr:nvSpPr>
      <xdr:spPr>
        <a:xfrm>
          <a:off x="3945309" y="1366103"/>
          <a:ext cx="953061"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i="0" u="none" strike="noStrike" baseline="0">
              <a:solidFill>
                <a:schemeClr val="tx1">
                  <a:lumMod val="65000"/>
                  <a:lumOff val="35000"/>
                </a:schemeClr>
              </a:solidFill>
              <a:latin typeface="Aptos Narrow"/>
              <a:ea typeface="+mn-ea"/>
              <a:cs typeface="+mn-cs"/>
            </a:rPr>
            <a:t>Quantity</a:t>
          </a:r>
        </a:p>
      </xdr:txBody>
    </xdr:sp>
    <xdr:clientData/>
  </xdr:twoCellAnchor>
  <xdr:twoCellAnchor>
    <xdr:from>
      <xdr:col>4</xdr:col>
      <xdr:colOff>347940</xdr:colOff>
      <xdr:row>7</xdr:row>
      <xdr:rowOff>42128</xdr:rowOff>
    </xdr:from>
    <xdr:to>
      <xdr:col>5</xdr:col>
      <xdr:colOff>405092</xdr:colOff>
      <xdr:row>8</xdr:row>
      <xdr:rowOff>156428</xdr:rowOff>
    </xdr:to>
    <xdr:sp macro="" textlink="">
      <xdr:nvSpPr>
        <xdr:cNvPr id="34" name="TextBox 33">
          <a:extLst>
            <a:ext uri="{FF2B5EF4-FFF2-40B4-BE49-F238E27FC236}">
              <a16:creationId xmlns:a16="http://schemas.microsoft.com/office/drawing/2014/main" id="{8FB32082-D17A-44C1-9B35-8D652C72DE44}"/>
            </a:ext>
          </a:extLst>
        </xdr:cNvPr>
        <xdr:cNvSpPr txBox="1"/>
      </xdr:nvSpPr>
      <xdr:spPr>
        <a:xfrm>
          <a:off x="2768411" y="1375628"/>
          <a:ext cx="66226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i="0" u="none" strike="noStrike" baseline="0">
              <a:solidFill>
                <a:schemeClr val="tx1">
                  <a:lumMod val="65000"/>
                  <a:lumOff val="35000"/>
                </a:schemeClr>
              </a:solidFill>
              <a:latin typeface="Aptos Narrow"/>
              <a:ea typeface="+mn-ea"/>
              <a:cs typeface="+mn-cs"/>
            </a:rPr>
            <a:t>Profit</a:t>
          </a:r>
        </a:p>
      </xdr:txBody>
    </xdr:sp>
    <xdr:clientData/>
  </xdr:twoCellAnchor>
  <xdr:twoCellAnchor>
    <xdr:from>
      <xdr:col>2</xdr:col>
      <xdr:colOff>143157</xdr:colOff>
      <xdr:row>9</xdr:row>
      <xdr:rowOff>43429</xdr:rowOff>
    </xdr:from>
    <xdr:to>
      <xdr:col>3</xdr:col>
      <xdr:colOff>524156</xdr:colOff>
      <xdr:row>11</xdr:row>
      <xdr:rowOff>162491</xdr:rowOff>
    </xdr:to>
    <xdr:sp macro="" textlink="Sales">
      <xdr:nvSpPr>
        <xdr:cNvPr id="35" name="TextBox 34">
          <a:extLst>
            <a:ext uri="{FF2B5EF4-FFF2-40B4-BE49-F238E27FC236}">
              <a16:creationId xmlns:a16="http://schemas.microsoft.com/office/drawing/2014/main" id="{84A56ACA-DF78-408B-8F21-885276CD15BC}"/>
            </a:ext>
          </a:extLst>
        </xdr:cNvPr>
        <xdr:cNvSpPr txBox="1"/>
      </xdr:nvSpPr>
      <xdr:spPr>
        <a:xfrm>
          <a:off x="1353392" y="1757929"/>
          <a:ext cx="986117"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0625E90-ED83-4151-AA13-91047759CFC3}" type="TxLink">
            <a:rPr lang="en-US" sz="2000" b="0" i="0" u="none" strike="noStrike">
              <a:solidFill>
                <a:srgbClr val="1C2632"/>
              </a:solidFill>
              <a:latin typeface="+mn-lt"/>
              <a:ea typeface="+mn-ea"/>
              <a:cs typeface="+mn-cs"/>
            </a:rPr>
            <a:pPr marL="0" indent="0"/>
            <a:t>$742.0k</a:t>
          </a:fld>
          <a:endParaRPr lang="en-US" sz="2000">
            <a:solidFill>
              <a:srgbClr val="1C2632"/>
            </a:solidFill>
            <a:latin typeface="+mn-lt"/>
            <a:ea typeface="+mn-ea"/>
            <a:cs typeface="+mn-cs"/>
          </a:endParaRPr>
        </a:p>
      </xdr:txBody>
    </xdr:sp>
    <xdr:clientData/>
  </xdr:twoCellAnchor>
  <xdr:twoCellAnchor>
    <xdr:from>
      <xdr:col>4</xdr:col>
      <xdr:colOff>271743</xdr:colOff>
      <xdr:row>9</xdr:row>
      <xdr:rowOff>60747</xdr:rowOff>
    </xdr:from>
    <xdr:to>
      <xdr:col>6</xdr:col>
      <xdr:colOff>34635</xdr:colOff>
      <xdr:row>11</xdr:row>
      <xdr:rowOff>179809</xdr:rowOff>
    </xdr:to>
    <xdr:sp macro="" textlink="Profit">
      <xdr:nvSpPr>
        <xdr:cNvPr id="36" name="TextBox 35">
          <a:extLst>
            <a:ext uri="{FF2B5EF4-FFF2-40B4-BE49-F238E27FC236}">
              <a16:creationId xmlns:a16="http://schemas.microsoft.com/office/drawing/2014/main" id="{BE4C79C2-0D6C-4077-A45A-7D2DF436F0B6}"/>
            </a:ext>
          </a:extLst>
        </xdr:cNvPr>
        <xdr:cNvSpPr txBox="1"/>
      </xdr:nvSpPr>
      <xdr:spPr>
        <a:xfrm>
          <a:off x="2692214" y="1775247"/>
          <a:ext cx="973127"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0698BD1-05E3-441E-8100-647774099D09}" type="TxLink">
            <a:rPr lang="en-US" sz="2000" b="0" i="0" u="none" strike="noStrike">
              <a:solidFill>
                <a:srgbClr val="1C2632"/>
              </a:solidFill>
              <a:latin typeface="+mn-lt"/>
              <a:ea typeface="+mn-ea"/>
              <a:cs typeface="+mn-cs"/>
            </a:rPr>
            <a:pPr marL="0" indent="0"/>
            <a:t>$18.5k</a:t>
          </a:fld>
          <a:endParaRPr lang="en-US" sz="2000">
            <a:solidFill>
              <a:srgbClr val="1C2632"/>
            </a:solidFill>
            <a:latin typeface="+mn-lt"/>
            <a:ea typeface="+mn-ea"/>
            <a:cs typeface="+mn-cs"/>
          </a:endParaRPr>
        </a:p>
      </xdr:txBody>
    </xdr:sp>
    <xdr:clientData/>
  </xdr:twoCellAnchor>
  <xdr:twoCellAnchor>
    <xdr:from>
      <xdr:col>6</xdr:col>
      <xdr:colOff>389509</xdr:colOff>
      <xdr:row>9</xdr:row>
      <xdr:rowOff>60747</xdr:rowOff>
    </xdr:from>
    <xdr:to>
      <xdr:col>8</xdr:col>
      <xdr:colOff>151383</xdr:colOff>
      <xdr:row>11</xdr:row>
      <xdr:rowOff>179809</xdr:rowOff>
    </xdr:to>
    <xdr:sp macro="" textlink="Quantity">
      <xdr:nvSpPr>
        <xdr:cNvPr id="37" name="TextBox 36">
          <a:extLst>
            <a:ext uri="{FF2B5EF4-FFF2-40B4-BE49-F238E27FC236}">
              <a16:creationId xmlns:a16="http://schemas.microsoft.com/office/drawing/2014/main" id="{8F1DCE96-C12F-4D17-B27D-C6FCDB7A00B0}"/>
            </a:ext>
          </a:extLst>
        </xdr:cNvPr>
        <xdr:cNvSpPr txBox="1"/>
      </xdr:nvSpPr>
      <xdr:spPr>
        <a:xfrm>
          <a:off x="4026327" y="1775247"/>
          <a:ext cx="974147"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276B9AE-8D5C-4409-91B8-4DE42C0410F2}" type="TxLink">
            <a:rPr lang="en-US" sz="2000" b="0" i="0" u="none" strike="noStrike">
              <a:solidFill>
                <a:srgbClr val="1C2632"/>
              </a:solidFill>
              <a:latin typeface="+mn-lt"/>
              <a:ea typeface="+mn-ea"/>
              <a:cs typeface="+mn-cs"/>
            </a:rPr>
            <a:pPr marL="0" indent="0"/>
            <a:t>8.0k</a:t>
          </a:fld>
          <a:endParaRPr lang="en-US" sz="2000">
            <a:solidFill>
              <a:srgbClr val="1C2632"/>
            </a:solidFill>
            <a:latin typeface="+mn-lt"/>
            <a:ea typeface="+mn-ea"/>
            <a:cs typeface="+mn-cs"/>
          </a:endParaRPr>
        </a:p>
      </xdr:txBody>
    </xdr:sp>
    <xdr:clientData/>
  </xdr:twoCellAnchor>
  <xdr:twoCellAnchor>
    <xdr:from>
      <xdr:col>6</xdr:col>
      <xdr:colOff>147634</xdr:colOff>
      <xdr:row>11</xdr:row>
      <xdr:rowOff>70267</xdr:rowOff>
    </xdr:from>
    <xdr:to>
      <xdr:col>8</xdr:col>
      <xdr:colOff>105208</xdr:colOff>
      <xdr:row>13</xdr:row>
      <xdr:rowOff>65506</xdr:rowOff>
    </xdr:to>
    <xdr:sp macro="" textlink="QuantityYOY">
      <xdr:nvSpPr>
        <xdr:cNvPr id="38" name="TextBox 37">
          <a:extLst>
            <a:ext uri="{FF2B5EF4-FFF2-40B4-BE49-F238E27FC236}">
              <a16:creationId xmlns:a16="http://schemas.microsoft.com/office/drawing/2014/main" id="{888FF0F2-3980-4BC9-AC1D-BF809F6D2B8D}"/>
            </a:ext>
          </a:extLst>
        </xdr:cNvPr>
        <xdr:cNvSpPr txBox="1"/>
      </xdr:nvSpPr>
      <xdr:spPr>
        <a:xfrm>
          <a:off x="3778340" y="2165767"/>
          <a:ext cx="1167809" cy="376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25B9CC-D044-4C5C-9908-63A94E73F86D}" type="TxLink">
            <a:rPr lang="en-US" sz="1400" b="0" i="0" u="none" strike="noStrike" baseline="0">
              <a:solidFill>
                <a:schemeClr val="tx1">
                  <a:lumMod val="65000"/>
                  <a:lumOff val="35000"/>
                </a:schemeClr>
              </a:solidFill>
              <a:latin typeface="Aptos Narrow"/>
              <a:ea typeface="+mn-ea"/>
              <a:cs typeface="+mn-cs"/>
            </a:rPr>
            <a:pPr/>
            <a:t>▲11% YoY%</a:t>
          </a:fld>
          <a:endParaRPr lang="en-US" sz="2000" baseline="0">
            <a:solidFill>
              <a:schemeClr val="tx1">
                <a:lumMod val="65000"/>
                <a:lumOff val="35000"/>
              </a:schemeClr>
            </a:solidFill>
            <a:latin typeface="+mn-lt"/>
            <a:ea typeface="+mn-ea"/>
            <a:cs typeface="+mn-cs"/>
          </a:endParaRPr>
        </a:p>
      </xdr:txBody>
    </xdr:sp>
    <xdr:clientData/>
  </xdr:twoCellAnchor>
  <xdr:twoCellAnchor>
    <xdr:from>
      <xdr:col>4</xdr:col>
      <xdr:colOff>71715</xdr:colOff>
      <xdr:row>11</xdr:row>
      <xdr:rowOff>73297</xdr:rowOff>
    </xdr:from>
    <xdr:to>
      <xdr:col>5</xdr:col>
      <xdr:colOff>581305</xdr:colOff>
      <xdr:row>13</xdr:row>
      <xdr:rowOff>92348</xdr:rowOff>
    </xdr:to>
    <xdr:sp macro="" textlink="ProfitYoY">
      <xdr:nvSpPr>
        <xdr:cNvPr id="39" name="TextBox 38">
          <a:extLst>
            <a:ext uri="{FF2B5EF4-FFF2-40B4-BE49-F238E27FC236}">
              <a16:creationId xmlns:a16="http://schemas.microsoft.com/office/drawing/2014/main" id="{3F8ED62F-E9C1-4DE7-A76E-AE4BB7FC0E33}"/>
            </a:ext>
          </a:extLst>
        </xdr:cNvPr>
        <xdr:cNvSpPr txBox="1"/>
      </xdr:nvSpPr>
      <xdr:spPr>
        <a:xfrm>
          <a:off x="2492186" y="2168797"/>
          <a:ext cx="1114707"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92C6CE5-5111-444B-B138-D75F78E8232D}" type="TxLink">
            <a:rPr lang="en-US" sz="1400" b="0" i="0" u="none" strike="noStrike" baseline="0">
              <a:solidFill>
                <a:schemeClr val="tx1">
                  <a:lumMod val="65000"/>
                  <a:lumOff val="35000"/>
                </a:schemeClr>
              </a:solidFill>
              <a:latin typeface="Aptos Narrow"/>
              <a:ea typeface="+mn-ea"/>
              <a:cs typeface="+mn-cs"/>
            </a:rPr>
            <a:pPr marL="0" indent="0"/>
            <a:t>▼57% YoY%</a:t>
          </a:fld>
          <a:endParaRPr lang="en-US" sz="14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2</xdr:col>
      <xdr:colOff>34635</xdr:colOff>
      <xdr:row>11</xdr:row>
      <xdr:rowOff>59011</xdr:rowOff>
    </xdr:from>
    <xdr:to>
      <xdr:col>3</xdr:col>
      <xdr:colOff>543205</xdr:colOff>
      <xdr:row>13</xdr:row>
      <xdr:rowOff>78062</xdr:rowOff>
    </xdr:to>
    <xdr:sp macro="" textlink="Salesyoy">
      <xdr:nvSpPr>
        <xdr:cNvPr id="40" name="TextBox 39">
          <a:extLst>
            <a:ext uri="{FF2B5EF4-FFF2-40B4-BE49-F238E27FC236}">
              <a16:creationId xmlns:a16="http://schemas.microsoft.com/office/drawing/2014/main" id="{36A4AB9C-7F2A-45A7-9ED3-7636CA755857}"/>
            </a:ext>
          </a:extLst>
        </xdr:cNvPr>
        <xdr:cNvSpPr txBox="1"/>
      </xdr:nvSpPr>
      <xdr:spPr>
        <a:xfrm>
          <a:off x="1244870" y="2154511"/>
          <a:ext cx="1113688"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F82B762-2AF5-49D0-A7EE-49C22C99F3BE}" type="TxLink">
            <a:rPr lang="en-US" sz="1400" b="0" i="0" u="none" strike="noStrike" baseline="0">
              <a:solidFill>
                <a:schemeClr val="tx1">
                  <a:lumMod val="65000"/>
                  <a:lumOff val="35000"/>
                </a:schemeClr>
              </a:solidFill>
              <a:latin typeface="Aptos Narrow"/>
              <a:ea typeface="+mn-ea"/>
              <a:cs typeface="+mn-cs"/>
            </a:rPr>
            <a:pPr marL="0" indent="0"/>
            <a:t>▲8% YoY%</a:t>
          </a:fld>
          <a:endParaRPr lang="en-US" sz="14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3</xdr:col>
      <xdr:colOff>238124</xdr:colOff>
      <xdr:row>18</xdr:row>
      <xdr:rowOff>38100</xdr:rowOff>
    </xdr:from>
    <xdr:to>
      <xdr:col>5</xdr:col>
      <xdr:colOff>15585</xdr:colOff>
      <xdr:row>23</xdr:row>
      <xdr:rowOff>98718</xdr:rowOff>
    </xdr:to>
    <xdr:sp macro="" textlink="">
      <xdr:nvSpPr>
        <xdr:cNvPr id="41" name="Oval 40">
          <a:extLst>
            <a:ext uri="{FF2B5EF4-FFF2-40B4-BE49-F238E27FC236}">
              <a16:creationId xmlns:a16="http://schemas.microsoft.com/office/drawing/2014/main" id="{C0C0B2AE-F706-4A1E-9F89-80428889740B}"/>
            </a:ext>
          </a:extLst>
        </xdr:cNvPr>
        <xdr:cNvSpPr/>
      </xdr:nvSpPr>
      <xdr:spPr>
        <a:xfrm>
          <a:off x="2066924" y="3467100"/>
          <a:ext cx="996661" cy="1013118"/>
        </a:xfrm>
        <a:prstGeom prst="ellipse">
          <a:avLst/>
        </a:prstGeom>
        <a:solidFill>
          <a:srgbClr val="8793A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201757</xdr:colOff>
      <xdr:row>20</xdr:row>
      <xdr:rowOff>29444</xdr:rowOff>
    </xdr:from>
    <xdr:to>
      <xdr:col>5</xdr:col>
      <xdr:colOff>114733</xdr:colOff>
      <xdr:row>21</xdr:row>
      <xdr:rowOff>161927</xdr:rowOff>
    </xdr:to>
    <xdr:sp macro="" textlink="">
      <xdr:nvSpPr>
        <xdr:cNvPr id="25" name="TextBox 24">
          <a:extLst>
            <a:ext uri="{FF2B5EF4-FFF2-40B4-BE49-F238E27FC236}">
              <a16:creationId xmlns:a16="http://schemas.microsoft.com/office/drawing/2014/main" id="{C7426A73-983F-45E1-A879-FA854E39650C}"/>
            </a:ext>
          </a:extLst>
        </xdr:cNvPr>
        <xdr:cNvSpPr txBox="1"/>
      </xdr:nvSpPr>
      <xdr:spPr>
        <a:xfrm>
          <a:off x="2030557" y="3839444"/>
          <a:ext cx="1132176" cy="3229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rgbClr val="1C2632"/>
              </a:solidFill>
              <a:latin typeface="+mn-lt"/>
              <a:ea typeface="+mn-ea"/>
              <a:cs typeface="+mn-cs"/>
            </a:rPr>
            <a:t>Shipping</a:t>
          </a:r>
          <a:r>
            <a:rPr lang="en-US" sz="1200" baseline="0">
              <a:solidFill>
                <a:srgbClr val="1C2632"/>
              </a:solidFill>
              <a:latin typeface="+mn-lt"/>
              <a:ea typeface="+mn-ea"/>
              <a:cs typeface="+mn-cs"/>
            </a:rPr>
            <a:t> Mode</a:t>
          </a:r>
          <a:endParaRPr lang="en-US" sz="1200">
            <a:solidFill>
              <a:srgbClr val="1C2632"/>
            </a:solidFill>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l" refreshedDate="45812.614404976855" createdVersion="8" refreshedVersion="8" minRefreshableVersion="3" recordCount="2121" xr:uid="{145CA24A-A696-459F-A62E-80DC2F0AF7BB}">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ntainsMixedTypes="1" containsNumber="1" containsInteger="1" minValue="0" maxValue="7" count="16">
        <s v="3 - days"/>
        <s v="7 - days"/>
        <s v="5 - days"/>
        <s v="2 - days"/>
        <s v="4 - days"/>
        <s v="1 - day"/>
        <s v="6 - days"/>
        <s v="0 - days"/>
        <n v="3" u="1"/>
        <n v="7" u="1"/>
        <n v="5" u="1"/>
        <n v="2" u="1"/>
        <n v="4" u="1"/>
        <n v="1" u="1"/>
        <n v="6" u="1"/>
        <n v="0" u="1"/>
      </sharedItems>
    </cacheField>
    <cacheField name="Month" numFmtId="0">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1069829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x v="0"/>
    <x v="0"/>
    <s v="Bush Somerset Collection Bookcase"/>
    <n v="261.95999999999998"/>
    <n v="2"/>
    <n v="41.913600000000002"/>
    <x v="0"/>
    <s v="Nov"/>
  </r>
  <r>
    <s v="CA-2016-152156"/>
    <x v="0"/>
    <d v="2016-11-11T00:00:00"/>
    <x v="0"/>
    <s v="CG-12520"/>
    <s v="Claire Gute"/>
    <x v="0"/>
    <s v="United States"/>
    <x v="0"/>
    <x v="0"/>
    <x v="0"/>
    <s v="FUR-CH-10000454"/>
    <x v="0"/>
    <x v="1"/>
    <s v="Hon Deluxe Fabric Upholstered Stacking Chairs, Rounded Back"/>
    <n v="731.94"/>
    <n v="3"/>
    <n v="219.58199999999999"/>
    <x v="0"/>
    <s v="Nov"/>
  </r>
  <r>
    <s v="US-2015-108966"/>
    <x v="1"/>
    <d v="2015-10-18T00:00:00"/>
    <x v="1"/>
    <s v="SO-20335"/>
    <s v="Sean O'Donnell"/>
    <x v="0"/>
    <s v="United States"/>
    <x v="1"/>
    <x v="1"/>
    <x v="0"/>
    <s v="FUR-TA-10000577"/>
    <x v="0"/>
    <x v="2"/>
    <s v="Bretford CR4500 Series Slim Rectangular Table"/>
    <n v="957.57749999999999"/>
    <n v="5"/>
    <n v="-383.03100000000001"/>
    <x v="1"/>
    <s v="Oct"/>
  </r>
  <r>
    <s v="CA-2014-115812"/>
    <x v="2"/>
    <d v="2014-06-14T00:00:00"/>
    <x v="1"/>
    <s v="BH-11710"/>
    <s v="Brosina Hoffman"/>
    <x v="0"/>
    <s v="United States"/>
    <x v="2"/>
    <x v="2"/>
    <x v="1"/>
    <s v="FUR-FU-10001487"/>
    <x v="0"/>
    <x v="3"/>
    <s v="Eldon Expressions Wood and Plastic Desk Accessories, Cherry Wood"/>
    <n v="48.86"/>
    <n v="7"/>
    <n v="14.1694"/>
    <x v="2"/>
    <s v="Jun"/>
  </r>
  <r>
    <s v="CA-2014-115812"/>
    <x v="2"/>
    <d v="2014-06-14T00:00:00"/>
    <x v="1"/>
    <s v="BH-11710"/>
    <s v="Brosina Hoffman"/>
    <x v="0"/>
    <s v="United States"/>
    <x v="2"/>
    <x v="2"/>
    <x v="1"/>
    <s v="FUR-TA-10001539"/>
    <x v="0"/>
    <x v="2"/>
    <s v="Chromcraft Rectangular Conference Tables"/>
    <n v="1706.184"/>
    <n v="9"/>
    <n v="85.309200000000004"/>
    <x v="2"/>
    <s v="Jun"/>
  </r>
  <r>
    <s v="US-2017-156909"/>
    <x v="3"/>
    <d v="2017-07-18T00:00:00"/>
    <x v="0"/>
    <s v="SF-20065"/>
    <s v="Sandra Flanagan"/>
    <x v="0"/>
    <s v="United States"/>
    <x v="3"/>
    <x v="3"/>
    <x v="2"/>
    <s v="FUR-CH-10002774"/>
    <x v="0"/>
    <x v="1"/>
    <s v="Global Deluxe Stacking Chair, Gray"/>
    <n v="71.372"/>
    <n v="2"/>
    <n v="-1.0196000000000001"/>
    <x v="3"/>
    <s v="Jul"/>
  </r>
  <r>
    <s v="CA-2015-106320"/>
    <x v="4"/>
    <d v="2015-09-30T00:00:00"/>
    <x v="1"/>
    <s v="EB-13870"/>
    <s v="Emily Burns"/>
    <x v="0"/>
    <s v="United States"/>
    <x v="4"/>
    <x v="4"/>
    <x v="1"/>
    <s v="FUR-TA-10000577"/>
    <x v="0"/>
    <x v="2"/>
    <s v="Bretford CR4500 Series Slim Rectangular Table"/>
    <n v="1044.6300000000001"/>
    <n v="3"/>
    <n v="240.26490000000001"/>
    <x v="2"/>
    <s v="Sep"/>
  </r>
  <r>
    <s v="US-2015-150630"/>
    <x v="5"/>
    <d v="2015-09-21T00:00:00"/>
    <x v="1"/>
    <s v="TB-21520"/>
    <s v="Tracy Blumstein"/>
    <x v="0"/>
    <s v="United States"/>
    <x v="3"/>
    <x v="3"/>
    <x v="2"/>
    <s v="FUR-BO-10004834"/>
    <x v="0"/>
    <x v="0"/>
    <s v="Riverside Palais Royal Lawyers Bookcase, Royale Cherry Finish"/>
    <n v="3083.43"/>
    <n v="7"/>
    <n v="-1665.0522000000001"/>
    <x v="4"/>
    <s v="Sep"/>
  </r>
  <r>
    <s v="US-2015-150630"/>
    <x v="5"/>
    <d v="2015-09-21T00:00:00"/>
    <x v="1"/>
    <s v="TB-21520"/>
    <s v="Tracy Blumstein"/>
    <x v="0"/>
    <s v="United States"/>
    <x v="3"/>
    <x v="3"/>
    <x v="2"/>
    <s v="FUR-FU-10004848"/>
    <x v="0"/>
    <x v="3"/>
    <s v="Howard Miller 13-3/4&quot; Diameter Brushed Chrome Round Wall Clock"/>
    <n v="124.2"/>
    <n v="3"/>
    <n v="15.525"/>
    <x v="4"/>
    <s v="Sep"/>
  </r>
  <r>
    <s v="CA-2016-117590"/>
    <x v="6"/>
    <d v="2016-12-10T00:00:00"/>
    <x v="2"/>
    <s v="GH-14485"/>
    <s v="Gene Hale"/>
    <x v="1"/>
    <s v="United States"/>
    <x v="5"/>
    <x v="5"/>
    <x v="3"/>
    <s v="FUR-FU-10003664"/>
    <x v="0"/>
    <x v="3"/>
    <s v="Electrix Architect's Clamp-On Swing Arm Lamp, Black"/>
    <n v="190.92"/>
    <n v="5"/>
    <n v="-147.96299999999999"/>
    <x v="3"/>
    <s v="Dec"/>
  </r>
  <r>
    <s v="CA-2015-117415"/>
    <x v="7"/>
    <d v="2015-12-31T00:00:00"/>
    <x v="1"/>
    <s v="SN-20710"/>
    <s v="Steve Nguyen"/>
    <x v="2"/>
    <s v="United States"/>
    <x v="6"/>
    <x v="5"/>
    <x v="3"/>
    <s v="FUR-BO-10002545"/>
    <x v="0"/>
    <x v="0"/>
    <s v="Atlantic Metals Mobile 3-Shelf Bookcases, Custom Colors"/>
    <n v="532.39919999999995"/>
    <n v="3"/>
    <n v="-46.976399999999998"/>
    <x v="4"/>
    <s v="Dec"/>
  </r>
  <r>
    <s v="CA-2015-117415"/>
    <x v="7"/>
    <d v="2015-12-31T00:00:00"/>
    <x v="1"/>
    <s v="SN-20710"/>
    <s v="Steve Nguyen"/>
    <x v="2"/>
    <s v="United States"/>
    <x v="6"/>
    <x v="5"/>
    <x v="3"/>
    <s v="FUR-CH-10004218"/>
    <x v="0"/>
    <x v="1"/>
    <s v="Global Fabric Manager's Chair, Dark Gray"/>
    <n v="212.05799999999999"/>
    <n v="3"/>
    <n v="-15.147"/>
    <x v="4"/>
    <s v="Dec"/>
  </r>
  <r>
    <s v="CA-2015-115742"/>
    <x v="8"/>
    <d v="2015-04-22T00:00:00"/>
    <x v="1"/>
    <s v="DP-13000"/>
    <s v="Darren Powers"/>
    <x v="0"/>
    <s v="United States"/>
    <x v="7"/>
    <x v="6"/>
    <x v="3"/>
    <s v="FUR-FU-10001706"/>
    <x v="0"/>
    <x v="3"/>
    <s v="Longer-Life Soft White Bulbs"/>
    <n v="6.16"/>
    <n v="2"/>
    <n v="2.9567999999999999"/>
    <x v="4"/>
    <s v="Apr"/>
  </r>
  <r>
    <s v="CA-2015-115742"/>
    <x v="8"/>
    <d v="2015-04-22T00:00:00"/>
    <x v="1"/>
    <s v="DP-13000"/>
    <s v="Darren Powers"/>
    <x v="0"/>
    <s v="United States"/>
    <x v="7"/>
    <x v="6"/>
    <x v="3"/>
    <s v="FUR-CH-10003061"/>
    <x v="0"/>
    <x v="1"/>
    <s v="Global Leather Task Chair, Black"/>
    <n v="89.99"/>
    <n v="1"/>
    <n v="17.098099999999999"/>
    <x v="4"/>
    <s v="Apr"/>
  </r>
  <r>
    <s v="CA-2016-111682"/>
    <x v="9"/>
    <d v="2016-06-18T00:00:00"/>
    <x v="2"/>
    <s v="TB-21055"/>
    <s v="Ted Butterfield"/>
    <x v="0"/>
    <s v="United States"/>
    <x v="8"/>
    <x v="7"/>
    <x v="2"/>
    <s v="FUR-CH-10003968"/>
    <x v="0"/>
    <x v="1"/>
    <s v="Novimex Turbo Task Chair"/>
    <n v="319.41000000000003"/>
    <n v="5"/>
    <n v="7.0979999999999999"/>
    <x v="5"/>
    <s v="Jun"/>
  </r>
  <r>
    <s v="CA-2015-135545"/>
    <x v="10"/>
    <d v="2015-11-30T00:00:00"/>
    <x v="1"/>
    <s v="KM-16720"/>
    <s v="Kunst Miller"/>
    <x v="0"/>
    <s v="United States"/>
    <x v="2"/>
    <x v="2"/>
    <x v="1"/>
    <s v="FUR-FU-10000397"/>
    <x v="0"/>
    <x v="3"/>
    <s v="Luxo Economy Swing Arm Lamp"/>
    <n v="79.760000000000005"/>
    <n v="4"/>
    <n v="22.332799999999999"/>
    <x v="6"/>
    <s v="Nov"/>
  </r>
  <r>
    <s v="US-2015-164175"/>
    <x v="11"/>
    <d v="2015-05-05T00:00:00"/>
    <x v="1"/>
    <s v="PS-18970"/>
    <s v="Paul Stevenson"/>
    <x v="2"/>
    <s v="United States"/>
    <x v="9"/>
    <x v="8"/>
    <x v="3"/>
    <s v="FUR-CH-10001146"/>
    <x v="0"/>
    <x v="1"/>
    <s v="Global Value Mid-Back Manager's Chair, Gray"/>
    <n v="213.11500000000001"/>
    <n v="5"/>
    <n v="-15.2225"/>
    <x v="2"/>
    <s v="Apr"/>
  </r>
  <r>
    <s v="US-2015-134026"/>
    <x v="12"/>
    <d v="2015-05-02T00:00:00"/>
    <x v="1"/>
    <s v="JE-15745"/>
    <s v="Joel Eaton"/>
    <x v="0"/>
    <s v="United States"/>
    <x v="10"/>
    <x v="9"/>
    <x v="0"/>
    <s v="FUR-CH-10000513"/>
    <x v="0"/>
    <x v="1"/>
    <s v="High-Back Leather Manager's Chair"/>
    <n v="831.93600000000004"/>
    <n v="8"/>
    <n v="-114.3912"/>
    <x v="6"/>
    <s v="Apr"/>
  </r>
  <r>
    <s v="US-2015-134026"/>
    <x v="12"/>
    <d v="2015-05-02T00:00:00"/>
    <x v="1"/>
    <s v="JE-15745"/>
    <s v="Joel Eaton"/>
    <x v="0"/>
    <s v="United States"/>
    <x v="10"/>
    <x v="9"/>
    <x v="0"/>
    <s v="FUR-FU-10003708"/>
    <x v="0"/>
    <x v="3"/>
    <s v="Tenex Traditional Chairmats for Medium Pile Carpet, Standard Lip, 36&quot; x 48&quot;"/>
    <n v="97.04"/>
    <n v="2"/>
    <n v="1.2130000000000001"/>
    <x v="6"/>
    <s v="Apr"/>
  </r>
  <r>
    <s v="US-2017-118038"/>
    <x v="13"/>
    <d v="2017-12-11T00:00:00"/>
    <x v="2"/>
    <s v="KB-16600"/>
    <s v="Ken Brennan"/>
    <x v="1"/>
    <s v="United States"/>
    <x v="6"/>
    <x v="5"/>
    <x v="3"/>
    <s v="FUR-FU-10000260"/>
    <x v="0"/>
    <x v="3"/>
    <s v="6&quot; Cubicle Wall Clock, Black"/>
    <n v="9.7080000000000002"/>
    <n v="3"/>
    <n v="-5.8247999999999998"/>
    <x v="3"/>
    <s v="Dec"/>
  </r>
  <r>
    <s v="US-2014-147606"/>
    <x v="14"/>
    <d v="2014-12-01T00:00:00"/>
    <x v="0"/>
    <s v="JE-15745"/>
    <s v="Joel Eaton"/>
    <x v="0"/>
    <s v="United States"/>
    <x v="6"/>
    <x v="5"/>
    <x v="3"/>
    <s v="FUR-FU-10003194"/>
    <x v="0"/>
    <x v="3"/>
    <s v="Eldon Expressions Desk Accessory, Wood Pencil Holder, Oak"/>
    <n v="19.3"/>
    <n v="5"/>
    <n v="-14.475"/>
    <x v="2"/>
    <s v="Nov"/>
  </r>
  <r>
    <s v="CA-2017-140088"/>
    <x v="15"/>
    <d v="2017-05-30T00:00:00"/>
    <x v="0"/>
    <s v="PO-18865"/>
    <s v="Patrick O'Donnell"/>
    <x v="0"/>
    <s v="United States"/>
    <x v="11"/>
    <x v="10"/>
    <x v="0"/>
    <s v="FUR-CH-10000863"/>
    <x v="0"/>
    <x v="1"/>
    <s v="Novimex Swivel Fabric Task Chair"/>
    <n v="301.95999999999998"/>
    <n v="2"/>
    <n v="33.215600000000002"/>
    <x v="3"/>
    <s v="May"/>
  </r>
  <r>
    <s v="CA-2015-149587"/>
    <x v="16"/>
    <d v="2015-02-05T00:00:00"/>
    <x v="0"/>
    <s v="KB-16315"/>
    <s v="Karl Braun"/>
    <x v="0"/>
    <s v="United States"/>
    <x v="12"/>
    <x v="11"/>
    <x v="3"/>
    <s v="FUR-FU-10003799"/>
    <x v="0"/>
    <x v="3"/>
    <s v="Seth Thomas 13 1/2&quot; Wall Clock"/>
    <n v="53.34"/>
    <n v="3"/>
    <n v="16.535399999999999"/>
    <x v="2"/>
    <s v="Jan"/>
  </r>
  <r>
    <s v="CA-2017-161018"/>
    <x v="17"/>
    <d v="2017-11-11T00:00:00"/>
    <x v="0"/>
    <s v="PN-18775"/>
    <s v="Parhena Norris"/>
    <x v="2"/>
    <s v="United States"/>
    <x v="13"/>
    <x v="7"/>
    <x v="2"/>
    <s v="FUR-FU-10000629"/>
    <x v="0"/>
    <x v="3"/>
    <s v="9-3/4 Diameter Round Wall Clock"/>
    <n v="96.53"/>
    <n v="7"/>
    <n v="40.5426"/>
    <x v="3"/>
    <s v="Nov"/>
  </r>
  <r>
    <s v="US-2015-156867"/>
    <x v="18"/>
    <d v="2015-11-17T00:00:00"/>
    <x v="1"/>
    <s v="LC-16870"/>
    <s v="Lena Cacioppo"/>
    <x v="0"/>
    <s v="United States"/>
    <x v="14"/>
    <x v="12"/>
    <x v="1"/>
    <s v="FUR-FU-10004006"/>
    <x v="0"/>
    <x v="3"/>
    <s v="Deflect-o DuraMat Lighweight, Studded, Beveled Mat for Low Pile Carpeting"/>
    <n v="102.36"/>
    <n v="3"/>
    <n v="-3.8384999999999998"/>
    <x v="4"/>
    <s v="Nov"/>
  </r>
  <r>
    <s v="CA-2017-146780"/>
    <x v="19"/>
    <d v="2017-12-30T00:00:00"/>
    <x v="1"/>
    <s v="CV-12805"/>
    <s v="Cynthia Voltz"/>
    <x v="1"/>
    <s v="United States"/>
    <x v="13"/>
    <x v="7"/>
    <x v="2"/>
    <s v="FUR-FU-10001934"/>
    <x v="0"/>
    <x v="3"/>
    <s v="Magnifier Swing Arm Lamp"/>
    <n v="41.96"/>
    <n v="2"/>
    <n v="10.909599999999999"/>
    <x v="2"/>
    <s v="Dec"/>
  </r>
  <r>
    <s v="CA-2015-110457"/>
    <x v="20"/>
    <d v="2015-03-06T00:00:00"/>
    <x v="1"/>
    <s v="DK-13090"/>
    <s v="Dave Kipp"/>
    <x v="0"/>
    <s v="United States"/>
    <x v="15"/>
    <x v="13"/>
    <x v="1"/>
    <s v="FUR-TA-10001768"/>
    <x v="0"/>
    <x v="2"/>
    <s v="Hon Racetrack Conference Tables"/>
    <n v="787.53"/>
    <n v="3"/>
    <n v="165.38130000000001"/>
    <x v="4"/>
    <s v="Mar"/>
  </r>
  <r>
    <s v="CA-2016-103730"/>
    <x v="21"/>
    <d v="2016-06-15T00:00:00"/>
    <x v="2"/>
    <s v="SC-20725"/>
    <s v="Steven Cartwright"/>
    <x v="0"/>
    <s v="United States"/>
    <x v="16"/>
    <x v="14"/>
    <x v="2"/>
    <s v="FUR-FU-10002157"/>
    <x v="0"/>
    <x v="3"/>
    <s v="Artistic Insta-Plaque"/>
    <n v="47.04"/>
    <n v="3"/>
    <n v="18.345600000000001"/>
    <x v="0"/>
    <s v="Jun"/>
  </r>
  <r>
    <s v="US-2014-152030"/>
    <x v="22"/>
    <d v="2014-12-28T00:00:00"/>
    <x v="0"/>
    <s v="AD-10180"/>
    <s v="Alan Dominguez"/>
    <x v="2"/>
    <s v="United States"/>
    <x v="6"/>
    <x v="5"/>
    <x v="3"/>
    <s v="FUR-CH-10004063"/>
    <x v="0"/>
    <x v="1"/>
    <s v="Global Deluxe High-Back Manager's Chair"/>
    <n v="600.55799999999999"/>
    <n v="3"/>
    <n v="-8.5793999999999997"/>
    <x v="3"/>
    <s v="Dec"/>
  </r>
  <r>
    <s v="US-2014-134614"/>
    <x v="23"/>
    <d v="2014-09-25T00:00:00"/>
    <x v="1"/>
    <s v="PF-19165"/>
    <s v="Philip Fox"/>
    <x v="0"/>
    <s v="United States"/>
    <x v="17"/>
    <x v="8"/>
    <x v="3"/>
    <s v="FUR-TA-10004534"/>
    <x v="0"/>
    <x v="2"/>
    <s v="Bevis 44 x 96 Conference Tables"/>
    <n v="617.70000000000005"/>
    <n v="6"/>
    <n v="-407.68200000000002"/>
    <x v="2"/>
    <s v="Sep"/>
  </r>
  <r>
    <s v="US-2016-125969"/>
    <x v="24"/>
    <d v="2016-11-10T00:00:00"/>
    <x v="0"/>
    <s v="LS-16975"/>
    <s v="Lindsay Shagiari"/>
    <x v="2"/>
    <s v="United States"/>
    <x v="2"/>
    <x v="2"/>
    <x v="1"/>
    <s v="FUR-CH-10001146"/>
    <x v="0"/>
    <x v="1"/>
    <s v="Global Task Chair, Black"/>
    <n v="81.424000000000007"/>
    <n v="2"/>
    <n v="-9.1601999999999997"/>
    <x v="4"/>
    <s v="Nov"/>
  </r>
  <r>
    <s v="US-2016-125969"/>
    <x v="24"/>
    <d v="2016-11-10T00:00:00"/>
    <x v="0"/>
    <s v="LS-16975"/>
    <s v="Lindsay Shagiari"/>
    <x v="2"/>
    <s v="United States"/>
    <x v="2"/>
    <x v="2"/>
    <x v="1"/>
    <s v="FUR-FU-10003773"/>
    <x v="0"/>
    <x v="3"/>
    <s v="Eldon Cleatmat Plus Chair Mats for High Pile Carpets"/>
    <n v="238.56"/>
    <n v="3"/>
    <n v="26.241599999999998"/>
    <x v="4"/>
    <s v="Nov"/>
  </r>
  <r>
    <s v="CA-2016-145583"/>
    <x v="25"/>
    <d v="2016-10-19T00:00:00"/>
    <x v="1"/>
    <s v="LC-16885"/>
    <s v="Lena Creighton"/>
    <x v="0"/>
    <s v="United States"/>
    <x v="18"/>
    <x v="2"/>
    <x v="1"/>
    <s v="FUR-FU-10001706"/>
    <x v="0"/>
    <x v="3"/>
    <s v="Longer-Life Soft White Bulbs"/>
    <n v="43.12"/>
    <n v="14"/>
    <n v="20.697600000000001"/>
    <x v="6"/>
    <s v="Oct"/>
  </r>
  <r>
    <s v="CA-2016-110366"/>
    <x v="26"/>
    <d v="2016-09-07T00:00:00"/>
    <x v="0"/>
    <s v="JD-15895"/>
    <s v="Jonathan Doherty"/>
    <x v="1"/>
    <s v="United States"/>
    <x v="3"/>
    <x v="3"/>
    <x v="2"/>
    <s v="FUR-FU-10004848"/>
    <x v="0"/>
    <x v="3"/>
    <s v="Howard Miller 13-3/4&quot; Diameter Brushed Chrome Round Wall Clock"/>
    <n v="82.8"/>
    <n v="2"/>
    <n v="10.35"/>
    <x v="3"/>
    <s v="Sep"/>
  </r>
  <r>
    <s v="CA-2014-110072"/>
    <x v="27"/>
    <d v="2014-10-28T00:00:00"/>
    <x v="1"/>
    <s v="MG-17680"/>
    <s v="Maureen Gastineau"/>
    <x v="2"/>
    <s v="United States"/>
    <x v="19"/>
    <x v="15"/>
    <x v="2"/>
    <s v="FUR-FU-10000521"/>
    <x v="0"/>
    <x v="3"/>
    <s v="Seth Thomas 14&quot; Putty-Colored Wall Clock"/>
    <n v="93.888000000000005"/>
    <n v="4"/>
    <n v="12.909599999999999"/>
    <x v="6"/>
    <s v="Oct"/>
  </r>
  <r>
    <s v="CA-2016-114489"/>
    <x v="28"/>
    <d v="2016-12-09T00:00:00"/>
    <x v="1"/>
    <s v="JE-16165"/>
    <s v="Justin Ellison"/>
    <x v="1"/>
    <s v="United States"/>
    <x v="20"/>
    <x v="16"/>
    <x v="3"/>
    <s v="FUR-CH-10000454"/>
    <x v="0"/>
    <x v="1"/>
    <s v="Hon Deluxe Fabric Upholstered Stacking Chairs, Rounded Back"/>
    <n v="1951.84"/>
    <n v="8"/>
    <n v="585.55200000000002"/>
    <x v="4"/>
    <s v="Dec"/>
  </r>
  <r>
    <s v="CA-2014-104269"/>
    <x v="29"/>
    <d v="2014-03-06T00:00:00"/>
    <x v="0"/>
    <s v="DB-13060"/>
    <s v="Dave Brooks"/>
    <x v="0"/>
    <s v="United States"/>
    <x v="15"/>
    <x v="13"/>
    <x v="1"/>
    <s v="FUR-CH-10004063"/>
    <x v="0"/>
    <x v="1"/>
    <s v="Global Deluxe High-Back Manager's Chair"/>
    <n v="457.56799999999998"/>
    <n v="2"/>
    <n v="51.476399999999998"/>
    <x v="2"/>
    <s v="Mar"/>
  </r>
  <r>
    <s v="CA-2014-139892"/>
    <x v="30"/>
    <d v="2014-09-12T00:00:00"/>
    <x v="1"/>
    <s v="BM-11140"/>
    <s v="Becky Martin"/>
    <x v="0"/>
    <s v="United States"/>
    <x v="21"/>
    <x v="5"/>
    <x v="3"/>
    <s v="FUR-CH-10004287"/>
    <x v="0"/>
    <x v="1"/>
    <s v="SAFCO Arco Folding Chair"/>
    <n v="1740.06"/>
    <n v="9"/>
    <n v="-24.858000000000001"/>
    <x v="4"/>
    <s v="Sep"/>
  </r>
  <r>
    <s v="CA-2014-118962"/>
    <x v="31"/>
    <d v="2014-08-09T00:00:00"/>
    <x v="1"/>
    <s v="CS-12130"/>
    <s v="Chad Sievert"/>
    <x v="0"/>
    <s v="United States"/>
    <x v="2"/>
    <x v="2"/>
    <x v="1"/>
    <s v="FUR-CH-10003817"/>
    <x v="0"/>
    <x v="1"/>
    <s v="Global Value Steno Chair, Gray"/>
    <n v="340.14400000000001"/>
    <n v="7"/>
    <n v="21.259"/>
    <x v="4"/>
    <s v="Aug"/>
  </r>
  <r>
    <s v="US-2015-101511"/>
    <x v="32"/>
    <d v="2015-11-23T00:00:00"/>
    <x v="0"/>
    <s v="JE-15745"/>
    <s v="Joel Eaton"/>
    <x v="0"/>
    <s v="United States"/>
    <x v="19"/>
    <x v="15"/>
    <x v="2"/>
    <s v="FUR-CH-10004698"/>
    <x v="0"/>
    <x v="1"/>
    <s v="Padded Folding Chairs, Black, 4/Carton"/>
    <n v="396.80200000000002"/>
    <n v="7"/>
    <n v="-11.337199999999999"/>
    <x v="3"/>
    <s v="Nov"/>
  </r>
  <r>
    <s v="CA-2015-102281"/>
    <x v="33"/>
    <d v="2015-10-14T00:00:00"/>
    <x v="2"/>
    <s v="MP-17470"/>
    <s v="Mark Packer"/>
    <x v="2"/>
    <s v="United States"/>
    <x v="13"/>
    <x v="7"/>
    <x v="2"/>
    <s v="FUR-BO-10002613"/>
    <x v="0"/>
    <x v="0"/>
    <s v="Atlantic Metals Mobile 4-Shelf Bookcases, Custom Colors"/>
    <n v="899.13599999999997"/>
    <n v="4"/>
    <n v="112.392"/>
    <x v="3"/>
    <s v="Oct"/>
  </r>
  <r>
    <s v="CA-2015-102281"/>
    <x v="33"/>
    <d v="2015-10-14T00:00:00"/>
    <x v="2"/>
    <s v="MP-17470"/>
    <s v="Mark Packer"/>
    <x v="2"/>
    <s v="United States"/>
    <x v="13"/>
    <x v="7"/>
    <x v="2"/>
    <s v="FUR-BO-10002545"/>
    <x v="0"/>
    <x v="0"/>
    <s v="Atlantic Metals Mobile 3-Shelf Bookcases, Custom Colors"/>
    <n v="626.35199999999998"/>
    <n v="3"/>
    <n v="46.976399999999998"/>
    <x v="3"/>
    <s v="Oct"/>
  </r>
  <r>
    <s v="CA-2014-133690"/>
    <x v="34"/>
    <d v="2014-08-05T00:00:00"/>
    <x v="2"/>
    <s v="BS-11755"/>
    <s v="Bruce Stewart"/>
    <x v="0"/>
    <s v="United States"/>
    <x v="22"/>
    <x v="12"/>
    <x v="1"/>
    <s v="FUR-TA-10004289"/>
    <x v="0"/>
    <x v="2"/>
    <s v="BoxOffice By Design Rectangular and Half-Moon Meeting Room Tables"/>
    <n v="218.75"/>
    <n v="2"/>
    <n v="-161.875"/>
    <x v="3"/>
    <s v="Aug"/>
  </r>
  <r>
    <s v="CA-2017-126382"/>
    <x v="35"/>
    <d v="2017-06-07T00:00:00"/>
    <x v="1"/>
    <s v="HK-14890"/>
    <s v="Heather Kirkland"/>
    <x v="1"/>
    <s v="United States"/>
    <x v="20"/>
    <x v="9"/>
    <x v="0"/>
    <s v="FUR-FU-10002960"/>
    <x v="0"/>
    <x v="3"/>
    <s v="Eldon 200 Class Desk Accessories, Burgundy"/>
    <n v="35.167999999999999"/>
    <n v="7"/>
    <n v="9.6712000000000007"/>
    <x v="4"/>
    <s v="Jun"/>
  </r>
  <r>
    <s v="CA-2015-146262"/>
    <x v="36"/>
    <d v="2015-01-09T00:00:00"/>
    <x v="1"/>
    <s v="VW-21775"/>
    <s v="Victoria Wilson"/>
    <x v="1"/>
    <s v="United States"/>
    <x v="23"/>
    <x v="15"/>
    <x v="2"/>
    <s v="FUR-BO-10004695"/>
    <x v="0"/>
    <x v="0"/>
    <s v="O'Sullivan 2-Door Barrister Bookcase in Odessa Pine"/>
    <n v="452.45"/>
    <n v="5"/>
    <n v="-244.32300000000001"/>
    <x v="1"/>
    <s v="Jan"/>
  </r>
  <r>
    <s v="CA-2015-169397"/>
    <x v="37"/>
    <d v="2015-12-27T00:00:00"/>
    <x v="2"/>
    <s v="JB-15925"/>
    <s v="Joni Blumstein"/>
    <x v="0"/>
    <s v="United States"/>
    <x v="24"/>
    <x v="15"/>
    <x v="2"/>
    <s v="FUR-FU-10000087"/>
    <x v="0"/>
    <x v="3"/>
    <s v="Executive Impressions 14&quot; Two-Color Numerals Wall Clock"/>
    <n v="72.703999999999994"/>
    <n v="4"/>
    <n v="19.084800000000001"/>
    <x v="0"/>
    <s v="Dec"/>
  </r>
  <r>
    <s v="CA-2015-163055"/>
    <x v="38"/>
    <d v="2015-08-16T00:00:00"/>
    <x v="1"/>
    <s v="DS-13180"/>
    <s v="David Smith"/>
    <x v="1"/>
    <s v="United States"/>
    <x v="25"/>
    <x v="17"/>
    <x v="3"/>
    <s v="FUR-TA-10003748"/>
    <x v="0"/>
    <x v="2"/>
    <s v="Bevis 36 x 72 Conference Tables"/>
    <n v="622.45000000000005"/>
    <n v="5"/>
    <n v="136.93899999999999"/>
    <x v="1"/>
    <s v="Aug"/>
  </r>
  <r>
    <s v="US-2015-145436"/>
    <x v="39"/>
    <d v="2015-03-04T00:00:00"/>
    <x v="1"/>
    <s v="VD-21670"/>
    <s v="Valerie Dominguez"/>
    <x v="0"/>
    <s v="United States"/>
    <x v="11"/>
    <x v="9"/>
    <x v="0"/>
    <s v="FUR-CH-10004860"/>
    <x v="0"/>
    <x v="1"/>
    <s v="Global Low Back Tilter Chair"/>
    <n v="161.56800000000001"/>
    <n v="2"/>
    <n v="-28.2744"/>
    <x v="4"/>
    <s v="Feb"/>
  </r>
  <r>
    <s v="US-2015-145436"/>
    <x v="39"/>
    <d v="2015-03-04T00:00:00"/>
    <x v="1"/>
    <s v="VD-21670"/>
    <s v="Valerie Dominguez"/>
    <x v="0"/>
    <s v="United States"/>
    <x v="11"/>
    <x v="9"/>
    <x v="0"/>
    <s v="FUR-CH-10004477"/>
    <x v="0"/>
    <x v="1"/>
    <s v="Global Push Button Manager's Chair, Indigo"/>
    <n v="389.69600000000003"/>
    <n v="8"/>
    <n v="43.840800000000002"/>
    <x v="4"/>
    <s v="Feb"/>
  </r>
  <r>
    <s v="US-2017-100930"/>
    <x v="40"/>
    <d v="2017-04-12T00:00:00"/>
    <x v="1"/>
    <s v="CS-12400"/>
    <s v="Christopher Schild"/>
    <x v="2"/>
    <s v="United States"/>
    <x v="26"/>
    <x v="1"/>
    <x v="0"/>
    <s v="FUR-TA-10001705"/>
    <x v="0"/>
    <x v="2"/>
    <s v="Bush Advantage Collection Round Conference Table"/>
    <n v="233.86"/>
    <n v="2"/>
    <n v="-102.048"/>
    <x v="2"/>
    <s v="Apr"/>
  </r>
  <r>
    <s v="US-2017-100930"/>
    <x v="40"/>
    <d v="2017-04-12T00:00:00"/>
    <x v="1"/>
    <s v="CS-12400"/>
    <s v="Christopher Schild"/>
    <x v="2"/>
    <s v="United States"/>
    <x v="26"/>
    <x v="1"/>
    <x v="0"/>
    <s v="FUR-TA-10003473"/>
    <x v="0"/>
    <x v="2"/>
    <s v="Bretford Rectangular Conference Table Tops"/>
    <n v="620.61450000000002"/>
    <n v="3"/>
    <n v="-248.2458"/>
    <x v="2"/>
    <s v="Apr"/>
  </r>
  <r>
    <s v="US-2017-100930"/>
    <x v="40"/>
    <d v="2017-04-12T00:00:00"/>
    <x v="1"/>
    <s v="CS-12400"/>
    <s v="Christopher Schild"/>
    <x v="2"/>
    <s v="United States"/>
    <x v="26"/>
    <x v="1"/>
    <x v="0"/>
    <s v="FUR-FU-10004017"/>
    <x v="0"/>
    <x v="3"/>
    <s v="Tenex Contemporary Contur Chairmats for Low and Medium Pile Carpet, Computer, 39&quot; x 49&quot;"/>
    <n v="258.072"/>
    <n v="3"/>
    <n v="0"/>
    <x v="2"/>
    <s v="Apr"/>
  </r>
  <r>
    <s v="CA-2016-157749"/>
    <x v="41"/>
    <d v="2016-06-09T00:00:00"/>
    <x v="0"/>
    <s v="KL-16645"/>
    <s v="Ken Lonsdale"/>
    <x v="0"/>
    <s v="United States"/>
    <x v="9"/>
    <x v="8"/>
    <x v="3"/>
    <s v="FUR-FU-10000576"/>
    <x v="0"/>
    <x v="3"/>
    <s v="Luxo Professional Fluorescent Magnifier Lamp with Clamp-Mount Base"/>
    <n v="419.68"/>
    <n v="5"/>
    <n v="-356.72800000000001"/>
    <x v="2"/>
    <s v="Jun"/>
  </r>
  <r>
    <s v="CA-2016-157749"/>
    <x v="41"/>
    <d v="2016-06-09T00:00:00"/>
    <x v="0"/>
    <s v="KL-16645"/>
    <s v="Ken Lonsdale"/>
    <x v="0"/>
    <s v="United States"/>
    <x v="9"/>
    <x v="8"/>
    <x v="3"/>
    <s v="FUR-FU-10004351"/>
    <x v="0"/>
    <x v="3"/>
    <s v="Staple-based wall hangings"/>
    <n v="11.688000000000001"/>
    <n v="3"/>
    <n v="-4.6752000000000002"/>
    <x v="2"/>
    <s v="Jun"/>
  </r>
  <r>
    <s v="CA-2016-157749"/>
    <x v="41"/>
    <d v="2016-06-09T00:00:00"/>
    <x v="0"/>
    <s v="KL-16645"/>
    <s v="Ken Lonsdale"/>
    <x v="0"/>
    <s v="United States"/>
    <x v="9"/>
    <x v="8"/>
    <x v="3"/>
    <s v="FUR-TA-10002607"/>
    <x v="0"/>
    <x v="2"/>
    <s v="KI Conference Tables"/>
    <n v="177.22499999999999"/>
    <n v="5"/>
    <n v="-120.51300000000001"/>
    <x v="2"/>
    <s v="Jun"/>
  </r>
  <r>
    <s v="CA-2016-157749"/>
    <x v="41"/>
    <d v="2016-06-09T00:00:00"/>
    <x v="0"/>
    <s v="KL-16645"/>
    <s v="Ken Lonsdale"/>
    <x v="0"/>
    <s v="United States"/>
    <x v="9"/>
    <x v="8"/>
    <x v="3"/>
    <s v="FUR-FU-10002505"/>
    <x v="0"/>
    <x v="3"/>
    <s v="Eldon 100 Class Desk Accessories"/>
    <n v="4.0439999999999996"/>
    <n v="3"/>
    <n v="-2.8308"/>
    <x v="2"/>
    <s v="Jun"/>
  </r>
  <r>
    <s v="CA-2014-131926"/>
    <x v="42"/>
    <d v="2014-06-06T00:00:00"/>
    <x v="0"/>
    <s v="DW-13480"/>
    <s v="Dianna Wilson"/>
    <x v="2"/>
    <s v="United States"/>
    <x v="27"/>
    <x v="11"/>
    <x v="3"/>
    <s v="FUR-CH-10004063"/>
    <x v="0"/>
    <x v="1"/>
    <s v="Global Deluxe High-Back Manager's Chair"/>
    <n v="2001.86"/>
    <n v="7"/>
    <n v="580.5394"/>
    <x v="2"/>
    <s v="Jun"/>
  </r>
  <r>
    <s v="CA-2016-154739"/>
    <x v="43"/>
    <d v="2016-12-15T00:00:00"/>
    <x v="0"/>
    <s v="LH-17155"/>
    <s v="Logan Haushalter"/>
    <x v="0"/>
    <s v="United States"/>
    <x v="28"/>
    <x v="2"/>
    <x v="1"/>
    <s v="FUR-CH-10002965"/>
    <x v="0"/>
    <x v="1"/>
    <s v="Global Leather Highback Executive Chair with Pneumatic Height Adjustment, Black"/>
    <n v="321.56799999999998"/>
    <n v="2"/>
    <n v="28.1372"/>
    <x v="2"/>
    <s v="Dec"/>
  </r>
  <r>
    <s v="US-2015-159982"/>
    <x v="44"/>
    <d v="2015-12-04T00:00:00"/>
    <x v="1"/>
    <s v="DR-12880"/>
    <s v="Dan Reichenbach"/>
    <x v="1"/>
    <s v="United States"/>
    <x v="9"/>
    <x v="8"/>
    <x v="3"/>
    <s v="FUR-FU-10002505"/>
    <x v="0"/>
    <x v="3"/>
    <s v="Eldon 100 Class Desk Accessories"/>
    <n v="12.132"/>
    <n v="9"/>
    <n v="-8.4923999999999999"/>
    <x v="6"/>
    <s v="Nov"/>
  </r>
  <r>
    <s v="CA-2015-155334"/>
    <x v="45"/>
    <d v="2015-07-31T00:00:00"/>
    <x v="2"/>
    <s v="HA-14920"/>
    <s v="Helen Andreada"/>
    <x v="0"/>
    <s v="United States"/>
    <x v="28"/>
    <x v="2"/>
    <x v="1"/>
    <s v="FUR-FU-10003274"/>
    <x v="0"/>
    <x v="3"/>
    <s v="Regeneration Desk Collection"/>
    <n v="5.28"/>
    <n v="3"/>
    <n v="2.3231999999999999"/>
    <x v="5"/>
    <s v="Jul"/>
  </r>
  <r>
    <s v="CA-2015-130890"/>
    <x v="46"/>
    <d v="2015-11-06T00:00:00"/>
    <x v="1"/>
    <s v="JO-15280"/>
    <s v="Jas O'Carroll"/>
    <x v="0"/>
    <s v="United States"/>
    <x v="2"/>
    <x v="2"/>
    <x v="1"/>
    <s v="FUR-TA-10002903"/>
    <x v="0"/>
    <x v="2"/>
    <s v="Bevis Round Bullnose 29&quot; High Table Top"/>
    <n v="1038.8399999999999"/>
    <n v="5"/>
    <n v="51.942"/>
    <x v="4"/>
    <s v="Nov"/>
  </r>
  <r>
    <s v="CA-2016-110772"/>
    <x v="47"/>
    <d v="2016-11-24T00:00:00"/>
    <x v="0"/>
    <s v="NZ-18565"/>
    <s v="Nick Zandusky"/>
    <x v="2"/>
    <s v="United States"/>
    <x v="29"/>
    <x v="15"/>
    <x v="2"/>
    <s v="FUR-BO-10004709"/>
    <x v="0"/>
    <x v="0"/>
    <s v="Bush Westfield Collection Bookcases, Medium Cherry Finish"/>
    <n v="86.97"/>
    <n v="3"/>
    <n v="-48.703200000000002"/>
    <x v="4"/>
    <s v="Nov"/>
  </r>
  <r>
    <s v="CA-2014-111451"/>
    <x v="22"/>
    <d v="2014-12-28T00:00:00"/>
    <x v="2"/>
    <s v="KL-16555"/>
    <s v="Kelly Lampkin"/>
    <x v="1"/>
    <s v="United States"/>
    <x v="30"/>
    <x v="12"/>
    <x v="1"/>
    <s v="FUR-FU-10004091"/>
    <x v="0"/>
    <x v="3"/>
    <s v="Howard Miller 13&quot; Diameter Goldtone Round Wall Clock"/>
    <n v="300.416"/>
    <n v="8"/>
    <n v="78.859200000000001"/>
    <x v="3"/>
    <s v="Dec"/>
  </r>
  <r>
    <s v="CA-2014-111451"/>
    <x v="22"/>
    <d v="2014-12-28T00:00:00"/>
    <x v="2"/>
    <s v="KL-16555"/>
    <s v="Kelly Lampkin"/>
    <x v="1"/>
    <s v="United States"/>
    <x v="30"/>
    <x v="12"/>
    <x v="1"/>
    <s v="FUR-CH-10001891"/>
    <x v="0"/>
    <x v="1"/>
    <s v="Global Deluxe Office Fabric Chairs"/>
    <n v="230.352"/>
    <n v="3"/>
    <n v="20.155799999999999"/>
    <x v="3"/>
    <s v="Dec"/>
  </r>
  <r>
    <s v="CA-2014-111451"/>
    <x v="22"/>
    <d v="2014-12-28T00:00:00"/>
    <x v="2"/>
    <s v="KL-16555"/>
    <s v="Kelly Lampkin"/>
    <x v="1"/>
    <s v="United States"/>
    <x v="30"/>
    <x v="12"/>
    <x v="1"/>
    <s v="FUR-FU-10002918"/>
    <x v="0"/>
    <x v="3"/>
    <s v="Eldon ClusterMat Chair Mat with Cordless Antistatic Protection"/>
    <n v="218.352"/>
    <n v="3"/>
    <n v="-24.564599999999999"/>
    <x v="3"/>
    <s v="Dec"/>
  </r>
  <r>
    <s v="CA-2016-142545"/>
    <x v="48"/>
    <d v="2016-11-03T00:00:00"/>
    <x v="1"/>
    <s v="JD-15895"/>
    <s v="Jonathan Doherty"/>
    <x v="1"/>
    <s v="United States"/>
    <x v="31"/>
    <x v="18"/>
    <x v="2"/>
    <s v="FUR-FU-10001861"/>
    <x v="0"/>
    <x v="3"/>
    <s v="Floodlight Indoor Halogen Bulbs, 1 Bulb per Pack, 60 Watts"/>
    <n v="77.599999999999994"/>
    <n v="4"/>
    <n v="38.024000000000001"/>
    <x v="6"/>
    <s v="Oct"/>
  </r>
  <r>
    <s v="US-2017-152380"/>
    <x v="49"/>
    <d v="2017-11-23T00:00:00"/>
    <x v="1"/>
    <s v="JH-15910"/>
    <s v="Jonathan Howell"/>
    <x v="0"/>
    <s v="United States"/>
    <x v="9"/>
    <x v="8"/>
    <x v="3"/>
    <s v="FUR-TA-10002533"/>
    <x v="0"/>
    <x v="2"/>
    <s v="BPI Conference Tables"/>
    <n v="219.07499999999999"/>
    <n v="3"/>
    <n v="-131.44499999999999"/>
    <x v="4"/>
    <s v="Nov"/>
  </r>
  <r>
    <s v="CA-2015-144253"/>
    <x v="50"/>
    <d v="2015-05-09T00:00:00"/>
    <x v="0"/>
    <s v="AS-10225"/>
    <s v="Alan Schoenberger"/>
    <x v="1"/>
    <s v="United States"/>
    <x v="13"/>
    <x v="7"/>
    <x v="2"/>
    <s v="FUR-FU-10002671"/>
    <x v="0"/>
    <x v="3"/>
    <s v="Electrix 20W Halogen Replacement Bulb for Zoom-In Desk Lamp"/>
    <n v="26.8"/>
    <n v="2"/>
    <n v="12.864000000000001"/>
    <x v="2"/>
    <s v="May"/>
  </r>
  <r>
    <s v="CA-2016-142902"/>
    <x v="51"/>
    <d v="2016-09-14T00:00:00"/>
    <x v="0"/>
    <s v="BP-11185"/>
    <s v="Ben Peterman"/>
    <x v="1"/>
    <s v="United States"/>
    <x v="32"/>
    <x v="12"/>
    <x v="1"/>
    <s v="FUR-FU-10001918"/>
    <x v="0"/>
    <x v="3"/>
    <s v="C-Line Cubicle Keepers Polyproplyene Holder With Velcro Backings"/>
    <n v="15.135999999999999"/>
    <n v="4"/>
    <n v="3.5948000000000002"/>
    <x v="3"/>
    <s v="Sep"/>
  </r>
  <r>
    <s v="CA-2016-142902"/>
    <x v="51"/>
    <d v="2016-09-14T00:00:00"/>
    <x v="0"/>
    <s v="BP-11185"/>
    <s v="Ben Peterman"/>
    <x v="1"/>
    <s v="United States"/>
    <x v="32"/>
    <x v="12"/>
    <x v="1"/>
    <s v="FUR-CH-10004086"/>
    <x v="0"/>
    <x v="1"/>
    <s v="Hon 4070 Series Pagoda Armless Upholstered Stacking Chairs"/>
    <n v="466.76799999999997"/>
    <n v="2"/>
    <n v="52.511400000000002"/>
    <x v="3"/>
    <s v="Sep"/>
  </r>
  <r>
    <s v="CA-2016-142902"/>
    <x v="51"/>
    <d v="2016-09-14T00:00:00"/>
    <x v="0"/>
    <s v="BP-11185"/>
    <s v="Ben Peterman"/>
    <x v="1"/>
    <s v="United States"/>
    <x v="32"/>
    <x v="12"/>
    <x v="1"/>
    <s v="FUR-FU-10001756"/>
    <x v="0"/>
    <x v="3"/>
    <s v="Eldon Expressions Desk Accessory, Wood Photo Frame, Mahogany"/>
    <n v="15.231999999999999"/>
    <n v="1"/>
    <n v="1.7136"/>
    <x v="3"/>
    <s v="Sep"/>
  </r>
  <r>
    <s v="CA-2014-120887"/>
    <x v="52"/>
    <d v="2014-10-03T00:00:00"/>
    <x v="1"/>
    <s v="TS-21205"/>
    <s v="Thomas Seio"/>
    <x v="1"/>
    <s v="United States"/>
    <x v="33"/>
    <x v="18"/>
    <x v="2"/>
    <s v="FUR-FU-10001588"/>
    <x v="0"/>
    <x v="3"/>
    <s v="Deflect-o SuperTray Unbreakable Stackable Tray, Letter, Black"/>
    <n v="87.54"/>
    <n v="3"/>
    <n v="37.642200000000003"/>
    <x v="6"/>
    <s v="Sep"/>
  </r>
  <r>
    <s v="CA-2014-164973"/>
    <x v="53"/>
    <d v="2014-11-09T00:00:00"/>
    <x v="1"/>
    <s v="NM-18445"/>
    <s v="Nathan Mautz"/>
    <x v="2"/>
    <s v="United States"/>
    <x v="13"/>
    <x v="7"/>
    <x v="2"/>
    <s v="FUR-CH-10002602"/>
    <x v="0"/>
    <x v="1"/>
    <s v="DMI Arturo Collection Mission-style Design Wood Chair"/>
    <n v="135.88200000000001"/>
    <n v="1"/>
    <n v="24.1568"/>
    <x v="2"/>
    <s v="Nov"/>
  </r>
  <r>
    <s v="CA-2017-153339"/>
    <x v="54"/>
    <d v="2017-11-05T00:00:00"/>
    <x v="0"/>
    <s v="DJ-13510"/>
    <s v="Don Jones"/>
    <x v="1"/>
    <s v="United States"/>
    <x v="34"/>
    <x v="9"/>
    <x v="0"/>
    <s v="FUR-FU-10001967"/>
    <x v="0"/>
    <x v="3"/>
    <s v="Telescoping Adjustable Floor Lamp"/>
    <n v="15.992000000000001"/>
    <n v="1"/>
    <n v="0.99950000000000006"/>
    <x v="3"/>
    <s v="Nov"/>
  </r>
  <r>
    <s v="US-2016-141544"/>
    <x v="55"/>
    <d v="2016-09-01T00:00:00"/>
    <x v="2"/>
    <s v="PO-18850"/>
    <s v="Patrick O'Brill"/>
    <x v="0"/>
    <s v="United States"/>
    <x v="3"/>
    <x v="3"/>
    <x v="2"/>
    <s v="FUR-CH-10003312"/>
    <x v="0"/>
    <x v="1"/>
    <s v="Hon 2090 ÒPillow SoftÓ Series Mid Back Swivel/Tilt Chairs"/>
    <n v="786.74400000000003"/>
    <n v="4"/>
    <n v="-258.5016"/>
    <x v="3"/>
    <s v="Aug"/>
  </r>
  <r>
    <s v="CA-2014-129924"/>
    <x v="56"/>
    <d v="2014-07-17T00:00:00"/>
    <x v="1"/>
    <s v="AC-10420"/>
    <s v="Alyssa Crouse"/>
    <x v="1"/>
    <s v="United States"/>
    <x v="28"/>
    <x v="2"/>
    <x v="1"/>
    <s v="FUR-TA-10004575"/>
    <x v="0"/>
    <x v="2"/>
    <s v="Hon 5100 Series Wood Tables"/>
    <n v="698.35199999999998"/>
    <n v="3"/>
    <n v="-17.4588"/>
    <x v="2"/>
    <s v="Jul"/>
  </r>
  <r>
    <s v="CA-2016-138520"/>
    <x v="57"/>
    <d v="2016-04-13T00:00:00"/>
    <x v="1"/>
    <s v="JL-15505"/>
    <s v="Jeremy Lonsdale"/>
    <x v="0"/>
    <s v="United States"/>
    <x v="13"/>
    <x v="7"/>
    <x v="2"/>
    <s v="FUR-BO-10002268"/>
    <x v="0"/>
    <x v="0"/>
    <s v="Sauder Barrister Bookcases"/>
    <n v="388.70400000000001"/>
    <n v="6"/>
    <n v="-4.8587999999999996"/>
    <x v="2"/>
    <s v="Apr"/>
  </r>
  <r>
    <s v="CA-2017-144904"/>
    <x v="58"/>
    <d v="2017-10-01T00:00:00"/>
    <x v="1"/>
    <s v="KW-16435"/>
    <s v="Katrina Willman"/>
    <x v="0"/>
    <s v="United States"/>
    <x v="13"/>
    <x v="7"/>
    <x v="2"/>
    <s v="FUR-CH-10000785"/>
    <x v="0"/>
    <x v="1"/>
    <s v="Global Ergonomic Managers Chair"/>
    <n v="488.64600000000002"/>
    <n v="3"/>
    <n v="86.870400000000004"/>
    <x v="6"/>
    <s v="Sep"/>
  </r>
  <r>
    <s v="CA-2017-144904"/>
    <x v="58"/>
    <d v="2017-10-01T00:00:00"/>
    <x v="1"/>
    <s v="KW-16435"/>
    <s v="Katrina Willman"/>
    <x v="0"/>
    <s v="United States"/>
    <x v="13"/>
    <x v="7"/>
    <x v="2"/>
    <s v="FUR-FU-10000023"/>
    <x v="0"/>
    <x v="3"/>
    <s v="Eldon Wave Desk Accessories"/>
    <n v="47.12"/>
    <n v="8"/>
    <n v="20.732800000000001"/>
    <x v="6"/>
    <s v="Sep"/>
  </r>
  <r>
    <s v="CA-2016-155516"/>
    <x v="59"/>
    <d v="2016-10-21T00:00:00"/>
    <x v="3"/>
    <s v="MK-17905"/>
    <s v="Michael Kennedy"/>
    <x v="1"/>
    <s v="United States"/>
    <x v="35"/>
    <x v="19"/>
    <x v="2"/>
    <s v="FUR-BO-10002545"/>
    <x v="0"/>
    <x v="0"/>
    <s v="Atlantic Metals Mobile 3-Shelf Bookcases, Custom Colors"/>
    <n v="1043.92"/>
    <n v="4"/>
    <n v="271.41919999999999"/>
    <x v="7"/>
    <s v="Oct"/>
  </r>
  <r>
    <s v="US-2017-134481"/>
    <x v="60"/>
    <d v="2017-09-01T00:00:00"/>
    <x v="1"/>
    <s v="AR-10405"/>
    <s v="Allen Rosenblatt"/>
    <x v="1"/>
    <s v="United States"/>
    <x v="20"/>
    <x v="20"/>
    <x v="2"/>
    <s v="FUR-TA-10004915"/>
    <x v="0"/>
    <x v="2"/>
    <s v="Office Impressions End Table, 20-1/2&quot;H x 24&quot;W x 20&quot;D"/>
    <n v="1488.424"/>
    <n v="7"/>
    <n v="-297.6848"/>
    <x v="2"/>
    <s v="Aug"/>
  </r>
  <r>
    <s v="US-2015-168935"/>
    <x v="61"/>
    <d v="2015-12-02T00:00:00"/>
    <x v="1"/>
    <s v="DO-13435"/>
    <s v="Denny Ordway"/>
    <x v="0"/>
    <s v="United States"/>
    <x v="36"/>
    <x v="1"/>
    <x v="0"/>
    <s v="FUR-TA-10000617"/>
    <x v="0"/>
    <x v="2"/>
    <s v="Hon Practical Foundations 30 x 60 Training Table, Light Gray/Charcoal"/>
    <n v="375.45749999999998"/>
    <n v="3"/>
    <n v="-157.0095"/>
    <x v="2"/>
    <s v="Nov"/>
  </r>
  <r>
    <s v="CA-2015-122756"/>
    <x v="62"/>
    <d v="2015-12-07T00:00:00"/>
    <x v="1"/>
    <s v="DK-13225"/>
    <s v="Dean Katz"/>
    <x v="1"/>
    <s v="United States"/>
    <x v="3"/>
    <x v="3"/>
    <x v="2"/>
    <s v="FUR-FU-10001935"/>
    <x v="0"/>
    <x v="3"/>
    <s v="3M Hangers With Command Adhesive"/>
    <n v="2.96"/>
    <n v="1"/>
    <n v="0.77700000000000002"/>
    <x v="4"/>
    <s v="Dec"/>
  </r>
  <r>
    <s v="CA-2016-108987"/>
    <x v="63"/>
    <d v="2016-09-10T00:00:00"/>
    <x v="0"/>
    <s v="AG-10675"/>
    <s v="Anna Gayman"/>
    <x v="0"/>
    <s v="United States"/>
    <x v="6"/>
    <x v="5"/>
    <x v="3"/>
    <s v="FUR-BO-10004834"/>
    <x v="0"/>
    <x v="0"/>
    <s v="Riverside Palais Royal Lawyers Bookcase, Royale Cherry Finish"/>
    <n v="2396.2656000000002"/>
    <n v="4"/>
    <n v="-317.15280000000001"/>
    <x v="3"/>
    <s v="Sep"/>
  </r>
  <r>
    <s v="CA-2017-117457"/>
    <x v="64"/>
    <d v="2017-12-12T00:00:00"/>
    <x v="1"/>
    <s v="KH-16510"/>
    <s v="Keith Herrera"/>
    <x v="0"/>
    <s v="United States"/>
    <x v="28"/>
    <x v="2"/>
    <x v="1"/>
    <s v="FUR-TA-10002041"/>
    <x v="0"/>
    <x v="2"/>
    <s v="Bevis Round Conference Table Top, X-Base"/>
    <n v="1004.024"/>
    <n v="7"/>
    <n v="-112.95269999999999"/>
    <x v="4"/>
    <s v="Dec"/>
  </r>
  <r>
    <s v="CA-2017-117457"/>
    <x v="64"/>
    <d v="2017-12-12T00:00:00"/>
    <x v="1"/>
    <s v="KH-16510"/>
    <s v="Keith Herrera"/>
    <x v="0"/>
    <s v="United States"/>
    <x v="28"/>
    <x v="2"/>
    <x v="1"/>
    <s v="FUR-BO-10001972"/>
    <x v="0"/>
    <x v="0"/>
    <s v="O'Sullivan 4-Shelf Bookcase in Odessa Pine"/>
    <n v="1336.829"/>
    <n v="13"/>
    <n v="31.454799999999999"/>
    <x v="4"/>
    <s v="Dec"/>
  </r>
  <r>
    <s v="CA-2017-117457"/>
    <x v="64"/>
    <d v="2017-12-12T00:00:00"/>
    <x v="1"/>
    <s v="KH-16510"/>
    <s v="Keith Herrera"/>
    <x v="0"/>
    <s v="United States"/>
    <x v="28"/>
    <x v="2"/>
    <x v="1"/>
    <s v="FUR-CH-10003956"/>
    <x v="0"/>
    <x v="1"/>
    <s v="Novimex High-Tech Fabric Mesh Task Chair"/>
    <n v="113.568"/>
    <n v="2"/>
    <n v="-18.454799999999999"/>
    <x v="4"/>
    <s v="Dec"/>
  </r>
  <r>
    <s v="CA-2017-142636"/>
    <x v="54"/>
    <d v="2017-11-07T00:00:00"/>
    <x v="1"/>
    <s v="KC-16675"/>
    <s v="Kimberly Carter"/>
    <x v="1"/>
    <s v="United States"/>
    <x v="15"/>
    <x v="13"/>
    <x v="1"/>
    <s v="FUR-CH-10001891"/>
    <x v="0"/>
    <x v="1"/>
    <s v="Global Deluxe Office Fabric Chairs"/>
    <n v="307.13600000000002"/>
    <n v="4"/>
    <n v="26.874400000000001"/>
    <x v="4"/>
    <s v="Nov"/>
  </r>
  <r>
    <s v="CA-2016-148796"/>
    <x v="65"/>
    <d v="2016-04-18T00:00:00"/>
    <x v="1"/>
    <s v="PB-19150"/>
    <s v="Philip Brown"/>
    <x v="0"/>
    <s v="United States"/>
    <x v="2"/>
    <x v="2"/>
    <x v="1"/>
    <s v="FUR-CH-10004886"/>
    <x v="0"/>
    <x v="1"/>
    <s v="Bevis Steel Folding Chairs"/>
    <n v="383.8"/>
    <n v="5"/>
    <n v="38.380000000000003"/>
    <x v="4"/>
    <s v="Apr"/>
  </r>
  <r>
    <s v="CA-2017-125388"/>
    <x v="66"/>
    <d v="2017-10-23T00:00:00"/>
    <x v="1"/>
    <s v="MP-17965"/>
    <s v="Michael Paige"/>
    <x v="1"/>
    <s v="United States"/>
    <x v="37"/>
    <x v="20"/>
    <x v="2"/>
    <s v="FUR-FU-10004712"/>
    <x v="0"/>
    <x v="3"/>
    <s v="Westinghouse Mesh Shade Clip-On Gooseneck Lamp, Black"/>
    <n v="56.56"/>
    <n v="4"/>
    <n v="14.7056"/>
    <x v="4"/>
    <s v="Oct"/>
  </r>
  <r>
    <s v="CA-2017-155705"/>
    <x v="67"/>
    <d v="2017-08-23T00:00:00"/>
    <x v="0"/>
    <s v="NF-18385"/>
    <s v="Natalie Fritzler"/>
    <x v="0"/>
    <s v="United States"/>
    <x v="38"/>
    <x v="21"/>
    <x v="0"/>
    <s v="FUR-CH-10000015"/>
    <x v="0"/>
    <x v="1"/>
    <s v="Hon Multipurpose Stacking Arm Chairs"/>
    <n v="866.4"/>
    <n v="4"/>
    <n v="225.26400000000001"/>
    <x v="3"/>
    <s v="Aug"/>
  </r>
  <r>
    <s v="CA-2017-149160"/>
    <x v="68"/>
    <d v="2017-11-26T00:00:00"/>
    <x v="0"/>
    <s v="JM-15265"/>
    <s v="Janet Molinari"/>
    <x v="1"/>
    <s v="United States"/>
    <x v="39"/>
    <x v="17"/>
    <x v="3"/>
    <s v="FUR-FU-10003347"/>
    <x v="0"/>
    <x v="3"/>
    <s v="Coloredge Poster Frame"/>
    <n v="28.4"/>
    <n v="2"/>
    <n v="11.076000000000001"/>
    <x v="0"/>
    <s v="Nov"/>
  </r>
  <r>
    <s v="CA-2017-157252"/>
    <x v="69"/>
    <d v="2017-01-23T00:00:00"/>
    <x v="0"/>
    <s v="CV-12805"/>
    <s v="Cynthia Voltz"/>
    <x v="1"/>
    <s v="United States"/>
    <x v="13"/>
    <x v="7"/>
    <x v="2"/>
    <s v="FUR-CH-10003396"/>
    <x v="0"/>
    <x v="1"/>
    <s v="Global Deluxe Steno Chair"/>
    <n v="207.846"/>
    <n v="3"/>
    <n v="2.3094000000000001"/>
    <x v="0"/>
    <s v="Jan"/>
  </r>
  <r>
    <s v="CA-2016-115756"/>
    <x v="26"/>
    <d v="2016-09-07T00:00:00"/>
    <x v="0"/>
    <s v="PK-19075"/>
    <s v="Pete Kriz"/>
    <x v="0"/>
    <s v="United States"/>
    <x v="25"/>
    <x v="17"/>
    <x v="3"/>
    <s v="FUR-FU-10000246"/>
    <x v="0"/>
    <x v="3"/>
    <s v="Aluminum Document Frame"/>
    <n v="12.22"/>
    <n v="1"/>
    <n v="3.6659999999999999"/>
    <x v="3"/>
    <s v="Sep"/>
  </r>
  <r>
    <s v="CA-2016-115756"/>
    <x v="26"/>
    <d v="2016-09-07T00:00:00"/>
    <x v="0"/>
    <s v="PK-19075"/>
    <s v="Pete Kriz"/>
    <x v="0"/>
    <s v="United States"/>
    <x v="25"/>
    <x v="17"/>
    <x v="3"/>
    <s v="FUR-CH-10002372"/>
    <x v="0"/>
    <x v="1"/>
    <s v="Office Star - Ergonomically Designed Knee Chair"/>
    <n v="242.94"/>
    <n v="3"/>
    <n v="29.152799999999999"/>
    <x v="3"/>
    <s v="Sep"/>
  </r>
  <r>
    <s v="CA-2017-154214"/>
    <x v="70"/>
    <d v="2017-03-25T00:00:00"/>
    <x v="0"/>
    <s v="TB-21595"/>
    <s v="Troy Blackwell"/>
    <x v="0"/>
    <s v="United States"/>
    <x v="29"/>
    <x v="6"/>
    <x v="3"/>
    <s v="FUR-FU-10000206"/>
    <x v="0"/>
    <x v="3"/>
    <s v="GE General Purpose, Extra Long Life, Showcase &amp; Floodlight Incandescent Bulbs"/>
    <n v="2.91"/>
    <n v="1"/>
    <n v="1.3676999999999999"/>
    <x v="2"/>
    <s v="Mar"/>
  </r>
  <r>
    <s v="CA-2017-147277"/>
    <x v="71"/>
    <d v="2017-10-24T00:00:00"/>
    <x v="1"/>
    <s v="EB-13705"/>
    <s v="Ed Braxton"/>
    <x v="1"/>
    <s v="United States"/>
    <x v="40"/>
    <x v="15"/>
    <x v="2"/>
    <s v="FUR-TA-10001539"/>
    <x v="0"/>
    <x v="2"/>
    <s v="Chromcraft Rectangular Conference Tables"/>
    <n v="284.36399999999998"/>
    <n v="2"/>
    <n v="-75.830399999999997"/>
    <x v="4"/>
    <s v="Oct"/>
  </r>
  <r>
    <s v="US-2014-110674"/>
    <x v="72"/>
    <d v="2014-02-18T00:00:00"/>
    <x v="1"/>
    <s v="SC-20095"/>
    <s v="Sanjit Chand"/>
    <x v="0"/>
    <s v="United States"/>
    <x v="41"/>
    <x v="2"/>
    <x v="1"/>
    <s v="FUR-CH-10000225"/>
    <x v="0"/>
    <x v="1"/>
    <s v="Global Geo Office Task Chair, Gray"/>
    <n v="129.56800000000001"/>
    <n v="2"/>
    <n v="-24.294"/>
    <x v="6"/>
    <s v="Feb"/>
  </r>
  <r>
    <s v="US-2016-157945"/>
    <x v="73"/>
    <d v="2016-10-01T00:00:00"/>
    <x v="1"/>
    <s v="NF-18385"/>
    <s v="Natalie Fritzler"/>
    <x v="0"/>
    <s v="United States"/>
    <x v="42"/>
    <x v="8"/>
    <x v="3"/>
    <s v="FUR-CH-10002331"/>
    <x v="0"/>
    <x v="1"/>
    <s v="Hon 4700 Series Mobuis Mid-Back Task Chairs with Adjustable Arms"/>
    <n v="747.55799999999999"/>
    <n v="3"/>
    <n v="-96.114599999999996"/>
    <x v="2"/>
    <s v="Sep"/>
  </r>
  <r>
    <s v="CA-2016-109869"/>
    <x v="74"/>
    <d v="2016-04-29T00:00:00"/>
    <x v="1"/>
    <s v="TN-21040"/>
    <s v="Tanja Norvell"/>
    <x v="2"/>
    <s v="United States"/>
    <x v="43"/>
    <x v="22"/>
    <x v="1"/>
    <s v="FUR-FU-10000023"/>
    <x v="0"/>
    <x v="3"/>
    <s v="Eldon Wave Desk Accessories"/>
    <n v="23.56"/>
    <n v="5"/>
    <n v="7.0679999999999996"/>
    <x v="1"/>
    <s v="Apr"/>
  </r>
  <r>
    <s v="CA-2016-109869"/>
    <x v="74"/>
    <d v="2016-04-29T00:00:00"/>
    <x v="1"/>
    <s v="TN-21040"/>
    <s v="Tanja Norvell"/>
    <x v="2"/>
    <s v="United States"/>
    <x v="43"/>
    <x v="22"/>
    <x v="1"/>
    <s v="FUR-TA-10001889"/>
    <x v="0"/>
    <x v="2"/>
    <s v="Bush Advantage Collection Racetrack Conference Table"/>
    <n v="1272.6300000000001"/>
    <n v="6"/>
    <n v="-814.48320000000001"/>
    <x v="1"/>
    <s v="Apr"/>
  </r>
  <r>
    <s v="US-2015-101399"/>
    <x v="75"/>
    <d v="2015-01-24T00:00:00"/>
    <x v="1"/>
    <s v="JS-15940"/>
    <s v="Joni Sundaresam"/>
    <x v="2"/>
    <s v="United States"/>
    <x v="44"/>
    <x v="8"/>
    <x v="3"/>
    <s v="FUR-FU-10002918"/>
    <x v="0"/>
    <x v="3"/>
    <s v="Eldon ClusterMat Chair Mat with Cordless Antistatic Protection"/>
    <n v="254.744"/>
    <n v="7"/>
    <n v="-312.06139999999999"/>
    <x v="1"/>
    <s v="Jan"/>
  </r>
  <r>
    <s v="CA-2017-154907"/>
    <x v="76"/>
    <d v="2017-04-04T00:00:00"/>
    <x v="1"/>
    <s v="DS-13180"/>
    <s v="David Smith"/>
    <x v="1"/>
    <s v="United States"/>
    <x v="45"/>
    <x v="5"/>
    <x v="3"/>
    <s v="FUR-BO-10002824"/>
    <x v="0"/>
    <x v="0"/>
    <s v="Bush Mission Pointe Library"/>
    <n v="205.33279999999999"/>
    <n v="2"/>
    <n v="-36.235199999999999"/>
    <x v="4"/>
    <s v="Mar"/>
  </r>
  <r>
    <s v="CA-2014-144666"/>
    <x v="77"/>
    <d v="2014-11-11T00:00:00"/>
    <x v="0"/>
    <s v="JP-15520"/>
    <s v="Jeremy Pistek"/>
    <x v="0"/>
    <s v="United States"/>
    <x v="28"/>
    <x v="2"/>
    <x v="1"/>
    <s v="FUR-BO-10001601"/>
    <x v="0"/>
    <x v="0"/>
    <s v="Sauder Mission Library with Doors, Fruitwood Finish"/>
    <n v="222.666"/>
    <n v="2"/>
    <n v="10.478400000000001"/>
    <x v="3"/>
    <s v="Nov"/>
  </r>
  <r>
    <s v="CA-2016-152632"/>
    <x v="78"/>
    <d v="2016-11-02T00:00:00"/>
    <x v="1"/>
    <s v="JE-15475"/>
    <s v="Jeremy Ellison"/>
    <x v="0"/>
    <s v="United States"/>
    <x v="8"/>
    <x v="7"/>
    <x v="2"/>
    <s v="FUR-FU-10002671"/>
    <x v="0"/>
    <x v="3"/>
    <s v="Electrix 20W Halogen Replacement Bulb for Zoom-In Desk Lamp"/>
    <n v="40.200000000000003"/>
    <n v="3"/>
    <n v="19.295999999999999"/>
    <x v="6"/>
    <s v="Oct"/>
  </r>
  <r>
    <s v="CA-2017-140963"/>
    <x v="79"/>
    <d v="2017-06-13T00:00:00"/>
    <x v="2"/>
    <s v="MT-18070"/>
    <s v="Michelle Tran"/>
    <x v="2"/>
    <s v="United States"/>
    <x v="2"/>
    <x v="2"/>
    <x v="1"/>
    <s v="FUR-BO-10001337"/>
    <x v="0"/>
    <x v="0"/>
    <s v="O'Sullivan Living Dimensions 2-Shelf Bookcases"/>
    <n v="514.16499999999996"/>
    <n v="5"/>
    <n v="-30.245000000000001"/>
    <x v="0"/>
    <s v="Jun"/>
  </r>
  <r>
    <s v="US-2016-120929"/>
    <x v="80"/>
    <d v="2016-03-21T00:00:00"/>
    <x v="0"/>
    <s v="RO-19780"/>
    <s v="Rose O'Brian"/>
    <x v="0"/>
    <s v="United States"/>
    <x v="10"/>
    <x v="9"/>
    <x v="0"/>
    <s v="FUR-TA-10001857"/>
    <x v="0"/>
    <x v="2"/>
    <s v="Balt Solid Wood Rectangular Table"/>
    <n v="189.88200000000001"/>
    <n v="3"/>
    <n v="-94.941000000000003"/>
    <x v="0"/>
    <s v="Mar"/>
  </r>
  <r>
    <s v="CA-2016-126158"/>
    <x v="81"/>
    <d v="2016-07-31T00:00:00"/>
    <x v="1"/>
    <s v="SC-20095"/>
    <s v="Sanjit Chand"/>
    <x v="0"/>
    <s v="United States"/>
    <x v="46"/>
    <x v="2"/>
    <x v="1"/>
    <s v="FUR-FU-10004864"/>
    <x v="0"/>
    <x v="3"/>
    <s v="Howard Miller 14-1/2&quot; Diameter Chrome Round Wall Clock"/>
    <n v="255.76"/>
    <n v="4"/>
    <n v="81.843199999999996"/>
    <x v="6"/>
    <s v="Jul"/>
  </r>
  <r>
    <s v="CA-2016-126158"/>
    <x v="81"/>
    <d v="2016-07-31T00:00:00"/>
    <x v="1"/>
    <s v="SC-20095"/>
    <s v="Sanjit Chand"/>
    <x v="0"/>
    <s v="United States"/>
    <x v="46"/>
    <x v="2"/>
    <x v="1"/>
    <s v="FUR-CH-10002602"/>
    <x v="0"/>
    <x v="1"/>
    <s v="DMI Arturo Collection Mission-style Design Wood Chair"/>
    <n v="241.56800000000001"/>
    <n v="2"/>
    <n v="18.117599999999999"/>
    <x v="6"/>
    <s v="Jul"/>
  </r>
  <r>
    <s v="CA-2016-126158"/>
    <x v="81"/>
    <d v="2016-07-31T00:00:00"/>
    <x v="1"/>
    <s v="SC-20095"/>
    <s v="Sanjit Chand"/>
    <x v="0"/>
    <s v="United States"/>
    <x v="46"/>
    <x v="2"/>
    <x v="1"/>
    <s v="FUR-FU-10000073"/>
    <x v="0"/>
    <x v="3"/>
    <s v="Deflect-O Glasstique Clear Desk Accessories"/>
    <n v="69.3"/>
    <n v="9"/>
    <n v="22.869"/>
    <x v="6"/>
    <s v="Jul"/>
  </r>
  <r>
    <s v="US-2016-105578"/>
    <x v="82"/>
    <d v="2016-06-04T00:00:00"/>
    <x v="1"/>
    <s v="MY-17380"/>
    <s v="Maribeth Yedwab"/>
    <x v="1"/>
    <s v="United States"/>
    <x v="47"/>
    <x v="12"/>
    <x v="1"/>
    <s v="FUR-CH-10001215"/>
    <x v="0"/>
    <x v="1"/>
    <s v="Global Troy Executive Leather Low-Back Tilter"/>
    <n v="801.56799999999998"/>
    <n v="2"/>
    <n v="50.097999999999999"/>
    <x v="2"/>
    <s v="May"/>
  </r>
  <r>
    <s v="CA-2017-135307"/>
    <x v="83"/>
    <d v="2017-11-27T00:00:00"/>
    <x v="2"/>
    <s v="LS-17245"/>
    <s v="Lynn Smith"/>
    <x v="0"/>
    <s v="United States"/>
    <x v="48"/>
    <x v="23"/>
    <x v="3"/>
    <s v="FUR-FU-10001290"/>
    <x v="0"/>
    <x v="3"/>
    <s v="Executive Impressions Supervisor Wall Clock"/>
    <n v="126.3"/>
    <n v="3"/>
    <n v="40.415999999999997"/>
    <x v="5"/>
    <s v="Nov"/>
  </r>
  <r>
    <s v="CA-2017-145142"/>
    <x v="84"/>
    <d v="2017-01-25T00:00:00"/>
    <x v="2"/>
    <s v="MC-17605"/>
    <s v="Matt Connell"/>
    <x v="1"/>
    <s v="United States"/>
    <x v="25"/>
    <x v="17"/>
    <x v="3"/>
    <s v="FUR-TA-10001857"/>
    <x v="0"/>
    <x v="2"/>
    <s v="Balt Solid Wood Rectangular Table"/>
    <n v="210.98"/>
    <n v="2"/>
    <n v="21.097999999999999"/>
    <x v="3"/>
    <s v="Jan"/>
  </r>
  <r>
    <s v="CA-2017-113558"/>
    <x v="85"/>
    <d v="2017-10-26T00:00:00"/>
    <x v="1"/>
    <s v="PH-18790"/>
    <s v="Patricia Hirasaki"/>
    <x v="2"/>
    <s v="United States"/>
    <x v="49"/>
    <x v="1"/>
    <x v="0"/>
    <s v="FUR-CH-10003379"/>
    <x v="0"/>
    <x v="1"/>
    <s v="Global Commerce Series High-Back Swivel/Tilt Chairs"/>
    <n v="683.952"/>
    <n v="3"/>
    <n v="42.747"/>
    <x v="2"/>
    <s v="Oct"/>
  </r>
  <r>
    <s v="CA-2017-113558"/>
    <x v="85"/>
    <d v="2017-10-26T00:00:00"/>
    <x v="1"/>
    <s v="PH-18790"/>
    <s v="Patricia Hirasaki"/>
    <x v="2"/>
    <s v="United States"/>
    <x v="49"/>
    <x v="1"/>
    <x v="0"/>
    <s v="FUR-FU-10001756"/>
    <x v="0"/>
    <x v="3"/>
    <s v="Eldon Expressions Desk Accessory, Wood Photo Frame, Mahogany"/>
    <n v="45.695999999999998"/>
    <n v="3"/>
    <n v="5.1407999999999996"/>
    <x v="2"/>
    <s v="Oct"/>
  </r>
  <r>
    <s v="CA-2015-102848"/>
    <x v="86"/>
    <d v="2015-11-09T00:00:00"/>
    <x v="0"/>
    <s v="KB-16240"/>
    <s v="Karen Bern"/>
    <x v="1"/>
    <s v="United States"/>
    <x v="2"/>
    <x v="2"/>
    <x v="1"/>
    <s v="FUR-CH-10000595"/>
    <x v="0"/>
    <x v="1"/>
    <s v="Safco Contoured Stacking Chairs"/>
    <n v="190.72"/>
    <n v="1"/>
    <n v="11.92"/>
    <x v="3"/>
    <s v="Nov"/>
  </r>
  <r>
    <s v="US-2017-129441"/>
    <x v="87"/>
    <d v="2017-09-11T00:00:00"/>
    <x v="1"/>
    <s v="JC-15340"/>
    <s v="Jasper Cacioppo"/>
    <x v="0"/>
    <s v="United States"/>
    <x v="2"/>
    <x v="2"/>
    <x v="1"/>
    <s v="FUR-FU-10000448"/>
    <x v="0"/>
    <x v="3"/>
    <s v="Tenex Chairmats For Use With Carpeted Floors"/>
    <n v="47.94"/>
    <n v="3"/>
    <n v="2.3969999999999998"/>
    <x v="4"/>
    <s v="Sep"/>
  </r>
  <r>
    <s v="CA-2015-134894"/>
    <x v="88"/>
    <d v="2015-12-11T00:00:00"/>
    <x v="1"/>
    <s v="DK-12985"/>
    <s v="Darren Koutras"/>
    <x v="0"/>
    <s v="United States"/>
    <x v="0"/>
    <x v="0"/>
    <x v="0"/>
    <s v="FUR-CH-10002647"/>
    <x v="0"/>
    <x v="1"/>
    <s v="Situations Contoured Folding Chairs, 4/Set"/>
    <n v="283.92"/>
    <n v="4"/>
    <n v="70.98"/>
    <x v="4"/>
    <s v="Dec"/>
  </r>
  <r>
    <s v="CA-2014-103849"/>
    <x v="89"/>
    <d v="2014-05-16T00:00:00"/>
    <x v="1"/>
    <s v="PG-18895"/>
    <s v="Paul Gonzalez"/>
    <x v="0"/>
    <s v="United States"/>
    <x v="50"/>
    <x v="5"/>
    <x v="3"/>
    <s v="FUR-FU-10000723"/>
    <x v="0"/>
    <x v="3"/>
    <s v="Deflect-o EconoMat Studded, No Bevel Mat for Low Pile Carpeting"/>
    <n v="66.111999999999995"/>
    <n v="4"/>
    <n v="-84.2928"/>
    <x v="2"/>
    <s v="May"/>
  </r>
  <r>
    <s v="CA-2016-136406"/>
    <x v="90"/>
    <d v="2016-04-17T00:00:00"/>
    <x v="0"/>
    <s v="BD-11320"/>
    <s v="Bill Donatelli"/>
    <x v="0"/>
    <s v="United States"/>
    <x v="28"/>
    <x v="2"/>
    <x v="1"/>
    <s v="FUR-CH-10002024"/>
    <x v="0"/>
    <x v="1"/>
    <s v="HON 5400 Series Task Chairs for Big and Tall"/>
    <n v="1121.568"/>
    <n v="2"/>
    <n v="0"/>
    <x v="3"/>
    <s v="Apr"/>
  </r>
  <r>
    <s v="CA-2017-112774"/>
    <x v="91"/>
    <d v="2017-09-12T00:00:00"/>
    <x v="2"/>
    <s v="RC-19960"/>
    <s v="Ryan Crowe"/>
    <x v="0"/>
    <s v="United States"/>
    <x v="51"/>
    <x v="1"/>
    <x v="0"/>
    <s v="FUR-FU-10003039"/>
    <x v="0"/>
    <x v="3"/>
    <s v="Howard Miller 11-1/2&quot; Diameter Grantwood Wall Clock"/>
    <n v="34.503999999999998"/>
    <n v="1"/>
    <n v="6.0381999999999998"/>
    <x v="5"/>
    <s v="Sep"/>
  </r>
  <r>
    <s v="CA-2016-113243"/>
    <x v="92"/>
    <d v="2016-06-15T00:00:00"/>
    <x v="1"/>
    <s v="OT-18730"/>
    <s v="Olvera Toch"/>
    <x v="0"/>
    <s v="United States"/>
    <x v="2"/>
    <x v="2"/>
    <x v="1"/>
    <s v="FUR-TA-10004256"/>
    <x v="0"/>
    <x v="2"/>
    <s v="Bretford ÒJust In TimeÓ Height-Adjustable Multi-Task Work Tables"/>
    <n v="1335.68"/>
    <n v="4"/>
    <n v="-217.048"/>
    <x v="2"/>
    <s v="Jun"/>
  </r>
  <r>
    <s v="CA-2017-118731"/>
    <x v="93"/>
    <d v="2017-11-22T00:00:00"/>
    <x v="0"/>
    <s v="LP-17080"/>
    <s v="Liz Pelletier"/>
    <x v="0"/>
    <s v="United States"/>
    <x v="28"/>
    <x v="2"/>
    <x v="1"/>
    <s v="FUR-FU-10003347"/>
    <x v="0"/>
    <x v="3"/>
    <s v="Coloredge Poster Frame"/>
    <n v="42.6"/>
    <n v="3"/>
    <n v="16.614000000000001"/>
    <x v="3"/>
    <s v="Nov"/>
  </r>
  <r>
    <s v="CA-2014-145576"/>
    <x v="94"/>
    <d v="2014-09-18T00:00:00"/>
    <x v="0"/>
    <s v="CA-12775"/>
    <s v="Cynthia Arntzen"/>
    <x v="0"/>
    <s v="United States"/>
    <x v="26"/>
    <x v="1"/>
    <x v="0"/>
    <s v="FUR-FU-10004020"/>
    <x v="0"/>
    <x v="3"/>
    <s v="Advantus Panel Wall Acrylic Frame"/>
    <n v="13.128"/>
    <n v="3"/>
    <n v="3.7743000000000002"/>
    <x v="4"/>
    <s v="Sep"/>
  </r>
  <r>
    <s v="CA-2017-156951"/>
    <x v="95"/>
    <d v="2017-10-08T00:00:00"/>
    <x v="1"/>
    <s v="EB-13840"/>
    <s v="Ellis Ballard"/>
    <x v="1"/>
    <s v="United States"/>
    <x v="15"/>
    <x v="13"/>
    <x v="1"/>
    <s v="FUR-CH-10004997"/>
    <x v="0"/>
    <x v="1"/>
    <s v="Hon Every-Day Series Multi-Task Chairs"/>
    <n v="451.15199999999999"/>
    <n v="3"/>
    <n v="0"/>
    <x v="1"/>
    <s v="Oct"/>
  </r>
  <r>
    <s v="CA-2017-118640"/>
    <x v="96"/>
    <d v="2017-07-26T00:00:00"/>
    <x v="1"/>
    <s v="CS-11950"/>
    <s v="Carlos Soltero"/>
    <x v="0"/>
    <s v="United States"/>
    <x v="9"/>
    <x v="8"/>
    <x v="3"/>
    <s v="FUR-FU-10001475"/>
    <x v="0"/>
    <x v="3"/>
    <s v="Contract Clock, 14&quot;, Brown"/>
    <n v="8.7919999999999998"/>
    <n v="1"/>
    <n v="-5.7148000000000003"/>
    <x v="6"/>
    <s v="Jul"/>
  </r>
  <r>
    <s v="CA-2015-128139"/>
    <x v="97"/>
    <d v="2015-07-09T00:00:00"/>
    <x v="1"/>
    <s v="BD-11725"/>
    <s v="Bruce Degenhardt"/>
    <x v="0"/>
    <s v="United States"/>
    <x v="52"/>
    <x v="0"/>
    <x v="0"/>
    <s v="FUR-CH-10003956"/>
    <x v="0"/>
    <x v="1"/>
    <s v="Novimex High-Tech Fabric Mesh Task Chair"/>
    <n v="70.98"/>
    <n v="1"/>
    <n v="4.9686000000000003"/>
    <x v="6"/>
    <s v="Jul"/>
  </r>
  <r>
    <s v="CA-2014-131450"/>
    <x v="98"/>
    <d v="2014-08-15T00:00:00"/>
    <x v="1"/>
    <s v="LR-16915"/>
    <s v="Lena Radford"/>
    <x v="0"/>
    <s v="United States"/>
    <x v="53"/>
    <x v="2"/>
    <x v="1"/>
    <s v="FUR-FU-10001979"/>
    <x v="0"/>
    <x v="3"/>
    <s v="Dana Halogen Swing-Arm Architect Lamp"/>
    <n v="327.76"/>
    <n v="8"/>
    <n v="91.772800000000004"/>
    <x v="1"/>
    <s v="Aug"/>
  </r>
  <r>
    <s v="CA-2014-149958"/>
    <x v="99"/>
    <d v="2014-03-19T00:00:00"/>
    <x v="1"/>
    <s v="AS-10240"/>
    <s v="Alan Shonely"/>
    <x v="0"/>
    <s v="United States"/>
    <x v="26"/>
    <x v="1"/>
    <x v="0"/>
    <s v="FUR-FU-10001756"/>
    <x v="0"/>
    <x v="3"/>
    <s v="Eldon Expressions Desk Accessory, Wood Photo Frame, Mahogany"/>
    <n v="45.695999999999998"/>
    <n v="3"/>
    <n v="5.1407999999999996"/>
    <x v="4"/>
    <s v="Mar"/>
  </r>
  <r>
    <s v="CA-2017-117947"/>
    <x v="100"/>
    <d v="2017-08-23T00:00:00"/>
    <x v="0"/>
    <s v="NG-18355"/>
    <s v="Nat Gilpin"/>
    <x v="1"/>
    <s v="United States"/>
    <x v="13"/>
    <x v="7"/>
    <x v="2"/>
    <s v="FUR-FU-10003849"/>
    <x v="0"/>
    <x v="3"/>
    <s v="DAX Metal Frame, Desktop, Stepped-Edge"/>
    <n v="40.479999999999997"/>
    <n v="2"/>
    <n v="15.7872"/>
    <x v="2"/>
    <s v="Aug"/>
  </r>
  <r>
    <s v="CA-2017-117947"/>
    <x v="100"/>
    <d v="2017-08-23T00:00:00"/>
    <x v="0"/>
    <s v="NG-18355"/>
    <s v="Nat Gilpin"/>
    <x v="1"/>
    <s v="United States"/>
    <x v="13"/>
    <x v="7"/>
    <x v="2"/>
    <s v="FUR-FU-10000010"/>
    <x v="0"/>
    <x v="3"/>
    <s v="DAX Value U-Channel Document Frames, Easel Back"/>
    <n v="9.94"/>
    <n v="2"/>
    <n v="3.0813999999999999"/>
    <x v="2"/>
    <s v="Aug"/>
  </r>
  <r>
    <s v="CA-2017-117947"/>
    <x v="100"/>
    <d v="2017-08-23T00:00:00"/>
    <x v="0"/>
    <s v="NG-18355"/>
    <s v="Nat Gilpin"/>
    <x v="1"/>
    <s v="United States"/>
    <x v="13"/>
    <x v="7"/>
    <x v="2"/>
    <s v="FUR-FU-10000521"/>
    <x v="0"/>
    <x v="3"/>
    <s v="Seth Thomas 14&quot; Putty-Colored Wall Clock"/>
    <n v="88.02"/>
    <n v="3"/>
    <n v="27.286200000000001"/>
    <x v="2"/>
    <s v="Aug"/>
  </r>
  <r>
    <s v="CA-2015-138009"/>
    <x v="101"/>
    <d v="2015-12-03T00:00:00"/>
    <x v="1"/>
    <s v="SF-20965"/>
    <s v="Sylvia Foulston"/>
    <x v="1"/>
    <s v="United States"/>
    <x v="54"/>
    <x v="17"/>
    <x v="3"/>
    <s v="FUR-CH-10004853"/>
    <x v="0"/>
    <x v="1"/>
    <s v="Global Manager's Adjustable Task Chair, Storm"/>
    <n v="301.95999999999998"/>
    <n v="2"/>
    <n v="87.568399999999997"/>
    <x v="4"/>
    <s v="Nov"/>
  </r>
  <r>
    <s v="CA-2017-163020"/>
    <x v="102"/>
    <d v="2017-09-19T00:00:00"/>
    <x v="1"/>
    <s v="MO-17800"/>
    <s v="Meg O'Connel"/>
    <x v="2"/>
    <s v="United States"/>
    <x v="13"/>
    <x v="7"/>
    <x v="2"/>
    <s v="FUR-FU-10000221"/>
    <x v="0"/>
    <x v="3"/>
    <s v="Master Caster Door Stop, Brown"/>
    <n v="35.56"/>
    <n v="7"/>
    <n v="12.090400000000001"/>
    <x v="4"/>
    <s v="Sep"/>
  </r>
  <r>
    <s v="CA-2015-168004"/>
    <x v="103"/>
    <d v="2015-10-09T00:00:00"/>
    <x v="0"/>
    <s v="DJ-13420"/>
    <s v="Denny Joy"/>
    <x v="1"/>
    <s v="United States"/>
    <x v="55"/>
    <x v="24"/>
    <x v="0"/>
    <s v="FUR-CH-10001482"/>
    <x v="0"/>
    <x v="1"/>
    <s v="Office Star - Mesh Screen back chair with Vinyl seat"/>
    <n v="392.94"/>
    <n v="3"/>
    <n v="43.223399999999998"/>
    <x v="2"/>
    <s v="Oct"/>
  </r>
  <r>
    <s v="CA-2016-115917"/>
    <x v="104"/>
    <d v="2016-05-25T00:00:00"/>
    <x v="1"/>
    <s v="RB-19465"/>
    <s v="Rick Bensley"/>
    <x v="2"/>
    <s v="United States"/>
    <x v="56"/>
    <x v="2"/>
    <x v="1"/>
    <s v="FUR-FU-10000576"/>
    <x v="0"/>
    <x v="3"/>
    <s v="Luxo Professional Fluorescent Magnifier Lamp with Clamp-Mount Base"/>
    <n v="1049.2"/>
    <n v="5"/>
    <n v="272.79199999999997"/>
    <x v="2"/>
    <s v="May"/>
  </r>
  <r>
    <s v="CA-2016-147067"/>
    <x v="105"/>
    <d v="2016-12-22T00:00:00"/>
    <x v="1"/>
    <s v="JD-16150"/>
    <s v="Justin Deggeller"/>
    <x v="1"/>
    <s v="United States"/>
    <x v="12"/>
    <x v="11"/>
    <x v="3"/>
    <s v="FUR-FU-10000732"/>
    <x v="0"/>
    <x v="3"/>
    <s v="Eldon 200 Class Desk Accessories"/>
    <n v="18.84"/>
    <n v="3"/>
    <n v="6.0288000000000004"/>
    <x v="4"/>
    <s v="Dec"/>
  </r>
  <r>
    <s v="CA-2016-160745"/>
    <x v="106"/>
    <d v="2016-12-16T00:00:00"/>
    <x v="0"/>
    <s v="AR-10825"/>
    <s v="Anthony Rawles"/>
    <x v="1"/>
    <s v="United States"/>
    <x v="57"/>
    <x v="13"/>
    <x v="1"/>
    <s v="FUR-FU-10001935"/>
    <x v="0"/>
    <x v="3"/>
    <s v="3M Hangers With Command Adhesive"/>
    <n v="14.8"/>
    <n v="4"/>
    <n v="6.0679999999999996"/>
    <x v="2"/>
    <s v="Dec"/>
  </r>
  <r>
    <s v="US-2016-156097"/>
    <x v="107"/>
    <d v="2016-09-19T00:00:00"/>
    <x v="3"/>
    <s v="EH-14125"/>
    <s v="Eugene Hildebrand"/>
    <x v="2"/>
    <s v="United States"/>
    <x v="14"/>
    <x v="8"/>
    <x v="3"/>
    <s v="FUR-CH-10001215"/>
    <x v="0"/>
    <x v="1"/>
    <s v="Global Troy Executive Leather Low-Back Tilter"/>
    <n v="701.37199999999996"/>
    <n v="2"/>
    <n v="-50.097999999999999"/>
    <x v="7"/>
    <s v="Sep"/>
  </r>
  <r>
    <s v="CA-2015-146563"/>
    <x v="108"/>
    <d v="2015-08-28T00:00:00"/>
    <x v="1"/>
    <s v="CB-12025"/>
    <s v="Cassandra Brandow"/>
    <x v="0"/>
    <s v="United States"/>
    <x v="58"/>
    <x v="5"/>
    <x v="3"/>
    <s v="FUR-TA-10001768"/>
    <x v="0"/>
    <x v="2"/>
    <s v="Hon Racetrack Conference Tables"/>
    <n v="918.78499999999997"/>
    <n v="5"/>
    <n v="-118.12949999999999"/>
    <x v="4"/>
    <s v="Aug"/>
  </r>
  <r>
    <s v="CA-2014-156314"/>
    <x v="109"/>
    <d v="2014-12-26T00:00:00"/>
    <x v="2"/>
    <s v="RP-19390"/>
    <s v="Resi Pšlking"/>
    <x v="0"/>
    <s v="United States"/>
    <x v="59"/>
    <x v="15"/>
    <x v="2"/>
    <s v="FUR-FU-10003096"/>
    <x v="0"/>
    <x v="3"/>
    <s v="Master Giant Foot Doorstop, Safety Yellow"/>
    <n v="30.36"/>
    <n v="5"/>
    <n v="8.7285000000000004"/>
    <x v="3"/>
    <s v="Dec"/>
  </r>
  <r>
    <s v="US-2017-106663"/>
    <x v="110"/>
    <d v="2017-06-13T00:00:00"/>
    <x v="1"/>
    <s v="MO-17800"/>
    <s v="Meg O'Connel"/>
    <x v="2"/>
    <s v="United States"/>
    <x v="9"/>
    <x v="8"/>
    <x v="3"/>
    <s v="FUR-FU-10002759"/>
    <x v="0"/>
    <x v="3"/>
    <s v="12-1/2 Diameter Round Wall Clock"/>
    <n v="23.975999999999999"/>
    <n v="3"/>
    <n v="-14.3856"/>
    <x v="4"/>
    <s v="Jun"/>
  </r>
  <r>
    <s v="US-2017-106663"/>
    <x v="110"/>
    <d v="2017-06-13T00:00:00"/>
    <x v="1"/>
    <s v="MO-17800"/>
    <s v="Meg O'Connel"/>
    <x v="2"/>
    <s v="United States"/>
    <x v="9"/>
    <x v="8"/>
    <x v="3"/>
    <s v="FUR-TA-10000688"/>
    <x v="0"/>
    <x v="2"/>
    <s v="Chromcraft Bull-Nose Wood Round Conference Table Top, Wood Base"/>
    <n v="108.925"/>
    <n v="1"/>
    <n v="-71.890500000000003"/>
    <x v="4"/>
    <s v="Jun"/>
  </r>
  <r>
    <s v="US-2017-119438"/>
    <x v="111"/>
    <d v="2017-03-23T00:00:00"/>
    <x v="1"/>
    <s v="CD-11980"/>
    <s v="Carol Darley"/>
    <x v="0"/>
    <s v="United States"/>
    <x v="60"/>
    <x v="5"/>
    <x v="3"/>
    <s v="FUR-FU-10003553"/>
    <x v="0"/>
    <x v="3"/>
    <s v="Howard Miller 13-1/2&quot; Diameter Rosebrook Wall Clock"/>
    <n v="82.524000000000001"/>
    <n v="3"/>
    <n v="-41.262"/>
    <x v="2"/>
    <s v="Mar"/>
  </r>
  <r>
    <s v="CA-2017-161480"/>
    <x v="19"/>
    <d v="2017-12-29T00:00:00"/>
    <x v="1"/>
    <s v="RA-19285"/>
    <s v="Ralph Arnett"/>
    <x v="0"/>
    <s v="United States"/>
    <x v="13"/>
    <x v="7"/>
    <x v="2"/>
    <s v="FUR-BO-10004015"/>
    <x v="0"/>
    <x v="0"/>
    <s v="Bush Andora Bookcase, Maple/Graphite Gray Finish"/>
    <n v="191.98400000000001"/>
    <n v="2"/>
    <n v="4.7995999999999999"/>
    <x v="4"/>
    <s v="Dec"/>
  </r>
  <r>
    <s v="US-2014-117135"/>
    <x v="112"/>
    <d v="2014-06-23T00:00:00"/>
    <x v="0"/>
    <s v="NP-18325"/>
    <s v="Naresj Patel"/>
    <x v="0"/>
    <s v="United States"/>
    <x v="61"/>
    <x v="25"/>
    <x v="0"/>
    <s v="FUR-FU-10004071"/>
    <x v="0"/>
    <x v="3"/>
    <s v="Luxo Professional Magnifying Clamp-On Fluorescent Lamps"/>
    <n v="104.01"/>
    <n v="1"/>
    <n v="14.561400000000001"/>
    <x v="3"/>
    <s v="Jun"/>
  </r>
  <r>
    <s v="CA-2017-114552"/>
    <x v="113"/>
    <d v="2017-09-08T00:00:00"/>
    <x v="1"/>
    <s v="Dl-13600"/>
    <s v="Dorris liebe"/>
    <x v="1"/>
    <s v="United States"/>
    <x v="59"/>
    <x v="15"/>
    <x v="2"/>
    <s v="FUR-FU-10002960"/>
    <x v="0"/>
    <x v="3"/>
    <s v="Eldon 200 Class Desk Accessories, Burgundy"/>
    <n v="15.071999999999999"/>
    <n v="3"/>
    <n v="4.1448"/>
    <x v="6"/>
    <s v="Sep"/>
  </r>
  <r>
    <s v="CA-2016-163755"/>
    <x v="114"/>
    <d v="2016-11-08T00:00:00"/>
    <x v="0"/>
    <s v="AS-10285"/>
    <s v="Alejandro Savely"/>
    <x v="1"/>
    <s v="United States"/>
    <x v="15"/>
    <x v="13"/>
    <x v="1"/>
    <s v="FUR-FU-10003394"/>
    <x v="0"/>
    <x v="3"/>
    <s v="Tenex &quot;The Solids&quot; Textured Chair Mats"/>
    <n v="209.88"/>
    <n v="3"/>
    <n v="35.679600000000001"/>
    <x v="4"/>
    <s v="Nov"/>
  </r>
  <r>
    <s v="CA-2015-142027"/>
    <x v="115"/>
    <d v="2015-04-14T00:00:00"/>
    <x v="1"/>
    <s v="JK-15370"/>
    <s v="Jay Kimmel"/>
    <x v="0"/>
    <s v="United States"/>
    <x v="62"/>
    <x v="2"/>
    <x v="1"/>
    <s v="FUR-TA-10002774"/>
    <x v="0"/>
    <x v="2"/>
    <s v="Laminate Occasional Tables"/>
    <n v="369.91199999999998"/>
    <n v="3"/>
    <n v="-13.871700000000001"/>
    <x v="2"/>
    <s v="Apr"/>
  </r>
  <r>
    <s v="CA-2014-112158"/>
    <x v="116"/>
    <d v="2014-12-04T00:00:00"/>
    <x v="2"/>
    <s v="DP-13165"/>
    <s v="David Philippe"/>
    <x v="0"/>
    <s v="United States"/>
    <x v="13"/>
    <x v="7"/>
    <x v="2"/>
    <s v="FUR-BO-10003272"/>
    <x v="0"/>
    <x v="0"/>
    <s v="O'Sullivan Living Dimensions 5-Shelf Bookcases"/>
    <n v="883.92"/>
    <n v="5"/>
    <n v="-110.49"/>
    <x v="3"/>
    <s v="Dec"/>
  </r>
  <r>
    <s v="CA-2014-130092"/>
    <x v="117"/>
    <d v="2014-01-14T00:00:00"/>
    <x v="2"/>
    <s v="SV-20365"/>
    <s v="Seth Vernon"/>
    <x v="0"/>
    <s v="United States"/>
    <x v="63"/>
    <x v="14"/>
    <x v="2"/>
    <s v="FUR-FU-10000010"/>
    <x v="0"/>
    <x v="3"/>
    <s v="DAX Value U-Channel Document Frames, Easel Back"/>
    <n v="9.94"/>
    <n v="2"/>
    <n v="3.0813999999999999"/>
    <x v="0"/>
    <s v="Jan"/>
  </r>
  <r>
    <s v="CA-2017-108910"/>
    <x v="118"/>
    <d v="2017-09-29T00:00:00"/>
    <x v="1"/>
    <s v="KC-16540"/>
    <s v="Kelly Collister"/>
    <x v="0"/>
    <s v="United States"/>
    <x v="19"/>
    <x v="15"/>
    <x v="2"/>
    <s v="FUR-FU-10002253"/>
    <x v="0"/>
    <x v="3"/>
    <s v="Howard Miller 13&quot; Diameter Pewter Finish Round Wall Clock"/>
    <n v="103.056"/>
    <n v="3"/>
    <n v="24.4758"/>
    <x v="2"/>
    <s v="Sep"/>
  </r>
  <r>
    <s v="CA-2014-104472"/>
    <x v="119"/>
    <d v="2014-06-07T00:00:00"/>
    <x v="1"/>
    <s v="CK-12325"/>
    <s v="Christine Kargatis"/>
    <x v="2"/>
    <s v="United States"/>
    <x v="4"/>
    <x v="4"/>
    <x v="1"/>
    <s v="FUR-FU-10000246"/>
    <x v="0"/>
    <x v="3"/>
    <s v="Aluminum Document Frame"/>
    <n v="73.319999999999993"/>
    <n v="6"/>
    <n v="21.995999999999999"/>
    <x v="2"/>
    <s v="Jun"/>
  </r>
  <r>
    <s v="CA-2016-142335"/>
    <x v="120"/>
    <d v="2016-12-19T00:00:00"/>
    <x v="1"/>
    <s v="MP-17965"/>
    <s v="Michael Paige"/>
    <x v="1"/>
    <s v="United States"/>
    <x v="25"/>
    <x v="17"/>
    <x v="3"/>
    <s v="FUR-TA-10000198"/>
    <x v="0"/>
    <x v="2"/>
    <s v="Chromcraft Bull-Nose Wood Oval Conference Tables &amp; Bases"/>
    <n v="1652.94"/>
    <n v="3"/>
    <n v="231.41159999999999"/>
    <x v="4"/>
    <s v="Dec"/>
  </r>
  <r>
    <s v="CA-2014-117429"/>
    <x v="121"/>
    <d v="2014-10-13T00:00:00"/>
    <x v="1"/>
    <s v="MR-17545"/>
    <s v="Mathew Reese"/>
    <x v="2"/>
    <s v="United States"/>
    <x v="3"/>
    <x v="3"/>
    <x v="2"/>
    <s v="FUR-FU-10000222"/>
    <x v="0"/>
    <x v="3"/>
    <s v="Seth Thomas 16&quot; Steel Case Clock"/>
    <n v="129.91999999999999"/>
    <n v="5"/>
    <n v="21.111999999999998"/>
    <x v="6"/>
    <s v="Oct"/>
  </r>
  <r>
    <s v="US-2016-150861"/>
    <x v="122"/>
    <d v="2016-12-06T00:00:00"/>
    <x v="2"/>
    <s v="EG-13900"/>
    <s v="Emily Grady"/>
    <x v="0"/>
    <s v="United States"/>
    <x v="64"/>
    <x v="7"/>
    <x v="2"/>
    <s v="FUR-TA-10002228"/>
    <x v="0"/>
    <x v="2"/>
    <s v="Bevis Traditional Conference Table Top, Plinth Base"/>
    <n v="400.03199999999998"/>
    <n v="2"/>
    <n v="-153.34559999999999"/>
    <x v="0"/>
    <s v="Dec"/>
  </r>
  <r>
    <s v="US-2016-150861"/>
    <x v="122"/>
    <d v="2016-12-06T00:00:00"/>
    <x v="2"/>
    <s v="EG-13900"/>
    <s v="Emily Grady"/>
    <x v="0"/>
    <s v="United States"/>
    <x v="64"/>
    <x v="7"/>
    <x v="2"/>
    <s v="FUR-CH-10002965"/>
    <x v="0"/>
    <x v="1"/>
    <s v="Global Leather Highback Executive Chair with Pneumatic Height Adjustment, Black"/>
    <n v="542.64599999999996"/>
    <n v="3"/>
    <n v="102.49979999999999"/>
    <x v="0"/>
    <s v="Dec"/>
  </r>
  <r>
    <s v="CA-2017-131954"/>
    <x v="123"/>
    <d v="2017-01-25T00:00:00"/>
    <x v="1"/>
    <s v="DS-13030"/>
    <s v="Darrin Sayre"/>
    <x v="2"/>
    <s v="United States"/>
    <x v="15"/>
    <x v="13"/>
    <x v="1"/>
    <s v="FUR-BO-10001619"/>
    <x v="0"/>
    <x v="0"/>
    <s v="O'Sullivan Cherrywood Estates Traditional Bookcase"/>
    <n v="84.98"/>
    <n v="1"/>
    <n v="18.695599999999999"/>
    <x v="4"/>
    <s v="Jan"/>
  </r>
  <r>
    <s v="CA-2014-124429"/>
    <x v="124"/>
    <d v="2014-05-27T00:00:00"/>
    <x v="3"/>
    <s v="MH-17785"/>
    <s v="Maya Herman"/>
    <x v="1"/>
    <s v="United States"/>
    <x v="53"/>
    <x v="2"/>
    <x v="1"/>
    <s v="FUR-TA-10002607"/>
    <x v="0"/>
    <x v="2"/>
    <s v="KI Conference Tables"/>
    <n v="567.12"/>
    <n v="10"/>
    <n v="-28.356000000000002"/>
    <x v="7"/>
    <s v="May"/>
  </r>
  <r>
    <s v="CA-2017-126074"/>
    <x v="125"/>
    <d v="2017-10-06T00:00:00"/>
    <x v="1"/>
    <s v="RF-19735"/>
    <s v="Roland Fjeld"/>
    <x v="0"/>
    <s v="United States"/>
    <x v="65"/>
    <x v="17"/>
    <x v="3"/>
    <s v="FUR-FU-10003577"/>
    <x v="0"/>
    <x v="3"/>
    <s v="Nu-Dell Leatherette Frames"/>
    <n v="157.74"/>
    <n v="11"/>
    <n v="56.7864"/>
    <x v="4"/>
    <s v="Oct"/>
  </r>
  <r>
    <s v="CA-2015-135272"/>
    <x v="88"/>
    <d v="2015-12-12T00:00:00"/>
    <x v="1"/>
    <s v="MS-17830"/>
    <s v="Melanie Seite"/>
    <x v="0"/>
    <s v="United States"/>
    <x v="2"/>
    <x v="2"/>
    <x v="1"/>
    <s v="FUR-FU-10002759"/>
    <x v="0"/>
    <x v="3"/>
    <s v="12-1/2 Diameter Round Wall Clock"/>
    <n v="79.92"/>
    <n v="4"/>
    <n v="28.7712"/>
    <x v="2"/>
    <s v="Dec"/>
  </r>
  <r>
    <s v="CA-2016-140928"/>
    <x v="126"/>
    <d v="2016-09-22T00:00:00"/>
    <x v="1"/>
    <s v="NB-18655"/>
    <s v="Nona Balk"/>
    <x v="1"/>
    <s v="United States"/>
    <x v="51"/>
    <x v="1"/>
    <x v="0"/>
    <s v="FUR-TA-10001095"/>
    <x v="0"/>
    <x v="2"/>
    <s v="Chromcraft Round Conference Tables"/>
    <n v="383.43799999999999"/>
    <n v="4"/>
    <n v="-167.3184"/>
    <x v="4"/>
    <s v="Sep"/>
  </r>
  <r>
    <s v="CA-2014-106810"/>
    <x v="127"/>
    <d v="2014-05-20T00:00:00"/>
    <x v="1"/>
    <s v="AJ-10795"/>
    <s v="Anthony Johnson"/>
    <x v="1"/>
    <s v="United States"/>
    <x v="66"/>
    <x v="1"/>
    <x v="0"/>
    <s v="FUR-FU-10004306"/>
    <x v="0"/>
    <x v="3"/>
    <s v="Electrix Halogen Magnifier Lamp"/>
    <n v="310.88"/>
    <n v="2"/>
    <n v="23.315999999999999"/>
    <x v="6"/>
    <s v="May"/>
  </r>
  <r>
    <s v="CA-2016-157245"/>
    <x v="128"/>
    <d v="2016-05-24T00:00:00"/>
    <x v="1"/>
    <s v="LE-16810"/>
    <s v="Laurel Elliston"/>
    <x v="0"/>
    <s v="United States"/>
    <x v="58"/>
    <x v="25"/>
    <x v="0"/>
    <s v="FUR-CH-10003746"/>
    <x v="0"/>
    <x v="1"/>
    <s v="Hon 4070 Series Pagoda Round Back Stacking Chairs"/>
    <n v="641.96"/>
    <n v="2"/>
    <n v="179.74879999999999"/>
    <x v="2"/>
    <s v="May"/>
  </r>
  <r>
    <s v="CA-2017-104220"/>
    <x v="129"/>
    <d v="2017-02-05T00:00:00"/>
    <x v="1"/>
    <s v="BV-11245"/>
    <s v="Benjamin Venier"/>
    <x v="1"/>
    <s v="United States"/>
    <x v="67"/>
    <x v="26"/>
    <x v="3"/>
    <s v="FUR-FU-10002597"/>
    <x v="0"/>
    <x v="3"/>
    <s v="C-Line Magnetic Cubicle Keepers, Clear Polypropylene"/>
    <n v="34.58"/>
    <n v="7"/>
    <n v="14.5236"/>
    <x v="6"/>
    <s v="Jan"/>
  </r>
  <r>
    <s v="CA-2015-144267"/>
    <x v="130"/>
    <d v="2015-08-23T00:00:00"/>
    <x v="2"/>
    <s v="NZ-18565"/>
    <s v="Nick Zandusky"/>
    <x v="2"/>
    <s v="United States"/>
    <x v="28"/>
    <x v="2"/>
    <x v="1"/>
    <s v="FUR-CH-10002335"/>
    <x v="0"/>
    <x v="1"/>
    <s v="Hon GuestStacker Chair"/>
    <n v="544.00800000000004"/>
    <n v="3"/>
    <n v="40.800600000000003"/>
    <x v="3"/>
    <s v="Aug"/>
  </r>
  <r>
    <s v="US-2015-157014"/>
    <x v="131"/>
    <d v="2015-10-06T00:00:00"/>
    <x v="0"/>
    <s v="BM-11785"/>
    <s v="Bryan Mills"/>
    <x v="0"/>
    <s v="United States"/>
    <x v="29"/>
    <x v="15"/>
    <x v="2"/>
    <s v="FUR-BO-10004409"/>
    <x v="0"/>
    <x v="0"/>
    <s v="Safco Value Mate Series Steel Bookcases, Baked Enamel Finish on Steel, Gray"/>
    <n v="35.49"/>
    <n v="1"/>
    <n v="-15.615600000000001"/>
    <x v="0"/>
    <s v="Oct"/>
  </r>
  <r>
    <s v="CA-2015-154620"/>
    <x v="132"/>
    <d v="2015-12-16T00:00:00"/>
    <x v="1"/>
    <s v="LT-17110"/>
    <s v="Liz Thompson"/>
    <x v="0"/>
    <s v="United States"/>
    <x v="68"/>
    <x v="2"/>
    <x v="1"/>
    <s v="FUR-CH-10004675"/>
    <x v="0"/>
    <x v="1"/>
    <s v="Lifetime Advantage Folding Chairs, 4/Carton"/>
    <n v="348.928"/>
    <n v="2"/>
    <n v="34.892800000000001"/>
    <x v="4"/>
    <s v="Dec"/>
  </r>
  <r>
    <s v="CA-2015-115938"/>
    <x v="133"/>
    <d v="2015-06-30T00:00:00"/>
    <x v="1"/>
    <s v="SA-20830"/>
    <s v="Sue Ann Reed"/>
    <x v="0"/>
    <s v="United States"/>
    <x v="52"/>
    <x v="25"/>
    <x v="0"/>
    <s v="FUR-CH-10003199"/>
    <x v="0"/>
    <x v="1"/>
    <s v="Office Star - Contemporary Task Swivel Chair"/>
    <n v="332.94"/>
    <n v="3"/>
    <n v="79.905600000000007"/>
    <x v="4"/>
    <s v="Jun"/>
  </r>
  <r>
    <s v="CA-2015-101910"/>
    <x v="61"/>
    <d v="2015-12-03T00:00:00"/>
    <x v="1"/>
    <s v="CD-11920"/>
    <s v="Carlos Daly"/>
    <x v="0"/>
    <s v="United States"/>
    <x v="69"/>
    <x v="2"/>
    <x v="1"/>
    <s v="FUR-CH-10002647"/>
    <x v="0"/>
    <x v="1"/>
    <s v="Situations Contoured Folding Chairs, 4/Set"/>
    <n v="283.92"/>
    <n v="5"/>
    <n v="17.745000000000001"/>
    <x v="6"/>
    <s v="Nov"/>
  </r>
  <r>
    <s v="CA-2017-105809"/>
    <x v="134"/>
    <d v="2017-02-23T00:00:00"/>
    <x v="2"/>
    <s v="HW-14935"/>
    <s v="Helen Wasserman"/>
    <x v="1"/>
    <s v="United States"/>
    <x v="53"/>
    <x v="2"/>
    <x v="1"/>
    <s v="FUR-FU-10004090"/>
    <x v="0"/>
    <x v="3"/>
    <s v="Executive Impressions 14&quot; Contract Wall Clock"/>
    <n v="22.23"/>
    <n v="1"/>
    <n v="7.3358999999999996"/>
    <x v="0"/>
    <s v="Feb"/>
  </r>
  <r>
    <s v="CA-2017-135783"/>
    <x v="135"/>
    <d v="2017-04-24T00:00:00"/>
    <x v="2"/>
    <s v="GM-14440"/>
    <s v="Gary McGarr"/>
    <x v="0"/>
    <s v="United States"/>
    <x v="28"/>
    <x v="2"/>
    <x v="1"/>
    <s v="FUR-FU-10000794"/>
    <x v="0"/>
    <x v="3"/>
    <s v="Eldon Stackable Tray, Side-Load, Legal, Smoke"/>
    <n v="18.28"/>
    <n v="2"/>
    <n v="6.2152000000000003"/>
    <x v="3"/>
    <s v="Apr"/>
  </r>
  <r>
    <s v="CA-2015-140921"/>
    <x v="136"/>
    <d v="2015-02-05T00:00:00"/>
    <x v="2"/>
    <s v="AA-10375"/>
    <s v="Allen Armold"/>
    <x v="0"/>
    <s v="United States"/>
    <x v="70"/>
    <x v="27"/>
    <x v="3"/>
    <s v="FUR-FU-10003347"/>
    <x v="0"/>
    <x v="3"/>
    <s v="Coloredge Poster Frame"/>
    <n v="28.4"/>
    <n v="2"/>
    <n v="11.076000000000001"/>
    <x v="3"/>
    <s v="Feb"/>
  </r>
  <r>
    <s v="CA-2014-151995"/>
    <x v="137"/>
    <d v="2014-10-15T00:00:00"/>
    <x v="2"/>
    <s v="ZC-21910"/>
    <s v="Zuschuss Carroll"/>
    <x v="0"/>
    <s v="United States"/>
    <x v="71"/>
    <x v="13"/>
    <x v="1"/>
    <s v="FUR-TA-10002903"/>
    <x v="0"/>
    <x v="2"/>
    <s v="Bevis Round Bullnose 29&quot; High Table Top"/>
    <n v="1298.55"/>
    <n v="5"/>
    <n v="311.65199999999999"/>
    <x v="3"/>
    <s v="Oct"/>
  </r>
  <r>
    <s v="CA-2017-143686"/>
    <x v="138"/>
    <d v="2017-05-14T00:00:00"/>
    <x v="3"/>
    <s v="PJ-19015"/>
    <s v="Pauline Johnson"/>
    <x v="0"/>
    <s v="United States"/>
    <x v="72"/>
    <x v="2"/>
    <x v="1"/>
    <s v="FUR-FU-10000794"/>
    <x v="0"/>
    <x v="3"/>
    <s v="Eldon Stackable Tray, Side-Load, Legal, Smoke"/>
    <n v="18.28"/>
    <n v="2"/>
    <n v="6.2152000000000003"/>
    <x v="7"/>
    <s v="May"/>
  </r>
  <r>
    <s v="CA-2014-140858"/>
    <x v="139"/>
    <d v="2014-07-02T00:00:00"/>
    <x v="1"/>
    <s v="CA-12775"/>
    <s v="Cynthia Arntzen"/>
    <x v="0"/>
    <s v="United States"/>
    <x v="3"/>
    <x v="3"/>
    <x v="2"/>
    <s v="FUR-CH-10001394"/>
    <x v="0"/>
    <x v="1"/>
    <s v="Global Leather Executive Chair"/>
    <n v="1228.4649999999999"/>
    <n v="5"/>
    <n v="0"/>
    <x v="4"/>
    <s v="Jun"/>
  </r>
  <r>
    <s v="CA-2017-129462"/>
    <x v="140"/>
    <d v="2017-06-21T00:00:00"/>
    <x v="0"/>
    <s v="JE-15745"/>
    <s v="Joel Eaton"/>
    <x v="0"/>
    <s v="United States"/>
    <x v="73"/>
    <x v="0"/>
    <x v="0"/>
    <s v="FUR-CH-10000665"/>
    <x v="0"/>
    <x v="1"/>
    <s v="Global Airflow Leather Mesh Back Chair, Black"/>
    <n v="301.95999999999998"/>
    <n v="2"/>
    <n v="90.587999999999994"/>
    <x v="2"/>
    <s v="Jun"/>
  </r>
  <r>
    <s v="CA-2015-100454"/>
    <x v="141"/>
    <d v="2015-11-25T00:00:00"/>
    <x v="1"/>
    <s v="BM-11650"/>
    <s v="Brian Moss"/>
    <x v="1"/>
    <s v="United States"/>
    <x v="13"/>
    <x v="7"/>
    <x v="2"/>
    <s v="FUR-BO-10001519"/>
    <x v="0"/>
    <x v="0"/>
    <s v="O'Sullivan 3-Shelf Heavy-Duty Bookcases"/>
    <n v="186.048"/>
    <n v="4"/>
    <n v="9.3024000000000004"/>
    <x v="2"/>
    <s v="Nov"/>
  </r>
  <r>
    <s v="CA-2015-114300"/>
    <x v="142"/>
    <d v="2015-10-17T00:00:00"/>
    <x v="1"/>
    <s v="AF-10885"/>
    <s v="Art Foster"/>
    <x v="0"/>
    <s v="United States"/>
    <x v="74"/>
    <x v="0"/>
    <x v="0"/>
    <s v="FUR-CH-10001891"/>
    <x v="0"/>
    <x v="1"/>
    <s v="Global Deluxe Office Fabric Chairs"/>
    <n v="287.94"/>
    <n v="3"/>
    <n v="77.743799999999993"/>
    <x v="4"/>
    <s v="Oct"/>
  </r>
  <r>
    <s v="CA-2017-107503"/>
    <x v="143"/>
    <d v="2017-01-06T00:00:00"/>
    <x v="1"/>
    <s v="GA-14725"/>
    <s v="Guy Armstrong"/>
    <x v="0"/>
    <s v="United States"/>
    <x v="75"/>
    <x v="15"/>
    <x v="2"/>
    <s v="FUR-FU-10003878"/>
    <x v="0"/>
    <x v="3"/>
    <s v="Linden 10&quot; Round Wall Clock, Black"/>
    <n v="48.896000000000001"/>
    <n v="4"/>
    <n v="8.5568000000000008"/>
    <x v="2"/>
    <s v="Jan"/>
  </r>
  <r>
    <s v="CA-2016-123274"/>
    <x v="144"/>
    <d v="2016-02-24T00:00:00"/>
    <x v="1"/>
    <s v="GT-14710"/>
    <s v="Greg Tran"/>
    <x v="0"/>
    <s v="United States"/>
    <x v="13"/>
    <x v="7"/>
    <x v="2"/>
    <s v="FUR-FU-10004090"/>
    <x v="0"/>
    <x v="3"/>
    <s v="Executive Impressions 14&quot; Contract Wall Clock"/>
    <n v="44.46"/>
    <n v="2"/>
    <n v="14.671799999999999"/>
    <x v="2"/>
    <s v="Feb"/>
  </r>
  <r>
    <s v="CA-2014-149020"/>
    <x v="145"/>
    <d v="2014-01-15T00:00:00"/>
    <x v="1"/>
    <s v="AJ-10780"/>
    <s v="Anthony Jacobs"/>
    <x v="1"/>
    <s v="United States"/>
    <x v="76"/>
    <x v="25"/>
    <x v="0"/>
    <s v="FUR-FU-10000965"/>
    <x v="0"/>
    <x v="3"/>
    <s v="Howard Miller 11-1/2&quot; Diameter Ridgewood Wall Clock"/>
    <n v="51.94"/>
    <n v="1"/>
    <n v="21.295400000000001"/>
    <x v="2"/>
    <s v="Jan"/>
  </r>
  <r>
    <s v="CA-2016-116736"/>
    <x v="146"/>
    <d v="2016-01-21T00:00:00"/>
    <x v="1"/>
    <s v="CC-12430"/>
    <s v="Chuck Clark"/>
    <x v="2"/>
    <s v="United States"/>
    <x v="41"/>
    <x v="28"/>
    <x v="2"/>
    <s v="FUR-FU-10004017"/>
    <x v="0"/>
    <x v="3"/>
    <s v="Tenex Contemporary Contur Chairmats for Low and Medium Pile Carpet, Computer, 39&quot; x 49&quot;"/>
    <n v="322.58999999999997"/>
    <n v="3"/>
    <n v="64.518000000000001"/>
    <x v="4"/>
    <s v="Jan"/>
  </r>
  <r>
    <s v="CA-2017-111689"/>
    <x v="147"/>
    <d v="2017-12-02T00:00:00"/>
    <x v="0"/>
    <s v="HP-14815"/>
    <s v="Harold Pawlan"/>
    <x v="2"/>
    <s v="United States"/>
    <x v="13"/>
    <x v="7"/>
    <x v="2"/>
    <s v="FUR-CH-10004287"/>
    <x v="0"/>
    <x v="1"/>
    <s v="SAFCO Arco Folding Chair"/>
    <n v="1242.9000000000001"/>
    <n v="5"/>
    <n v="262.39"/>
    <x v="3"/>
    <s v="Nov"/>
  </r>
  <r>
    <s v="CA-2016-165148"/>
    <x v="148"/>
    <d v="2016-10-24T00:00:00"/>
    <x v="2"/>
    <s v="PM-19135"/>
    <s v="Peter McVee"/>
    <x v="2"/>
    <s v="United States"/>
    <x v="25"/>
    <x v="17"/>
    <x v="3"/>
    <s v="FUR-FU-10000732"/>
    <x v="0"/>
    <x v="3"/>
    <s v="Eldon 200 Class Desk Accessories"/>
    <n v="31.4"/>
    <n v="5"/>
    <n v="10.048"/>
    <x v="3"/>
    <s v="Oct"/>
  </r>
  <r>
    <s v="CA-2014-134061"/>
    <x v="149"/>
    <d v="2014-05-04T00:00:00"/>
    <x v="1"/>
    <s v="LL-16840"/>
    <s v="Lauren Leatherbury"/>
    <x v="0"/>
    <s v="United States"/>
    <x v="77"/>
    <x v="7"/>
    <x v="2"/>
    <s v="FUR-FU-10001424"/>
    <x v="0"/>
    <x v="3"/>
    <s v="Dax Clear Box Frame"/>
    <n v="17.46"/>
    <n v="2"/>
    <n v="5.9363999999999999"/>
    <x v="2"/>
    <s v="Apr"/>
  </r>
  <r>
    <s v="CA-2017-143259"/>
    <x v="150"/>
    <d v="2018-01-03T00:00:00"/>
    <x v="1"/>
    <s v="PO-18865"/>
    <s v="Patrick O'Donnell"/>
    <x v="0"/>
    <s v="United States"/>
    <x v="13"/>
    <x v="7"/>
    <x v="2"/>
    <s v="FUR-BO-10003441"/>
    <x v="0"/>
    <x v="0"/>
    <s v="Bush Westfield Collection Bookcases, Fully Assembled"/>
    <n v="323.13600000000002"/>
    <n v="4"/>
    <n v="12.117599999999999"/>
    <x v="4"/>
    <s v="Dec"/>
  </r>
  <r>
    <s v="CA-2015-133627"/>
    <x v="151"/>
    <d v="2015-06-07T00:00:00"/>
    <x v="1"/>
    <s v="SC-20050"/>
    <s v="Sample Company A"/>
    <x v="2"/>
    <s v="United States"/>
    <x v="78"/>
    <x v="19"/>
    <x v="2"/>
    <s v="FUR-FU-10001935"/>
    <x v="0"/>
    <x v="3"/>
    <s v="3M Hangers With Command Adhesive"/>
    <n v="22.2"/>
    <n v="6"/>
    <n v="9.1020000000000003"/>
    <x v="1"/>
    <s v="May"/>
  </r>
  <r>
    <s v="CA-2017-102519"/>
    <x v="152"/>
    <d v="2017-11-29T00:00:00"/>
    <x v="2"/>
    <s v="BM-11650"/>
    <s v="Brian Moss"/>
    <x v="1"/>
    <s v="United States"/>
    <x v="79"/>
    <x v="16"/>
    <x v="3"/>
    <s v="FUR-FU-10004091"/>
    <x v="0"/>
    <x v="3"/>
    <s v="Howard Miller 13&quot; Diameter Goldtone Round Wall Clock"/>
    <n v="46.94"/>
    <n v="1"/>
    <n v="19.2454"/>
    <x v="3"/>
    <s v="Nov"/>
  </r>
  <r>
    <s v="US-2014-141215"/>
    <x v="153"/>
    <d v="2014-06-21T00:00:00"/>
    <x v="1"/>
    <s v="KL-16555"/>
    <s v="Kelly Lampkin"/>
    <x v="1"/>
    <s v="United States"/>
    <x v="21"/>
    <x v="5"/>
    <x v="3"/>
    <s v="FUR-TA-10001520"/>
    <x v="0"/>
    <x v="2"/>
    <s v="Lesro Sheffield Collection Coffee Table, End Table, Center Table, Corner Table"/>
    <n v="99.918000000000006"/>
    <n v="2"/>
    <n v="-18.5562"/>
    <x v="6"/>
    <s v="Jun"/>
  </r>
  <r>
    <s v="US-2014-141215"/>
    <x v="153"/>
    <d v="2014-06-21T00:00:00"/>
    <x v="1"/>
    <s v="KL-16555"/>
    <s v="Kelly Lampkin"/>
    <x v="1"/>
    <s v="United States"/>
    <x v="21"/>
    <x v="5"/>
    <x v="3"/>
    <s v="FUR-CH-10003379"/>
    <x v="0"/>
    <x v="1"/>
    <s v="Global Commerce Series High-Back Swivel/Tilt Chairs"/>
    <n v="797.94399999999996"/>
    <n v="4"/>
    <n v="-56.996000000000002"/>
    <x v="6"/>
    <s v="Jun"/>
  </r>
  <r>
    <s v="CA-2016-142958"/>
    <x v="154"/>
    <d v="2016-12-20T00:00:00"/>
    <x v="1"/>
    <s v="RW-19630"/>
    <s v="Rob Williams"/>
    <x v="1"/>
    <s v="United States"/>
    <x v="80"/>
    <x v="2"/>
    <x v="1"/>
    <s v="FUR-TA-10000577"/>
    <x v="0"/>
    <x v="2"/>
    <s v="Bretford CR4500 Series Slim Rectangular Table"/>
    <n v="1114.2719999999999"/>
    <n v="4"/>
    <n v="41.785200000000003"/>
    <x v="1"/>
    <s v="Dec"/>
  </r>
  <r>
    <s v="US-2015-140200"/>
    <x v="155"/>
    <d v="2015-07-28T00:00:00"/>
    <x v="2"/>
    <s v="CA-12775"/>
    <s v="Cynthia Arntzen"/>
    <x v="0"/>
    <s v="United States"/>
    <x v="81"/>
    <x v="22"/>
    <x v="1"/>
    <s v="FUR-TA-10002356"/>
    <x v="0"/>
    <x v="2"/>
    <s v="Bevis Boat-Shaped Conference Table"/>
    <n v="393.16500000000002"/>
    <n v="3"/>
    <n v="-204.44579999999999"/>
    <x v="3"/>
    <s v="Jul"/>
  </r>
  <r>
    <s v="US-2017-110576"/>
    <x v="156"/>
    <d v="2017-12-02T00:00:00"/>
    <x v="1"/>
    <s v="RB-19795"/>
    <s v="Ross Baird"/>
    <x v="2"/>
    <s v="United States"/>
    <x v="3"/>
    <x v="3"/>
    <x v="2"/>
    <s v="FUR-FU-10003601"/>
    <x v="0"/>
    <x v="3"/>
    <s v="Deflect-o RollaMat Studded, Beveled Mat for Medium Pile Carpeting"/>
    <n v="516.48800000000006"/>
    <n v="7"/>
    <n v="-12.9122"/>
    <x v="4"/>
    <s v="Nov"/>
  </r>
  <r>
    <s v="US-2017-110576"/>
    <x v="156"/>
    <d v="2017-12-02T00:00:00"/>
    <x v="1"/>
    <s v="RB-19795"/>
    <s v="Ross Baird"/>
    <x v="2"/>
    <s v="United States"/>
    <x v="3"/>
    <x v="3"/>
    <x v="2"/>
    <s v="FUR-FU-10000576"/>
    <x v="0"/>
    <x v="3"/>
    <s v="Luxo Professional Fluorescent Magnifier Lamp with Clamp-Mount Base"/>
    <n v="1007.232"/>
    <n v="6"/>
    <n v="75.542400000000001"/>
    <x v="4"/>
    <s v="Nov"/>
  </r>
  <r>
    <s v="US-2017-110576"/>
    <x v="156"/>
    <d v="2017-12-02T00:00:00"/>
    <x v="1"/>
    <s v="RB-19795"/>
    <s v="Ross Baird"/>
    <x v="2"/>
    <s v="United States"/>
    <x v="3"/>
    <x v="3"/>
    <x v="2"/>
    <s v="FUR-TA-10004154"/>
    <x v="0"/>
    <x v="2"/>
    <s v="Riverside Furniture Oval Coffee Table, Oval End Table, End Table with Drawer"/>
    <n v="2065.3200000000002"/>
    <n v="12"/>
    <n v="-619.596"/>
    <x v="4"/>
    <s v="Nov"/>
  </r>
  <r>
    <s v="CA-2017-131156"/>
    <x v="157"/>
    <d v="2017-04-07T00:00:00"/>
    <x v="1"/>
    <s v="KH-16360"/>
    <s v="Katherine Hughes"/>
    <x v="0"/>
    <s v="United States"/>
    <x v="3"/>
    <x v="3"/>
    <x v="2"/>
    <s v="FUR-FU-10001940"/>
    <x v="0"/>
    <x v="3"/>
    <s v="Staple-based wall hangings"/>
    <n v="25.472000000000001"/>
    <n v="4"/>
    <n v="7.6416000000000004"/>
    <x v="4"/>
    <s v="Apr"/>
  </r>
  <r>
    <s v="CA-2017-136539"/>
    <x v="158"/>
    <d v="2018-01-01T00:00:00"/>
    <x v="1"/>
    <s v="GH-14665"/>
    <s v="Greg Hansen"/>
    <x v="0"/>
    <s v="United States"/>
    <x v="82"/>
    <x v="5"/>
    <x v="3"/>
    <s v="FUR-BO-10004709"/>
    <x v="0"/>
    <x v="0"/>
    <s v="Bush Westfield Collection Bookcases, Medium Cherry Finish"/>
    <n v="78.852800000000002"/>
    <n v="2"/>
    <n v="-11.596"/>
    <x v="4"/>
    <s v="Dec"/>
  </r>
  <r>
    <s v="CA-2015-112571"/>
    <x v="159"/>
    <d v="2015-09-22T00:00:00"/>
    <x v="3"/>
    <s v="DL-12925"/>
    <s v="Daniel Lacy"/>
    <x v="0"/>
    <s v="United States"/>
    <x v="64"/>
    <x v="2"/>
    <x v="1"/>
    <s v="FUR-FU-10004188"/>
    <x v="0"/>
    <x v="3"/>
    <s v="Luxo Professional Combination Clamp-On Lamps"/>
    <n v="204.6"/>
    <n v="2"/>
    <n v="53.195999999999998"/>
    <x v="7"/>
    <s v="Sep"/>
  </r>
  <r>
    <s v="CA-2017-152142"/>
    <x v="160"/>
    <d v="2017-11-19T00:00:00"/>
    <x v="1"/>
    <s v="LW-16990"/>
    <s v="Lindsay Williams"/>
    <x v="1"/>
    <s v="United States"/>
    <x v="28"/>
    <x v="2"/>
    <x v="1"/>
    <s v="FUR-CH-10002965"/>
    <x v="0"/>
    <x v="1"/>
    <s v="Global Leather Highback Executive Chair with Pneumatic Height Adjustment, Black"/>
    <n v="321.56799999999998"/>
    <n v="2"/>
    <n v="28.1372"/>
    <x v="2"/>
    <s v="Nov"/>
  </r>
  <r>
    <s v="CA-2014-115791"/>
    <x v="161"/>
    <d v="2014-01-18T00:00:00"/>
    <x v="0"/>
    <s v="DL-13315"/>
    <s v="Delfina Latchford"/>
    <x v="0"/>
    <s v="United States"/>
    <x v="3"/>
    <x v="3"/>
    <x v="2"/>
    <s v="FUR-FU-10001095"/>
    <x v="0"/>
    <x v="3"/>
    <s v="DAX Black Cherry Wood-Tone Poster Frame"/>
    <n v="127.104"/>
    <n v="6"/>
    <n v="28.598400000000002"/>
    <x v="3"/>
    <s v="Jan"/>
  </r>
  <r>
    <s v="CA-2016-144939"/>
    <x v="162"/>
    <d v="2016-10-08T00:00:00"/>
    <x v="1"/>
    <s v="EB-13870"/>
    <s v="Emily Burns"/>
    <x v="0"/>
    <s v="United States"/>
    <x v="13"/>
    <x v="7"/>
    <x v="2"/>
    <s v="FUR-CH-10003199"/>
    <x v="0"/>
    <x v="1"/>
    <s v="Office Star - Contemporary Task Swivel Chair"/>
    <n v="599.29200000000003"/>
    <n v="6"/>
    <n v="93.223200000000006"/>
    <x v="2"/>
    <s v="Oct"/>
  </r>
  <r>
    <s v="CA-2014-163419"/>
    <x v="163"/>
    <d v="2014-11-14T00:00:00"/>
    <x v="0"/>
    <s v="TZ-21580"/>
    <s v="Tracy Zic"/>
    <x v="0"/>
    <s v="United States"/>
    <x v="74"/>
    <x v="12"/>
    <x v="1"/>
    <s v="FUR-CH-10000665"/>
    <x v="0"/>
    <x v="1"/>
    <s v="Global Airflow Leather Mesh Back Chair, Black"/>
    <n v="603.91999999999996"/>
    <n v="5"/>
    <n v="75.489999999999995"/>
    <x v="0"/>
    <s v="Nov"/>
  </r>
  <r>
    <s v="CA-2017-167899"/>
    <x v="164"/>
    <d v="2017-05-26T00:00:00"/>
    <x v="1"/>
    <s v="JG-15805"/>
    <s v="John Grady"/>
    <x v="1"/>
    <s v="United States"/>
    <x v="83"/>
    <x v="7"/>
    <x v="2"/>
    <s v="FUR-FU-10004071"/>
    <x v="0"/>
    <x v="3"/>
    <s v="Luxo Professional Magnifying Clamp-On Fluorescent Lamps"/>
    <n v="520.04999999999995"/>
    <n v="5"/>
    <n v="72.807000000000002"/>
    <x v="2"/>
    <s v="May"/>
  </r>
  <r>
    <s v="CA-2015-153549"/>
    <x v="165"/>
    <d v="2015-03-31T00:00:00"/>
    <x v="0"/>
    <s v="SL-20155"/>
    <s v="Sara Luxemburg"/>
    <x v="2"/>
    <s v="United States"/>
    <x v="51"/>
    <x v="1"/>
    <x v="0"/>
    <s v="FUR-CH-10004086"/>
    <x v="0"/>
    <x v="1"/>
    <s v="Hon 4070 Series Pagoda Armless Upholstered Stacking Chairs"/>
    <n v="1166.92"/>
    <n v="5"/>
    <n v="131.27850000000001"/>
    <x v="3"/>
    <s v="Mar"/>
  </r>
  <r>
    <s v="CA-2015-162537"/>
    <x v="166"/>
    <d v="2015-11-03T00:00:00"/>
    <x v="1"/>
    <s v="RD-19585"/>
    <s v="Rob Dowd"/>
    <x v="0"/>
    <s v="United States"/>
    <x v="0"/>
    <x v="0"/>
    <x v="0"/>
    <s v="FUR-FU-10002885"/>
    <x v="0"/>
    <x v="3"/>
    <s v="Magna Visual Magnetic Picture Hangers"/>
    <n v="24.1"/>
    <n v="5"/>
    <n v="9.1579999999999995"/>
    <x v="6"/>
    <s v="Oct"/>
  </r>
  <r>
    <s v="CA-2015-162537"/>
    <x v="166"/>
    <d v="2015-11-03T00:00:00"/>
    <x v="1"/>
    <s v="RD-19585"/>
    <s v="Rob Dowd"/>
    <x v="0"/>
    <s v="United States"/>
    <x v="0"/>
    <x v="0"/>
    <x v="0"/>
    <s v="FUR-FU-10001918"/>
    <x v="0"/>
    <x v="3"/>
    <s v="C-Line Cubicle Keepers Polyproplyene Holder With Velcro Backings"/>
    <n v="33.11"/>
    <n v="7"/>
    <n v="12.9129"/>
    <x v="6"/>
    <s v="Oct"/>
  </r>
  <r>
    <s v="CA-2015-124891"/>
    <x v="167"/>
    <d v="2015-07-31T00:00:00"/>
    <x v="3"/>
    <s v="RH-19495"/>
    <s v="Rick Hansen"/>
    <x v="0"/>
    <s v="United States"/>
    <x v="13"/>
    <x v="7"/>
    <x v="2"/>
    <s v="FUR-TA-10002903"/>
    <x v="0"/>
    <x v="2"/>
    <s v="Bevis Round Bullnose 29&quot; High Table Top"/>
    <n v="1090.7819999999999"/>
    <n v="7"/>
    <n v="-290.87520000000001"/>
    <x v="7"/>
    <s v="Jul"/>
  </r>
  <r>
    <s v="CA-2014-158540"/>
    <x v="168"/>
    <d v="2014-11-26T00:00:00"/>
    <x v="2"/>
    <s v="VG-21790"/>
    <s v="Vivek Gonzalez"/>
    <x v="0"/>
    <s v="United States"/>
    <x v="53"/>
    <x v="2"/>
    <x v="1"/>
    <s v="FUR-FU-10001602"/>
    <x v="0"/>
    <x v="3"/>
    <s v="Eldon Delta Triangular Chair Mat, 52&quot; x 58&quot;, Clear"/>
    <n v="151.72"/>
    <n v="4"/>
    <n v="27.3096"/>
    <x v="3"/>
    <s v="Nov"/>
  </r>
  <r>
    <s v="CA-2017-118437"/>
    <x v="169"/>
    <d v="2017-06-21T00:00:00"/>
    <x v="0"/>
    <s v="PF-19165"/>
    <s v="Philip Fox"/>
    <x v="0"/>
    <s v="United States"/>
    <x v="84"/>
    <x v="13"/>
    <x v="1"/>
    <s v="FUR-FU-10004848"/>
    <x v="0"/>
    <x v="3"/>
    <s v="Howard Miller 13-3/4&quot; Diameter Brushed Chrome Round Wall Clock"/>
    <n v="155.25"/>
    <n v="3"/>
    <n v="46.575000000000003"/>
    <x v="4"/>
    <s v="Jun"/>
  </r>
  <r>
    <s v="US-2015-126214"/>
    <x v="170"/>
    <d v="2015-12-24T00:00:00"/>
    <x v="0"/>
    <s v="JS-15880"/>
    <s v="John Stevenson"/>
    <x v="0"/>
    <s v="United States"/>
    <x v="15"/>
    <x v="13"/>
    <x v="1"/>
    <s v="FUR-TA-10003748"/>
    <x v="0"/>
    <x v="2"/>
    <s v="Bevis 36 x 72 Conference Tables"/>
    <n v="1618.37"/>
    <n v="13"/>
    <n v="356.04140000000001"/>
    <x v="0"/>
    <s v="Dec"/>
  </r>
  <r>
    <s v="CA-2015-108665"/>
    <x v="171"/>
    <d v="2015-07-10T00:00:00"/>
    <x v="1"/>
    <s v="KM-16225"/>
    <s v="Kalyca Meade"/>
    <x v="1"/>
    <s v="United States"/>
    <x v="13"/>
    <x v="7"/>
    <x v="2"/>
    <s v="FUR-FU-10002191"/>
    <x v="0"/>
    <x v="3"/>
    <s v="G.E. Halogen Desk Lamp Bulbs"/>
    <n v="13.96"/>
    <n v="2"/>
    <n v="6.7008000000000001"/>
    <x v="4"/>
    <s v="Jul"/>
  </r>
  <r>
    <s v="CA-2015-108665"/>
    <x v="171"/>
    <d v="2015-07-10T00:00:00"/>
    <x v="1"/>
    <s v="KM-16225"/>
    <s v="Kalyca Meade"/>
    <x v="1"/>
    <s v="United States"/>
    <x v="13"/>
    <x v="7"/>
    <x v="2"/>
    <s v="FUR-FU-10000965"/>
    <x v="0"/>
    <x v="3"/>
    <s v="Howard Miller 11-1/2&quot; Diameter Ridgewood Wall Clock"/>
    <n v="155.82"/>
    <n v="3"/>
    <n v="63.886200000000002"/>
    <x v="4"/>
    <s v="Jul"/>
  </r>
  <r>
    <s v="CA-2015-124450"/>
    <x v="172"/>
    <d v="2015-05-03T00:00:00"/>
    <x v="1"/>
    <s v="GT-14710"/>
    <s v="Greg Tran"/>
    <x v="0"/>
    <s v="United States"/>
    <x v="85"/>
    <x v="29"/>
    <x v="2"/>
    <s v="FUR-CH-10000309"/>
    <x v="0"/>
    <x v="1"/>
    <s v="Global Comet Stacking Arm Chair"/>
    <n v="1267.53"/>
    <n v="3"/>
    <n v="316.88249999999999"/>
    <x v="6"/>
    <s v="Apr"/>
  </r>
  <r>
    <s v="CA-2014-163552"/>
    <x v="173"/>
    <d v="2014-07-15T00:00:00"/>
    <x v="1"/>
    <s v="LA-16780"/>
    <s v="Laura Armstrong"/>
    <x v="1"/>
    <s v="United States"/>
    <x v="33"/>
    <x v="18"/>
    <x v="2"/>
    <s v="FUR-CH-10003379"/>
    <x v="0"/>
    <x v="1"/>
    <s v="Global Commerce Series High-Back Swivel/Tilt Chairs"/>
    <n v="854.94"/>
    <n v="3"/>
    <n v="213.73500000000001"/>
    <x v="4"/>
    <s v="Jul"/>
  </r>
  <r>
    <s v="CA-2014-163552"/>
    <x v="173"/>
    <d v="2014-07-15T00:00:00"/>
    <x v="1"/>
    <s v="LA-16780"/>
    <s v="Laura Armstrong"/>
    <x v="1"/>
    <s v="United States"/>
    <x v="33"/>
    <x v="18"/>
    <x v="2"/>
    <s v="FUR-FU-10000629"/>
    <x v="0"/>
    <x v="3"/>
    <s v="9-3/4 Diameter Round Wall Clock"/>
    <n v="124.11"/>
    <n v="9"/>
    <n v="52.126199999999997"/>
    <x v="4"/>
    <s v="Jul"/>
  </r>
  <r>
    <s v="CA-2016-113061"/>
    <x v="74"/>
    <d v="2016-04-26T00:00:00"/>
    <x v="1"/>
    <s v="EL-13735"/>
    <s v="Ed Ludwig"/>
    <x v="2"/>
    <s v="United States"/>
    <x v="86"/>
    <x v="23"/>
    <x v="3"/>
    <s v="FUR-FU-10003975"/>
    <x v="0"/>
    <x v="3"/>
    <s v="Eldon Advantage Chair Mats for Low to Medium Pile Carpets"/>
    <n v="86.62"/>
    <n v="2"/>
    <n v="8.6620000000000008"/>
    <x v="4"/>
    <s v="Apr"/>
  </r>
  <r>
    <s v="CA-2016-127670"/>
    <x v="174"/>
    <d v="2016-03-24T00:00:00"/>
    <x v="1"/>
    <s v="RD-19660"/>
    <s v="Robert Dilbeck"/>
    <x v="2"/>
    <s v="United States"/>
    <x v="87"/>
    <x v="23"/>
    <x v="3"/>
    <s v="FUR-TA-10001095"/>
    <x v="0"/>
    <x v="2"/>
    <s v="Chromcraft Round Conference Tables"/>
    <n v="697.16"/>
    <n v="4"/>
    <n v="146.40360000000001"/>
    <x v="4"/>
    <s v="Mar"/>
  </r>
  <r>
    <s v="CA-2016-102981"/>
    <x v="175"/>
    <d v="2016-09-09T00:00:00"/>
    <x v="0"/>
    <s v="MO-17500"/>
    <s v="Mary O'Rourke"/>
    <x v="0"/>
    <s v="United States"/>
    <x v="13"/>
    <x v="7"/>
    <x v="2"/>
    <s v="FUR-BO-10001811"/>
    <x v="0"/>
    <x v="0"/>
    <s v="Atlantic Metals Mobile 5-Shelf Bookcases, Custom Colors"/>
    <n v="722.35199999999998"/>
    <n v="3"/>
    <n v="90.293999999999997"/>
    <x v="0"/>
    <s v="Sep"/>
  </r>
  <r>
    <s v="CA-2017-152702"/>
    <x v="176"/>
    <d v="2017-10-16T00:00:00"/>
    <x v="1"/>
    <s v="SN-20710"/>
    <s v="Steve Nguyen"/>
    <x v="2"/>
    <s v="United States"/>
    <x v="88"/>
    <x v="8"/>
    <x v="3"/>
    <s v="FUR-CH-10002304"/>
    <x v="0"/>
    <x v="1"/>
    <s v="Global Stack Chair without Arms, Black"/>
    <n v="254.60400000000001"/>
    <n v="14"/>
    <n v="-18.186"/>
    <x v="4"/>
    <s v="Oct"/>
  </r>
  <r>
    <s v="CA-2016-169103"/>
    <x v="177"/>
    <d v="2016-03-13T00:00:00"/>
    <x v="1"/>
    <s v="ZC-21910"/>
    <s v="Zuschuss Carroll"/>
    <x v="0"/>
    <s v="United States"/>
    <x v="89"/>
    <x v="1"/>
    <x v="0"/>
    <s v="FUR-FU-10004006"/>
    <x v="0"/>
    <x v="3"/>
    <s v="Deflect-o DuraMat Lighweight, Studded, Beveled Mat for Low Pile Carpeting"/>
    <n v="102.36"/>
    <n v="3"/>
    <n v="-3.8384999999999998"/>
    <x v="2"/>
    <s v="Mar"/>
  </r>
  <r>
    <s v="US-2015-153500"/>
    <x v="97"/>
    <d v="2015-07-05T00:00:00"/>
    <x v="2"/>
    <s v="DG-13300"/>
    <s v="Deirdre Greer"/>
    <x v="1"/>
    <s v="United States"/>
    <x v="3"/>
    <x v="3"/>
    <x v="2"/>
    <s v="FUR-FU-10000293"/>
    <x v="0"/>
    <x v="3"/>
    <s v="Eldon Antistatic Chair Mats for Low to Medium Pile Carpets"/>
    <n v="168.464"/>
    <n v="2"/>
    <n v="-29.481200000000001"/>
    <x v="3"/>
    <s v="Jul"/>
  </r>
  <r>
    <s v="US-2015-153500"/>
    <x v="97"/>
    <d v="2015-07-05T00:00:00"/>
    <x v="2"/>
    <s v="DG-13300"/>
    <s v="Deirdre Greer"/>
    <x v="1"/>
    <s v="United States"/>
    <x v="3"/>
    <x v="3"/>
    <x v="2"/>
    <s v="FUR-FU-10004460"/>
    <x v="0"/>
    <x v="3"/>
    <s v="Howard Miller 12&quot; Round Wall Clock"/>
    <n v="282.88799999999998"/>
    <n v="9"/>
    <n v="56.577599999999997"/>
    <x v="3"/>
    <s v="Jul"/>
  </r>
  <r>
    <s v="CA-2015-110667"/>
    <x v="178"/>
    <d v="2015-04-08T00:00:00"/>
    <x v="1"/>
    <s v="NF-18595"/>
    <s v="Nicole Fjeld"/>
    <x v="2"/>
    <s v="United States"/>
    <x v="13"/>
    <x v="7"/>
    <x v="2"/>
    <s v="FUR-FU-10004622"/>
    <x v="0"/>
    <x v="3"/>
    <s v="Eldon Advantage Foldable Chair Mats for Low Pile Carpets"/>
    <n v="108.4"/>
    <n v="2"/>
    <n v="22.763999999999999"/>
    <x v="4"/>
    <s v="Apr"/>
  </r>
  <r>
    <s v="US-2015-125374"/>
    <x v="179"/>
    <d v="2015-03-29T00:00:00"/>
    <x v="1"/>
    <s v="JD-16060"/>
    <s v="Julia Dunbar"/>
    <x v="0"/>
    <s v="United States"/>
    <x v="6"/>
    <x v="5"/>
    <x v="3"/>
    <s v="FUR-CH-10003396"/>
    <x v="0"/>
    <x v="1"/>
    <s v="Global Deluxe Steno Chair"/>
    <n v="107.77200000000001"/>
    <n v="2"/>
    <n v="-29.252400000000002"/>
    <x v="6"/>
    <s v="Mar"/>
  </r>
  <r>
    <s v="CA-2016-157686"/>
    <x v="180"/>
    <d v="2016-10-02T00:00:00"/>
    <x v="2"/>
    <s v="BD-11620"/>
    <s v="Brian DeCherney"/>
    <x v="0"/>
    <s v="United States"/>
    <x v="28"/>
    <x v="2"/>
    <x v="1"/>
    <s v="FUR-CH-10001146"/>
    <x v="0"/>
    <x v="1"/>
    <s v="Global Value Mid-Back Manager's Chair, Gray"/>
    <n v="194.84800000000001"/>
    <n v="4"/>
    <n v="12.178000000000001"/>
    <x v="5"/>
    <s v="Oct"/>
  </r>
  <r>
    <s v="CA-2015-110016"/>
    <x v="101"/>
    <d v="2015-12-04T00:00:00"/>
    <x v="1"/>
    <s v="BT-11395"/>
    <s v="Bill Tyler"/>
    <x v="1"/>
    <s v="United States"/>
    <x v="25"/>
    <x v="17"/>
    <x v="3"/>
    <s v="FUR-CH-10002880"/>
    <x v="0"/>
    <x v="1"/>
    <s v="Global High-Back Leather Tilter, Burgundy"/>
    <n v="1106.9100000000001"/>
    <n v="9"/>
    <n v="121.76009999999999"/>
    <x v="2"/>
    <s v="Nov"/>
  </r>
  <r>
    <s v="US-2016-143819"/>
    <x v="181"/>
    <d v="2016-03-05T00:00:00"/>
    <x v="1"/>
    <s v="KD-16270"/>
    <s v="Karen Daniels"/>
    <x v="0"/>
    <s v="United States"/>
    <x v="90"/>
    <x v="7"/>
    <x v="2"/>
    <s v="FUR-TA-10001095"/>
    <x v="0"/>
    <x v="2"/>
    <s v="Chromcraft Round Conference Tables"/>
    <n v="836.59199999999998"/>
    <n v="8"/>
    <n v="-264.92079999999999"/>
    <x v="4"/>
    <s v="Mar"/>
  </r>
  <r>
    <s v="CA-2017-158407"/>
    <x v="182"/>
    <d v="2017-06-10T00:00:00"/>
    <x v="1"/>
    <s v="LW-16990"/>
    <s v="Lindsay Williams"/>
    <x v="1"/>
    <s v="United States"/>
    <x v="91"/>
    <x v="30"/>
    <x v="0"/>
    <s v="FUR-FU-10001967"/>
    <x v="0"/>
    <x v="3"/>
    <s v="Telescoping Adjustable Floor Lamp"/>
    <n v="31.984000000000002"/>
    <n v="2"/>
    <n v="1.9990000000000001"/>
    <x v="6"/>
    <s v="Jun"/>
  </r>
  <r>
    <s v="CA-2014-159338"/>
    <x v="183"/>
    <d v="2014-06-28T00:00:00"/>
    <x v="2"/>
    <s v="NS-18640"/>
    <s v="Noel Staavos"/>
    <x v="1"/>
    <s v="United States"/>
    <x v="2"/>
    <x v="2"/>
    <x v="1"/>
    <s v="FUR-TA-10004147"/>
    <x v="0"/>
    <x v="2"/>
    <s v="Hon 4060 Series Tables"/>
    <n v="447.84"/>
    <n v="5"/>
    <n v="11.196"/>
    <x v="0"/>
    <s v="Jun"/>
  </r>
  <r>
    <s v="CA-2016-107216"/>
    <x v="184"/>
    <d v="2016-06-17T00:00:00"/>
    <x v="2"/>
    <s v="PV-18985"/>
    <s v="Paul Van Hugh"/>
    <x v="2"/>
    <s v="United States"/>
    <x v="28"/>
    <x v="2"/>
    <x v="1"/>
    <s v="FUR-FU-10000206"/>
    <x v="0"/>
    <x v="3"/>
    <s v="GE General Purpose, Extra Long Life, Showcase &amp; Floodlight Incandescent Bulbs"/>
    <n v="8.73"/>
    <n v="3"/>
    <n v="4.1031000000000004"/>
    <x v="0"/>
    <s v="Jun"/>
  </r>
  <r>
    <s v="US-2016-110156"/>
    <x v="185"/>
    <d v="2016-11-24T00:00:00"/>
    <x v="1"/>
    <s v="EH-13945"/>
    <s v="Eric Hoffmann"/>
    <x v="0"/>
    <s v="United States"/>
    <x v="6"/>
    <x v="5"/>
    <x v="3"/>
    <s v="FUR-FU-10000206"/>
    <x v="0"/>
    <x v="3"/>
    <s v="GE General Purpose, Extra Long Life, Showcase &amp; Floodlight Incandescent Bulbs"/>
    <n v="2.3279999999999998"/>
    <n v="2"/>
    <n v="-0.75660000000000005"/>
    <x v="2"/>
    <s v="Nov"/>
  </r>
  <r>
    <s v="CA-2017-140585"/>
    <x v="186"/>
    <d v="2017-12-23T00:00:00"/>
    <x v="0"/>
    <s v="RA-19915"/>
    <s v="Russell Applegate"/>
    <x v="0"/>
    <s v="United States"/>
    <x v="92"/>
    <x v="2"/>
    <x v="1"/>
    <s v="FUR-BO-10002206"/>
    <x v="0"/>
    <x v="0"/>
    <s v="Bush Saratoga Collection 5-Shelf Bookcase, Hanover Cherry, *Special Order"/>
    <n v="119.833"/>
    <n v="1"/>
    <n v="-12.6882"/>
    <x v="2"/>
    <s v="Dec"/>
  </r>
  <r>
    <s v="US-2014-147627"/>
    <x v="187"/>
    <d v="2014-01-26T00:00:00"/>
    <x v="1"/>
    <s v="HL-15040"/>
    <s v="Hunter Lopez"/>
    <x v="0"/>
    <s v="United States"/>
    <x v="93"/>
    <x v="31"/>
    <x v="0"/>
    <s v="FUR-FU-10003194"/>
    <x v="0"/>
    <x v="3"/>
    <s v="Eldon Expressions Desk Accessory, Wood Pencil Holder, Oak"/>
    <n v="38.6"/>
    <n v="4"/>
    <n v="11.58"/>
    <x v="6"/>
    <s v="Jan"/>
  </r>
  <r>
    <s v="US-2014-147627"/>
    <x v="187"/>
    <d v="2014-01-26T00:00:00"/>
    <x v="1"/>
    <s v="HL-15040"/>
    <s v="Hunter Lopez"/>
    <x v="0"/>
    <s v="United States"/>
    <x v="93"/>
    <x v="31"/>
    <x v="0"/>
    <s v="FUR-CH-10002331"/>
    <x v="0"/>
    <x v="1"/>
    <s v="Hon 4700 Series Mobuis Mid-Back Task Chairs with Adjustable Arms"/>
    <n v="1067.94"/>
    <n v="3"/>
    <n v="224.26740000000001"/>
    <x v="6"/>
    <s v="Jan"/>
  </r>
  <r>
    <s v="CA-2016-112102"/>
    <x v="188"/>
    <d v="2016-04-16T00:00:00"/>
    <x v="1"/>
    <s v="BD-11605"/>
    <s v="Brian Dahlen"/>
    <x v="0"/>
    <s v="United States"/>
    <x v="76"/>
    <x v="25"/>
    <x v="0"/>
    <s v="FUR-TA-10004086"/>
    <x v="0"/>
    <x v="2"/>
    <s v="KI Adjustable-Height Table"/>
    <n v="343.92"/>
    <n v="4"/>
    <n v="75.662400000000005"/>
    <x v="4"/>
    <s v="Apr"/>
  </r>
  <r>
    <s v="CA-2014-146969"/>
    <x v="189"/>
    <d v="2014-10-03T00:00:00"/>
    <x v="1"/>
    <s v="AP-10915"/>
    <s v="Arthur Prichep"/>
    <x v="0"/>
    <s v="United States"/>
    <x v="2"/>
    <x v="2"/>
    <x v="1"/>
    <s v="FUR-FU-10004188"/>
    <x v="0"/>
    <x v="3"/>
    <s v="Luxo Professional Combination Clamp-On Lamps"/>
    <n v="204.6"/>
    <n v="2"/>
    <n v="53.195999999999998"/>
    <x v="4"/>
    <s v="Sep"/>
  </r>
  <r>
    <s v="CA-2015-113971"/>
    <x v="190"/>
    <d v="2015-05-14T00:00:00"/>
    <x v="1"/>
    <s v="CB-12535"/>
    <s v="Claudia Bergmann"/>
    <x v="1"/>
    <s v="United States"/>
    <x v="94"/>
    <x v="15"/>
    <x v="2"/>
    <s v="FUR-FU-10001852"/>
    <x v="0"/>
    <x v="3"/>
    <s v="Eldon Regeneration Recycled Desk Accessories, Smoke"/>
    <n v="8.3520000000000003"/>
    <n v="6"/>
    <n v="1.2527999999999999"/>
    <x v="6"/>
    <s v="May"/>
  </r>
  <r>
    <s v="CA-2014-136567"/>
    <x v="191"/>
    <d v="2014-12-21T00:00:00"/>
    <x v="2"/>
    <s v="PS-19045"/>
    <s v="Penelope Sewall"/>
    <x v="2"/>
    <s v="United States"/>
    <x v="95"/>
    <x v="25"/>
    <x v="0"/>
    <s v="FUR-TA-10001932"/>
    <x v="0"/>
    <x v="2"/>
    <s v="Chromcraft 48&quot; x 96&quot; Racetrack Double Pedestal Table"/>
    <n v="2244.48"/>
    <n v="7"/>
    <n v="493.78559999999999"/>
    <x v="5"/>
    <s v="Dec"/>
  </r>
  <r>
    <s v="CA-2014-136567"/>
    <x v="191"/>
    <d v="2014-12-21T00:00:00"/>
    <x v="2"/>
    <s v="PS-19045"/>
    <s v="Penelope Sewall"/>
    <x v="2"/>
    <s v="United States"/>
    <x v="95"/>
    <x v="25"/>
    <x v="0"/>
    <s v="FUR-TA-10000617"/>
    <x v="0"/>
    <x v="2"/>
    <s v="Hon Practical Foundations 30 x 60 Training Table, Light Gray/Charcoal"/>
    <n v="455.1"/>
    <n v="2"/>
    <n v="100.122"/>
    <x v="5"/>
    <s v="Dec"/>
  </r>
  <r>
    <s v="CA-2016-149314"/>
    <x v="192"/>
    <d v="2016-07-07T00:00:00"/>
    <x v="0"/>
    <s v="GB-14530"/>
    <s v="George Bell"/>
    <x v="1"/>
    <s v="United States"/>
    <x v="2"/>
    <x v="2"/>
    <x v="1"/>
    <s v="FUR-CH-10002126"/>
    <x v="0"/>
    <x v="1"/>
    <s v="Hon Deluxe Fabric Upholstered Stacking Chairs"/>
    <n v="195.184"/>
    <n v="1"/>
    <n v="19.5184"/>
    <x v="2"/>
    <s v="Jul"/>
  </r>
  <r>
    <s v="CA-2017-145226"/>
    <x v="64"/>
    <d v="2017-12-10T00:00:00"/>
    <x v="0"/>
    <s v="DL-13315"/>
    <s v="Delfina Latchford"/>
    <x v="0"/>
    <s v="United States"/>
    <x v="13"/>
    <x v="7"/>
    <x v="2"/>
    <s v="FUR-FU-10004952"/>
    <x v="0"/>
    <x v="3"/>
    <s v="C-Line Cubicle Keepers Polyproplyene Holder w/Velcro Back, 8-1/2x11, 25/Bx"/>
    <n v="109.48"/>
    <n v="2"/>
    <n v="33.938800000000001"/>
    <x v="3"/>
    <s v="Dec"/>
  </r>
  <r>
    <s v="CA-2016-113621"/>
    <x v="193"/>
    <d v="2016-12-05T00:00:00"/>
    <x v="1"/>
    <s v="JE-15745"/>
    <s v="Joel Eaton"/>
    <x v="0"/>
    <s v="United States"/>
    <x v="96"/>
    <x v="32"/>
    <x v="2"/>
    <s v="FUR-CH-10001270"/>
    <x v="0"/>
    <x v="1"/>
    <s v="Harbour Creations Steel Folding Chair"/>
    <n v="172.5"/>
    <n v="2"/>
    <n v="51.75"/>
    <x v="4"/>
    <s v="Dec"/>
  </r>
  <r>
    <s v="CA-2017-117212"/>
    <x v="194"/>
    <d v="2017-02-28T00:00:00"/>
    <x v="0"/>
    <s v="BT-11530"/>
    <s v="Bradley Talbott"/>
    <x v="2"/>
    <s v="United States"/>
    <x v="2"/>
    <x v="2"/>
    <x v="1"/>
    <s v="FUR-CH-10003973"/>
    <x v="0"/>
    <x v="1"/>
    <s v="GuestStacker Chair with Chrome Finish Legs"/>
    <n v="892.22400000000005"/>
    <n v="3"/>
    <n v="89.222399999999993"/>
    <x v="3"/>
    <s v="Feb"/>
  </r>
  <r>
    <s v="US-2015-130519"/>
    <x v="195"/>
    <d v="2015-09-15T00:00:00"/>
    <x v="3"/>
    <s v="NG-18355"/>
    <s v="Nat Gilpin"/>
    <x v="1"/>
    <s v="United States"/>
    <x v="97"/>
    <x v="1"/>
    <x v="0"/>
    <s v="FUR-FU-10002268"/>
    <x v="0"/>
    <x v="3"/>
    <s v="Ultra Door Push Plate"/>
    <n v="15.712"/>
    <n v="4"/>
    <n v="2.5531999999999999"/>
    <x v="7"/>
    <s v="Sep"/>
  </r>
  <r>
    <s v="US-2015-130519"/>
    <x v="195"/>
    <d v="2015-09-15T00:00:00"/>
    <x v="3"/>
    <s v="NG-18355"/>
    <s v="Nat Gilpin"/>
    <x v="1"/>
    <s v="United States"/>
    <x v="97"/>
    <x v="1"/>
    <x v="0"/>
    <s v="FUR-FU-10003394"/>
    <x v="0"/>
    <x v="3"/>
    <s v="Tenex &quot;The Solids&quot; Textured Chair Mats"/>
    <n v="55.968000000000004"/>
    <n v="1"/>
    <n v="-2.0988000000000002"/>
    <x v="7"/>
    <s v="Sep"/>
  </r>
  <r>
    <s v="CA-2016-130946"/>
    <x v="57"/>
    <d v="2016-04-12T00:00:00"/>
    <x v="1"/>
    <s v="ZC-21910"/>
    <s v="Zuschuss Carroll"/>
    <x v="0"/>
    <s v="United States"/>
    <x v="6"/>
    <x v="5"/>
    <x v="3"/>
    <s v="FUR-CH-10004540"/>
    <x v="0"/>
    <x v="1"/>
    <s v="Global Chrome Stack Chair"/>
    <n v="95.983999999999995"/>
    <n v="4"/>
    <n v="-4.1135999999999999"/>
    <x v="4"/>
    <s v="Apr"/>
  </r>
  <r>
    <s v="CA-2016-114727"/>
    <x v="196"/>
    <d v="2016-07-24T00:00:00"/>
    <x v="1"/>
    <s v="LS-16945"/>
    <s v="Linda Southworth"/>
    <x v="1"/>
    <s v="United States"/>
    <x v="22"/>
    <x v="12"/>
    <x v="1"/>
    <s v="FUR-CH-10002335"/>
    <x v="0"/>
    <x v="1"/>
    <s v="Hon GuestStacker Chair"/>
    <n v="544.00800000000004"/>
    <n v="3"/>
    <n v="40.800600000000003"/>
    <x v="6"/>
    <s v="Jul"/>
  </r>
  <r>
    <s v="CA-2016-114727"/>
    <x v="196"/>
    <d v="2016-07-24T00:00:00"/>
    <x v="1"/>
    <s v="LS-16945"/>
    <s v="Linda Southworth"/>
    <x v="1"/>
    <s v="United States"/>
    <x v="22"/>
    <x v="12"/>
    <x v="1"/>
    <s v="FUR-CH-10002331"/>
    <x v="0"/>
    <x v="1"/>
    <s v="Hon 4700 Series Mobuis Mid-Back Task Chairs with Adjustable Arms"/>
    <n v="854.35199999999998"/>
    <n v="3"/>
    <n v="10.679399999999999"/>
    <x v="6"/>
    <s v="Jul"/>
  </r>
  <r>
    <s v="CA-2016-137050"/>
    <x v="197"/>
    <d v="2016-07-18T00:00:00"/>
    <x v="0"/>
    <s v="SW-20755"/>
    <s v="Steven Ward"/>
    <x v="1"/>
    <s v="United States"/>
    <x v="13"/>
    <x v="7"/>
    <x v="2"/>
    <s v="FUR-BO-10004695"/>
    <x v="0"/>
    <x v="0"/>
    <s v="O'Sullivan 2-Door Barrister Bookcase in Odessa Pine"/>
    <n v="579.13599999999997"/>
    <n v="4"/>
    <n v="21.717600000000001"/>
    <x v="4"/>
    <s v="Jul"/>
  </r>
  <r>
    <s v="US-2017-118087"/>
    <x v="198"/>
    <d v="2017-09-13T00:00:00"/>
    <x v="1"/>
    <s v="SP-20620"/>
    <s v="Stefania Perrino"/>
    <x v="1"/>
    <s v="United States"/>
    <x v="3"/>
    <x v="3"/>
    <x v="2"/>
    <s v="FUR-CH-10004860"/>
    <x v="0"/>
    <x v="1"/>
    <s v="Global Low Back Tilter Chair"/>
    <n v="141.37200000000001"/>
    <n v="2"/>
    <n v="-48.470399999999998"/>
    <x v="4"/>
    <s v="Sep"/>
  </r>
  <r>
    <s v="US-2017-118087"/>
    <x v="198"/>
    <d v="2017-09-13T00:00:00"/>
    <x v="1"/>
    <s v="SP-20620"/>
    <s v="Stefania Perrino"/>
    <x v="1"/>
    <s v="United States"/>
    <x v="3"/>
    <x v="3"/>
    <x v="2"/>
    <s v="FUR-FU-10001867"/>
    <x v="0"/>
    <x v="3"/>
    <s v="Eldon Expressions Punched Metal &amp; Wood Desk Accessories, Pewter &amp; Cherry"/>
    <n v="17.024000000000001"/>
    <n v="2"/>
    <n v="1.7023999999999999"/>
    <x v="4"/>
    <s v="Sep"/>
  </r>
  <r>
    <s v="CA-2016-126004"/>
    <x v="199"/>
    <d v="2016-12-05T00:00:00"/>
    <x v="2"/>
    <s v="BM-11140"/>
    <s v="Becky Martin"/>
    <x v="0"/>
    <s v="United States"/>
    <x v="13"/>
    <x v="7"/>
    <x v="2"/>
    <s v="FUR-FU-10001602"/>
    <x v="0"/>
    <x v="3"/>
    <s v="Eldon Delta Triangular Chair Mat, 52&quot; x 58&quot;, Clear"/>
    <n v="113.79"/>
    <n v="3"/>
    <n v="20.482199999999999"/>
    <x v="5"/>
    <s v="Dec"/>
  </r>
  <r>
    <s v="CA-2017-100013"/>
    <x v="200"/>
    <d v="2017-11-11T00:00:00"/>
    <x v="1"/>
    <s v="ZC-21910"/>
    <s v="Zuschuss Carroll"/>
    <x v="0"/>
    <s v="United States"/>
    <x v="2"/>
    <x v="2"/>
    <x v="1"/>
    <s v="FUR-FU-10001424"/>
    <x v="0"/>
    <x v="3"/>
    <s v="Dax Clear Box Frame"/>
    <n v="8.73"/>
    <n v="1"/>
    <n v="2.9681999999999999"/>
    <x v="2"/>
    <s v="Nov"/>
  </r>
  <r>
    <s v="CA-2016-144344"/>
    <x v="48"/>
    <d v="2016-10-28T00:00:00"/>
    <x v="3"/>
    <s v="PG-18820"/>
    <s v="Patrick Gardner"/>
    <x v="0"/>
    <s v="United States"/>
    <x v="98"/>
    <x v="1"/>
    <x v="0"/>
    <s v="FUR-FU-10000076"/>
    <x v="0"/>
    <x v="3"/>
    <s v="24-Hour Round Wall Clock"/>
    <n v="47.951999999999998"/>
    <n v="3"/>
    <n v="13.786199999999999"/>
    <x v="7"/>
    <s v="Oct"/>
  </r>
  <r>
    <s v="CA-2016-144344"/>
    <x v="48"/>
    <d v="2016-10-28T00:00:00"/>
    <x v="3"/>
    <s v="PG-18820"/>
    <s v="Patrick Gardner"/>
    <x v="0"/>
    <s v="United States"/>
    <x v="98"/>
    <x v="1"/>
    <x v="0"/>
    <s v="FUR-FU-10003268"/>
    <x v="0"/>
    <x v="3"/>
    <s v="Eldon Radial Chair Mat for Low to Medium Pile Carpets"/>
    <n v="63.968000000000004"/>
    <n v="2"/>
    <n v="0"/>
    <x v="7"/>
    <s v="Oct"/>
  </r>
  <r>
    <s v="CA-2016-144344"/>
    <x v="48"/>
    <d v="2016-10-28T00:00:00"/>
    <x v="3"/>
    <s v="PG-18820"/>
    <s v="Patrick Gardner"/>
    <x v="0"/>
    <s v="United States"/>
    <x v="98"/>
    <x v="1"/>
    <x v="0"/>
    <s v="FUR-FU-10003553"/>
    <x v="0"/>
    <x v="3"/>
    <s v="Howard Miller 13-1/2&quot; Diameter Rosebrook Wall Clock"/>
    <n v="165.048"/>
    <n v="3"/>
    <n v="41.262"/>
    <x v="7"/>
    <s v="Oct"/>
  </r>
  <r>
    <s v="CA-2014-127012"/>
    <x v="201"/>
    <d v="2014-08-15T00:00:00"/>
    <x v="1"/>
    <s v="GM-14680"/>
    <s v="Greg Matthias"/>
    <x v="0"/>
    <s v="United States"/>
    <x v="15"/>
    <x v="13"/>
    <x v="1"/>
    <s v="FUR-FU-10003691"/>
    <x v="0"/>
    <x v="3"/>
    <s v="Eldon Image Series Desk Accessories, Ebony"/>
    <n v="12.35"/>
    <n v="1"/>
    <n v="5.4340000000000002"/>
    <x v="4"/>
    <s v="Aug"/>
  </r>
  <r>
    <s v="CA-2014-168494"/>
    <x v="202"/>
    <d v="2014-12-14T00:00:00"/>
    <x v="0"/>
    <s v="NP-18700"/>
    <s v="Nora Preis"/>
    <x v="0"/>
    <s v="United States"/>
    <x v="99"/>
    <x v="2"/>
    <x v="1"/>
    <s v="FUR-TA-10004619"/>
    <x v="0"/>
    <x v="2"/>
    <s v="Hon Non-Folding Utility Tables"/>
    <n v="764.68799999999999"/>
    <n v="6"/>
    <n v="95.585999999999999"/>
    <x v="3"/>
    <s v="Dec"/>
  </r>
  <r>
    <s v="CA-2014-168494"/>
    <x v="202"/>
    <d v="2014-12-14T00:00:00"/>
    <x v="0"/>
    <s v="NP-18700"/>
    <s v="Nora Preis"/>
    <x v="0"/>
    <s v="United States"/>
    <x v="99"/>
    <x v="2"/>
    <x v="1"/>
    <s v="FUR-TA-10003473"/>
    <x v="0"/>
    <x v="2"/>
    <s v="Bretford Rectangular Conference Table Tops"/>
    <n v="3610.848"/>
    <n v="12"/>
    <n v="135.4068"/>
    <x v="3"/>
    <s v="Dec"/>
  </r>
  <r>
    <s v="CA-2014-168494"/>
    <x v="202"/>
    <d v="2014-12-14T00:00:00"/>
    <x v="0"/>
    <s v="NP-18700"/>
    <s v="Nora Preis"/>
    <x v="0"/>
    <s v="United States"/>
    <x v="99"/>
    <x v="2"/>
    <x v="1"/>
    <s v="FUR-BO-10004467"/>
    <x v="0"/>
    <x v="0"/>
    <s v="Bestar Classic Bookcase"/>
    <n v="254.97450000000001"/>
    <n v="3"/>
    <n v="11.998799999999999"/>
    <x v="3"/>
    <s v="Dec"/>
  </r>
  <r>
    <s v="CA-2017-115602"/>
    <x v="186"/>
    <d v="2017-12-24T00:00:00"/>
    <x v="1"/>
    <s v="DJ-13630"/>
    <s v="Doug Jacobs"/>
    <x v="0"/>
    <s v="United States"/>
    <x v="13"/>
    <x v="7"/>
    <x v="2"/>
    <s v="FUR-CH-10001708"/>
    <x v="0"/>
    <x v="1"/>
    <s v="Office Star - Contemporary Swivel Chair with Padded Adjustable Arms and Flex Back"/>
    <n v="1141.9380000000001"/>
    <n v="9"/>
    <n v="139.5702"/>
    <x v="6"/>
    <s v="Dec"/>
  </r>
  <r>
    <s v="CA-2017-144638"/>
    <x v="203"/>
    <d v="2017-03-14T00:00:00"/>
    <x v="1"/>
    <s v="MH-18115"/>
    <s v="Mick Hernandez"/>
    <x v="2"/>
    <s v="United States"/>
    <x v="100"/>
    <x v="3"/>
    <x v="2"/>
    <s v="FUR-FU-10003724"/>
    <x v="0"/>
    <x v="3"/>
    <s v="Westinghouse Clip-On Gooseneck Lamps"/>
    <n v="6.6959999999999997"/>
    <n v="1"/>
    <n v="0.50219999999999998"/>
    <x v="4"/>
    <s v="Mar"/>
  </r>
  <r>
    <s v="CA-2017-144638"/>
    <x v="203"/>
    <d v="2017-03-14T00:00:00"/>
    <x v="1"/>
    <s v="MH-18115"/>
    <s v="Mick Hernandez"/>
    <x v="2"/>
    <s v="United States"/>
    <x v="100"/>
    <x v="3"/>
    <x v="2"/>
    <s v="FUR-FU-10003535"/>
    <x v="0"/>
    <x v="3"/>
    <s v="Howard Miller Distant Time Traveler Alarm Clock"/>
    <n v="43.872"/>
    <n v="2"/>
    <n v="11.516400000000001"/>
    <x v="4"/>
    <s v="Mar"/>
  </r>
  <r>
    <s v="CA-2016-155992"/>
    <x v="180"/>
    <d v="2016-10-02T00:00:00"/>
    <x v="2"/>
    <s v="CC-12220"/>
    <s v="Chris Cortes"/>
    <x v="0"/>
    <s v="United States"/>
    <x v="101"/>
    <x v="6"/>
    <x v="3"/>
    <s v="FUR-FU-10003724"/>
    <x v="0"/>
    <x v="3"/>
    <s v="Westinghouse Clip-On Gooseneck Lamps"/>
    <n v="41.85"/>
    <n v="5"/>
    <n v="10.881"/>
    <x v="5"/>
    <s v="Oct"/>
  </r>
  <r>
    <s v="US-2014-167738"/>
    <x v="109"/>
    <d v="2014-12-29T00:00:00"/>
    <x v="1"/>
    <s v="JC-16105"/>
    <s v="Julie Creighton"/>
    <x v="1"/>
    <s v="United States"/>
    <x v="2"/>
    <x v="2"/>
    <x v="1"/>
    <s v="FUR-CH-10001146"/>
    <x v="0"/>
    <x v="1"/>
    <s v="Global Value Mid-Back Manager's Chair, Gray"/>
    <n v="292.27199999999999"/>
    <n v="6"/>
    <n v="18.266999999999999"/>
    <x v="2"/>
    <s v="Dec"/>
  </r>
  <r>
    <s v="CA-2017-121412"/>
    <x v="204"/>
    <d v="2017-09-27T00:00:00"/>
    <x v="1"/>
    <s v="BG-11695"/>
    <s v="Brooke Gillingham"/>
    <x v="1"/>
    <s v="United States"/>
    <x v="74"/>
    <x v="12"/>
    <x v="1"/>
    <s v="FUR-FU-10000246"/>
    <x v="0"/>
    <x v="3"/>
    <s v="Aluminum Document Frame"/>
    <n v="29.327999999999999"/>
    <n v="3"/>
    <n v="3.6659999999999999"/>
    <x v="4"/>
    <s v="Sep"/>
  </r>
  <r>
    <s v="CA-2016-119186"/>
    <x v="205"/>
    <d v="2016-05-26T00:00:00"/>
    <x v="3"/>
    <s v="MS-17710"/>
    <s v="Maurice Satty"/>
    <x v="0"/>
    <s v="United States"/>
    <x v="50"/>
    <x v="5"/>
    <x v="3"/>
    <s v="FUR-CH-10001973"/>
    <x v="0"/>
    <x v="1"/>
    <s v="Office Star Flex Back Scooter Chair with White Frame"/>
    <n v="388.43"/>
    <n v="5"/>
    <n v="-88.784000000000006"/>
    <x v="7"/>
    <s v="May"/>
  </r>
  <r>
    <s v="CA-2016-154711"/>
    <x v="206"/>
    <d v="2016-11-26T00:00:00"/>
    <x v="1"/>
    <s v="TB-21355"/>
    <s v="Todd Boyes"/>
    <x v="1"/>
    <s v="United States"/>
    <x v="13"/>
    <x v="7"/>
    <x v="2"/>
    <s v="FUR-FU-10000397"/>
    <x v="0"/>
    <x v="3"/>
    <s v="Luxo Economy Swing Arm Lamp"/>
    <n v="39.880000000000003"/>
    <n v="2"/>
    <n v="11.166399999999999"/>
    <x v="4"/>
    <s v="Nov"/>
  </r>
  <r>
    <s v="CA-2016-137043"/>
    <x v="207"/>
    <d v="2016-12-25T00:00:00"/>
    <x v="0"/>
    <s v="LC-17140"/>
    <s v="Logan Currie"/>
    <x v="0"/>
    <s v="United States"/>
    <x v="76"/>
    <x v="25"/>
    <x v="0"/>
    <s v="FUR-FU-10003664"/>
    <x v="0"/>
    <x v="3"/>
    <s v="Electrix Architect's Clamp-On Swing Arm Lamp, Black"/>
    <n v="572.76"/>
    <n v="6"/>
    <n v="166.10040000000001"/>
    <x v="3"/>
    <s v="Dec"/>
  </r>
  <r>
    <s v="CA-2016-137043"/>
    <x v="207"/>
    <d v="2016-12-25T00:00:00"/>
    <x v="0"/>
    <s v="LC-17140"/>
    <s v="Logan Currie"/>
    <x v="0"/>
    <s v="United States"/>
    <x v="76"/>
    <x v="25"/>
    <x v="0"/>
    <s v="FUR-FU-10003664"/>
    <x v="0"/>
    <x v="3"/>
    <s v="Electrix Architect's Clamp-On Swing Arm Lamp, Black"/>
    <n v="286.38"/>
    <n v="3"/>
    <n v="83.050200000000004"/>
    <x v="3"/>
    <s v="Dec"/>
  </r>
  <r>
    <s v="CA-2015-115847"/>
    <x v="208"/>
    <d v="2015-09-24T00:00:00"/>
    <x v="0"/>
    <s v="TC-21535"/>
    <s v="Tracy Collins"/>
    <x v="2"/>
    <s v="United States"/>
    <x v="58"/>
    <x v="25"/>
    <x v="0"/>
    <s v="FUR-BO-10003433"/>
    <x v="0"/>
    <x v="0"/>
    <s v="Sauder Cornerstone Collection Library"/>
    <n v="61.96"/>
    <n v="2"/>
    <n v="4.3372000000000002"/>
    <x v="2"/>
    <s v="Sep"/>
  </r>
  <r>
    <s v="US-2017-126179"/>
    <x v="209"/>
    <d v="2017-07-07T00:00:00"/>
    <x v="1"/>
    <s v="CS-12460"/>
    <s v="Chuck Sachs"/>
    <x v="0"/>
    <s v="United States"/>
    <x v="29"/>
    <x v="24"/>
    <x v="0"/>
    <s v="FUR-FU-10002554"/>
    <x v="0"/>
    <x v="3"/>
    <s v="Westinghouse Floor Lamp with Metal Mesh Shade, Black"/>
    <n v="23.99"/>
    <n v="1"/>
    <n v="5.5176999999999996"/>
    <x v="4"/>
    <s v="Jul"/>
  </r>
  <r>
    <s v="CA-2016-141397"/>
    <x v="210"/>
    <d v="2016-06-21T00:00:00"/>
    <x v="2"/>
    <s v="RC-19825"/>
    <s v="Roy Collins"/>
    <x v="0"/>
    <s v="United States"/>
    <x v="102"/>
    <x v="2"/>
    <x v="1"/>
    <s v="FUR-CH-10003846"/>
    <x v="0"/>
    <x v="1"/>
    <s v="Hon Valutask Swivel Chairs"/>
    <n v="161.56800000000001"/>
    <n v="2"/>
    <n v="-8.0784000000000002"/>
    <x v="5"/>
    <s v="Jun"/>
  </r>
  <r>
    <s v="US-2016-134488"/>
    <x v="211"/>
    <d v="2016-10-01T00:00:00"/>
    <x v="1"/>
    <s v="PK-19075"/>
    <s v="Pete Kriz"/>
    <x v="0"/>
    <s v="United States"/>
    <x v="29"/>
    <x v="15"/>
    <x v="2"/>
    <s v="FUR-CH-10003199"/>
    <x v="0"/>
    <x v="1"/>
    <s v="Office Star - Contemporary Task Swivel Chair"/>
    <n v="155.37200000000001"/>
    <n v="2"/>
    <n v="-13.317600000000001"/>
    <x v="1"/>
    <s v="Sep"/>
  </r>
  <r>
    <s v="CA-2016-145919"/>
    <x v="105"/>
    <d v="2016-12-23T00:00:00"/>
    <x v="1"/>
    <s v="HG-14965"/>
    <s v="Henry Goldwyn"/>
    <x v="1"/>
    <s v="United States"/>
    <x v="2"/>
    <x v="2"/>
    <x v="1"/>
    <s v="FUR-FU-10004960"/>
    <x v="0"/>
    <x v="3"/>
    <s v="Seth Thomas 12&quot; Clock w/ Goldtone Case"/>
    <n v="183.84"/>
    <n v="8"/>
    <n v="62.505600000000001"/>
    <x v="2"/>
    <s v="Dec"/>
  </r>
  <r>
    <s v="CA-2015-120439"/>
    <x v="212"/>
    <d v="2015-06-18T00:00:00"/>
    <x v="1"/>
    <s v="AD-10180"/>
    <s v="Alan Dominguez"/>
    <x v="2"/>
    <s v="United States"/>
    <x v="3"/>
    <x v="3"/>
    <x v="2"/>
    <s v="FUR-FU-10001867"/>
    <x v="0"/>
    <x v="3"/>
    <s v="Eldon Expressions Punched Metal &amp; Wood Desk Accessories, Pewter &amp; Cherry"/>
    <n v="51.072000000000003"/>
    <n v="6"/>
    <n v="5.1071999999999997"/>
    <x v="4"/>
    <s v="Jun"/>
  </r>
  <r>
    <s v="CA-2016-142762"/>
    <x v="213"/>
    <d v="2016-05-27T00:00:00"/>
    <x v="1"/>
    <s v="LD-17005"/>
    <s v="Lisa DeCherney"/>
    <x v="0"/>
    <s v="United States"/>
    <x v="28"/>
    <x v="2"/>
    <x v="1"/>
    <s v="FUR-FU-10003691"/>
    <x v="0"/>
    <x v="3"/>
    <s v="Eldon Image Series Desk Accessories, Ebony"/>
    <n v="37.049999999999997"/>
    <n v="3"/>
    <n v="16.302"/>
    <x v="4"/>
    <s v="May"/>
  </r>
  <r>
    <s v="US-2017-123281"/>
    <x v="214"/>
    <d v="2017-04-07T00:00:00"/>
    <x v="1"/>
    <s v="JF-15190"/>
    <s v="Jamie Frazer"/>
    <x v="0"/>
    <s v="United States"/>
    <x v="2"/>
    <x v="2"/>
    <x v="1"/>
    <s v="FUR-FU-10003724"/>
    <x v="0"/>
    <x v="3"/>
    <s v="Westinghouse Clip-On Gooseneck Lamps"/>
    <n v="25.11"/>
    <n v="3"/>
    <n v="6.5286"/>
    <x v="2"/>
    <s v="Apr"/>
  </r>
  <r>
    <s v="CA-2017-100524"/>
    <x v="76"/>
    <d v="2017-04-02T00:00:00"/>
    <x v="0"/>
    <s v="CM-12115"/>
    <s v="Chad McGuire"/>
    <x v="0"/>
    <s v="United States"/>
    <x v="13"/>
    <x v="7"/>
    <x v="2"/>
    <s v="FUR-FU-10004018"/>
    <x v="0"/>
    <x v="3"/>
    <s v="Tensor Computer Mounted Lamp"/>
    <n v="29.78"/>
    <n v="2"/>
    <n v="8.0405999999999995"/>
    <x v="3"/>
    <s v="Mar"/>
  </r>
  <r>
    <s v="CA-2014-153976"/>
    <x v="215"/>
    <d v="2014-10-08T00:00:00"/>
    <x v="0"/>
    <s v="BP-11290"/>
    <s v="Beth Paige"/>
    <x v="0"/>
    <s v="United States"/>
    <x v="103"/>
    <x v="8"/>
    <x v="3"/>
    <s v="FUR-CH-10002880"/>
    <x v="0"/>
    <x v="1"/>
    <s v="Global High-Back Leather Tilter, Burgundy"/>
    <n v="258.279"/>
    <n v="3"/>
    <n v="-70.104299999999995"/>
    <x v="2"/>
    <s v="Oct"/>
  </r>
  <r>
    <s v="CA-2017-162978"/>
    <x v="216"/>
    <d v="2017-05-09T00:00:00"/>
    <x v="1"/>
    <s v="LW-16990"/>
    <s v="Lindsay Williams"/>
    <x v="1"/>
    <s v="United States"/>
    <x v="28"/>
    <x v="2"/>
    <x v="1"/>
    <s v="FUR-TA-10003473"/>
    <x v="0"/>
    <x v="2"/>
    <s v="Bretford Rectangular Conference Table Tops"/>
    <n v="300.904"/>
    <n v="1"/>
    <n v="11.283899999999999"/>
    <x v="2"/>
    <s v="May"/>
  </r>
  <r>
    <s v="CA-2017-160045"/>
    <x v="217"/>
    <d v="2017-04-27T00:00:00"/>
    <x v="2"/>
    <s v="LB-16735"/>
    <s v="Larry Blacks"/>
    <x v="0"/>
    <s v="United States"/>
    <x v="50"/>
    <x v="5"/>
    <x v="3"/>
    <s v="FUR-FU-10000010"/>
    <x v="0"/>
    <x v="3"/>
    <s v="DAX Value U-Channel Document Frames, Easel Back"/>
    <n v="1.988"/>
    <n v="1"/>
    <n v="-1.4413"/>
    <x v="5"/>
    <s v="Apr"/>
  </r>
  <r>
    <s v="US-2014-151925"/>
    <x v="218"/>
    <d v="2014-10-01T00:00:00"/>
    <x v="0"/>
    <s v="KT-16465"/>
    <s v="Kean Takahito"/>
    <x v="0"/>
    <s v="United States"/>
    <x v="2"/>
    <x v="2"/>
    <x v="1"/>
    <s v="FUR-CH-10002961"/>
    <x v="0"/>
    <x v="1"/>
    <s v="Leather Task Chair, Black"/>
    <n v="145.56800000000001"/>
    <n v="2"/>
    <n v="0"/>
    <x v="2"/>
    <s v="Sep"/>
  </r>
  <r>
    <s v="US-2017-155425"/>
    <x v="219"/>
    <d v="2017-11-11T00:00:00"/>
    <x v="2"/>
    <s v="AB-10600"/>
    <s v="Ann Blume"/>
    <x v="1"/>
    <s v="United States"/>
    <x v="104"/>
    <x v="22"/>
    <x v="1"/>
    <s v="FUR-CH-10003312"/>
    <x v="0"/>
    <x v="1"/>
    <s v="Hon 2090 ÒPillow SoftÓ Series Mid Back Swivel/Tilt Chairs"/>
    <n v="899.13599999999997"/>
    <n v="4"/>
    <n v="-146.1096"/>
    <x v="5"/>
    <s v="Nov"/>
  </r>
  <r>
    <s v="CA-2017-133249"/>
    <x v="220"/>
    <d v="2017-07-11T00:00:00"/>
    <x v="2"/>
    <s v="SZ-20035"/>
    <s v="Sam Zeldin"/>
    <x v="2"/>
    <s v="United States"/>
    <x v="105"/>
    <x v="2"/>
    <x v="1"/>
    <s v="FUR-FU-10001588"/>
    <x v="0"/>
    <x v="3"/>
    <s v="Deflect-o SuperTray Unbreakable Stackable Tray, Letter, Black"/>
    <n v="145.9"/>
    <n v="5"/>
    <n v="62.737000000000002"/>
    <x v="0"/>
    <s v="Jul"/>
  </r>
  <r>
    <s v="US-2015-103471"/>
    <x v="37"/>
    <d v="2015-12-28T00:00:00"/>
    <x v="1"/>
    <s v="JR-15670"/>
    <s v="Jim Radford"/>
    <x v="0"/>
    <s v="United States"/>
    <x v="30"/>
    <x v="12"/>
    <x v="1"/>
    <s v="FUR-BO-10002613"/>
    <x v="0"/>
    <x v="0"/>
    <s v="Atlantic Metals Mobile 4-Shelf Bookcases, Custom Colors"/>
    <n v="590.05799999999999"/>
    <n v="7"/>
    <n v="-786.74400000000003"/>
    <x v="4"/>
    <s v="Dec"/>
  </r>
  <r>
    <s v="CA-2015-120362"/>
    <x v="221"/>
    <d v="2015-09-19T00:00:00"/>
    <x v="1"/>
    <s v="CA-12265"/>
    <s v="Christina Anderson"/>
    <x v="0"/>
    <s v="United States"/>
    <x v="106"/>
    <x v="4"/>
    <x v="1"/>
    <s v="FUR-TA-10003008"/>
    <x v="0"/>
    <x v="2"/>
    <s v="Lesro Round Back Collection Coffee Table, End Table"/>
    <n v="912.75"/>
    <n v="5"/>
    <n v="118.6575"/>
    <x v="2"/>
    <s v="Sep"/>
  </r>
  <r>
    <s v="US-2016-100566"/>
    <x v="222"/>
    <d v="2016-09-09T00:00:00"/>
    <x v="1"/>
    <s v="JK-16120"/>
    <s v="Julie Kriz"/>
    <x v="2"/>
    <s v="United States"/>
    <x v="14"/>
    <x v="8"/>
    <x v="3"/>
    <s v="FUR-FU-10003394"/>
    <x v="0"/>
    <x v="3"/>
    <s v="Tenex &quot;The Solids&quot; Textured Chair Mats"/>
    <n v="83.951999999999998"/>
    <n v="3"/>
    <n v="-90.248400000000004"/>
    <x v="6"/>
    <s v="Sep"/>
  </r>
  <r>
    <s v="US-2016-108504"/>
    <x v="223"/>
    <d v="2016-02-05T00:00:00"/>
    <x v="3"/>
    <s v="PP-18955"/>
    <s v="Paul Prost"/>
    <x v="2"/>
    <s v="United States"/>
    <x v="107"/>
    <x v="24"/>
    <x v="0"/>
    <s v="FUR-FU-10004091"/>
    <x v="0"/>
    <x v="3"/>
    <s v="Eldon 200 Class Desk Accessories, Black"/>
    <n v="18.84"/>
    <n v="3"/>
    <n v="7.1592000000000002"/>
    <x v="7"/>
    <s v="Feb"/>
  </r>
  <r>
    <s v="US-2016-108504"/>
    <x v="223"/>
    <d v="2016-02-05T00:00:00"/>
    <x v="3"/>
    <s v="PP-18955"/>
    <s v="Paul Prost"/>
    <x v="2"/>
    <s v="United States"/>
    <x v="107"/>
    <x v="24"/>
    <x v="0"/>
    <s v="FUR-BO-10004015"/>
    <x v="0"/>
    <x v="0"/>
    <s v="Bush Andora Bookcase, Maple/Graphite Gray Finish"/>
    <n v="239.98"/>
    <n v="2"/>
    <n v="52.7956"/>
    <x v="7"/>
    <s v="Feb"/>
  </r>
  <r>
    <s v="US-2017-117247"/>
    <x v="224"/>
    <d v="2017-10-14T00:00:00"/>
    <x v="1"/>
    <s v="CK-12760"/>
    <s v="Cyma Kinney"/>
    <x v="1"/>
    <s v="United States"/>
    <x v="14"/>
    <x v="8"/>
    <x v="3"/>
    <s v="FUR-TA-10002958"/>
    <x v="0"/>
    <x v="2"/>
    <s v="Bevis Oval Conference Table, Walnut"/>
    <n v="652.45000000000005"/>
    <n v="5"/>
    <n v="-430.61700000000002"/>
    <x v="2"/>
    <s v="Oct"/>
  </r>
  <r>
    <s v="US-2017-117247"/>
    <x v="224"/>
    <d v="2017-10-14T00:00:00"/>
    <x v="1"/>
    <s v="CK-12760"/>
    <s v="Cyma Kinney"/>
    <x v="1"/>
    <s v="United States"/>
    <x v="14"/>
    <x v="8"/>
    <x v="3"/>
    <s v="FUR-TA-10001676"/>
    <x v="0"/>
    <x v="2"/>
    <s v="Hon 61000 Series Interactive Training Tables"/>
    <n v="66.644999999999996"/>
    <n v="3"/>
    <n v="-42.652799999999999"/>
    <x v="2"/>
    <s v="Oct"/>
  </r>
  <r>
    <s v="US-2016-161396"/>
    <x v="225"/>
    <d v="2016-04-25T00:00:00"/>
    <x v="1"/>
    <s v="GM-14455"/>
    <s v="Gary Mitchum"/>
    <x v="2"/>
    <s v="United States"/>
    <x v="29"/>
    <x v="15"/>
    <x v="2"/>
    <s v="FUR-TA-10002622"/>
    <x v="0"/>
    <x v="2"/>
    <s v="Bush Andora Conference Table, Maple/Graphite Gray Finish"/>
    <n v="205.17599999999999"/>
    <n v="2"/>
    <n v="-58.133200000000002"/>
    <x v="6"/>
    <s v="Apr"/>
  </r>
  <r>
    <s v="US-2014-118486"/>
    <x v="226"/>
    <d v="2014-04-08T00:00:00"/>
    <x v="2"/>
    <s v="SD-20485"/>
    <s v="Shirley Daniels"/>
    <x v="2"/>
    <s v="United States"/>
    <x v="3"/>
    <x v="3"/>
    <x v="2"/>
    <s v="FUR-TA-10001039"/>
    <x v="0"/>
    <x v="2"/>
    <s v="KI Adjustable-Height Table"/>
    <n v="154.76400000000001"/>
    <n v="3"/>
    <n v="-36.111600000000003"/>
    <x v="3"/>
    <s v="Apr"/>
  </r>
  <r>
    <s v="CA-2016-130407"/>
    <x v="227"/>
    <d v="2016-09-06T00:00:00"/>
    <x v="1"/>
    <s v="KD-16270"/>
    <s v="Karen Daniels"/>
    <x v="0"/>
    <s v="United States"/>
    <x v="13"/>
    <x v="7"/>
    <x v="2"/>
    <s v="FUR-FU-10001967"/>
    <x v="0"/>
    <x v="3"/>
    <s v="Telescoping Adjustable Floor Lamp"/>
    <n v="39.979999999999997"/>
    <n v="2"/>
    <n v="9.9949999999999992"/>
    <x v="4"/>
    <s v="Sep"/>
  </r>
  <r>
    <s v="US-2016-122245"/>
    <x v="228"/>
    <d v="2016-09-30T00:00:00"/>
    <x v="1"/>
    <s v="AB-10105"/>
    <s v="Adrian Barton"/>
    <x v="0"/>
    <s v="United States"/>
    <x v="43"/>
    <x v="22"/>
    <x v="1"/>
    <s v="FUR-TA-10002356"/>
    <x v="0"/>
    <x v="2"/>
    <s v="Bevis Boat-Shaped Conference Table"/>
    <n v="393.16500000000002"/>
    <n v="3"/>
    <n v="-204.44579999999999"/>
    <x v="2"/>
    <s v="Sep"/>
  </r>
  <r>
    <s v="CA-2016-136329"/>
    <x v="229"/>
    <d v="2016-07-13T00:00:00"/>
    <x v="1"/>
    <s v="JD-15895"/>
    <s v="Jonathan Doherty"/>
    <x v="1"/>
    <s v="United States"/>
    <x v="13"/>
    <x v="7"/>
    <x v="2"/>
    <s v="FUR-CH-10002335"/>
    <x v="0"/>
    <x v="1"/>
    <s v="Hon GuestStacker Chair"/>
    <n v="408.00599999999997"/>
    <n v="2"/>
    <n v="72.534400000000005"/>
    <x v="4"/>
    <s v="Jul"/>
  </r>
  <r>
    <s v="CA-2016-136329"/>
    <x v="229"/>
    <d v="2016-07-13T00:00:00"/>
    <x v="1"/>
    <s v="JD-15895"/>
    <s v="Jonathan Doherty"/>
    <x v="1"/>
    <s v="United States"/>
    <x v="13"/>
    <x v="7"/>
    <x v="2"/>
    <s v="FUR-FU-10000723"/>
    <x v="0"/>
    <x v="3"/>
    <s v="Deflect-o EconoMat Studded, No Bevel Mat for Low Pile Carpeting"/>
    <n v="165.28"/>
    <n v="4"/>
    <n v="14.8752"/>
    <x v="4"/>
    <s v="Jul"/>
  </r>
  <r>
    <s v="CA-2017-115994"/>
    <x v="230"/>
    <d v="2017-01-31T00:00:00"/>
    <x v="0"/>
    <s v="BT-11305"/>
    <s v="Beth Thompson"/>
    <x v="2"/>
    <s v="United States"/>
    <x v="46"/>
    <x v="2"/>
    <x v="1"/>
    <s v="FUR-FU-10003976"/>
    <x v="0"/>
    <x v="3"/>
    <s v="DAX Executive Solid Wood Document Frame, Desktop or Hang, Mahogany, 5 x 7"/>
    <n v="37.74"/>
    <n v="3"/>
    <n v="12.8316"/>
    <x v="0"/>
    <s v="Jan"/>
  </r>
  <r>
    <s v="CA-2015-126697"/>
    <x v="231"/>
    <d v="2015-09-24T00:00:00"/>
    <x v="2"/>
    <s v="SV-20815"/>
    <s v="Stuart Van"/>
    <x v="1"/>
    <s v="United States"/>
    <x v="6"/>
    <x v="5"/>
    <x v="3"/>
    <s v="FUR-FU-10001706"/>
    <x v="0"/>
    <x v="3"/>
    <s v="Longer-Life Soft White Bulbs"/>
    <n v="4.9279999999999999"/>
    <n v="4"/>
    <n v="-1.4783999999999999"/>
    <x v="0"/>
    <s v="Sep"/>
  </r>
  <r>
    <s v="CA-2014-120768"/>
    <x v="232"/>
    <d v="2014-12-21T00:00:00"/>
    <x v="0"/>
    <s v="IM-15070"/>
    <s v="Irene Maddox"/>
    <x v="0"/>
    <s v="United States"/>
    <x v="73"/>
    <x v="33"/>
    <x v="0"/>
    <s v="FUR-CH-10000513"/>
    <x v="0"/>
    <x v="1"/>
    <s v="High-Back Leather Manager's Chair"/>
    <n v="1819.86"/>
    <n v="14"/>
    <n v="163.78739999999999"/>
    <x v="3"/>
    <s v="Dec"/>
  </r>
  <r>
    <s v="CA-2015-139731"/>
    <x v="233"/>
    <d v="2015-10-15T00:00:00"/>
    <x v="3"/>
    <s v="JE-15745"/>
    <s v="Joel Eaton"/>
    <x v="0"/>
    <s v="United States"/>
    <x v="45"/>
    <x v="5"/>
    <x v="3"/>
    <s v="FUR-CH-10002024"/>
    <x v="0"/>
    <x v="1"/>
    <s v="HON 5400 Series Task Chairs for Big and Tall"/>
    <n v="2453.4299999999998"/>
    <n v="5"/>
    <n v="-350.49"/>
    <x v="7"/>
    <s v="Oct"/>
  </r>
  <r>
    <s v="CA-2017-102337"/>
    <x v="234"/>
    <d v="2017-06-16T00:00:00"/>
    <x v="2"/>
    <s v="SD-20485"/>
    <s v="Shirley Daniels"/>
    <x v="2"/>
    <s v="United States"/>
    <x v="9"/>
    <x v="8"/>
    <x v="3"/>
    <s v="FUR-CH-10004289"/>
    <x v="0"/>
    <x v="1"/>
    <s v="Global Super Steno Chair"/>
    <n v="470.30200000000002"/>
    <n v="7"/>
    <n v="-87.341800000000006"/>
    <x v="0"/>
    <s v="Jun"/>
  </r>
  <r>
    <s v="CA-2017-148474"/>
    <x v="235"/>
    <d v="2017-06-19T00:00:00"/>
    <x v="1"/>
    <s v="ME-17320"/>
    <s v="Maria Etezadi"/>
    <x v="2"/>
    <s v="United States"/>
    <x v="29"/>
    <x v="24"/>
    <x v="0"/>
    <s v="FUR-TA-10002530"/>
    <x v="0"/>
    <x v="2"/>
    <s v="Iceberg OfficeWorks 42&quot; Round Tables"/>
    <n v="452.94"/>
    <n v="3"/>
    <n v="67.941000000000003"/>
    <x v="1"/>
    <s v="Jun"/>
  </r>
  <r>
    <s v="CA-2014-155271"/>
    <x v="236"/>
    <d v="2014-05-04T00:00:00"/>
    <x v="3"/>
    <s v="AA-10480"/>
    <s v="Andrew Allen"/>
    <x v="0"/>
    <s v="United States"/>
    <x v="108"/>
    <x v="19"/>
    <x v="2"/>
    <s v="FUR-FU-10001473"/>
    <x v="0"/>
    <x v="3"/>
    <s v="DAX Wood Document Frame"/>
    <n v="27.46"/>
    <n v="2"/>
    <n v="9.8856000000000002"/>
    <x v="7"/>
    <s v="May"/>
  </r>
  <r>
    <s v="US-2016-128902"/>
    <x v="237"/>
    <d v="2016-03-15T00:00:00"/>
    <x v="1"/>
    <s v="MB-18085"/>
    <s v="Mick Brown"/>
    <x v="0"/>
    <s v="United States"/>
    <x v="109"/>
    <x v="18"/>
    <x v="2"/>
    <s v="FUR-TA-10001095"/>
    <x v="0"/>
    <x v="2"/>
    <s v="Chromcraft Round Conference Tables"/>
    <n v="244.006"/>
    <n v="2"/>
    <n v="-31.372199999999999"/>
    <x v="4"/>
    <s v="Mar"/>
  </r>
  <r>
    <s v="CA-2016-152289"/>
    <x v="238"/>
    <d v="2016-08-28T00:00:00"/>
    <x v="2"/>
    <s v="LC-16930"/>
    <s v="Linda Cazamias"/>
    <x v="1"/>
    <s v="United States"/>
    <x v="102"/>
    <x v="5"/>
    <x v="3"/>
    <s v="FUR-CH-10002126"/>
    <x v="0"/>
    <x v="1"/>
    <s v="Hon Deluxe Fabric Upholstered Stacking Chairs"/>
    <n v="1024.7159999999999"/>
    <n v="6"/>
    <n v="-29.2776"/>
    <x v="3"/>
    <s v="Aug"/>
  </r>
  <r>
    <s v="CA-2014-151708"/>
    <x v="98"/>
    <d v="2014-08-14T00:00:00"/>
    <x v="1"/>
    <s v="MB-17305"/>
    <s v="Maria Bertelson"/>
    <x v="0"/>
    <s v="United States"/>
    <x v="110"/>
    <x v="22"/>
    <x v="1"/>
    <s v="FUR-FU-10001602"/>
    <x v="0"/>
    <x v="3"/>
    <s v="Eldon Delta Triangular Chair Mat, 52&quot; x 58&quot;, Clear"/>
    <n v="121.376"/>
    <n v="4"/>
    <n v="-3.0344000000000002"/>
    <x v="6"/>
    <s v="Aug"/>
  </r>
  <r>
    <s v="CA-2017-139199"/>
    <x v="13"/>
    <d v="2017-12-13T00:00:00"/>
    <x v="1"/>
    <s v="DK-12835"/>
    <s v="Damala Kotsonis"/>
    <x v="1"/>
    <s v="United States"/>
    <x v="25"/>
    <x v="17"/>
    <x v="3"/>
    <s v="FUR-CH-10000847"/>
    <x v="0"/>
    <x v="1"/>
    <s v="Global Executive Mid-Back Manager's Chair"/>
    <n v="872.94"/>
    <n v="3"/>
    <n v="226.96440000000001"/>
    <x v="4"/>
    <s v="Dec"/>
  </r>
  <r>
    <s v="US-2015-105676"/>
    <x v="239"/>
    <d v="2015-12-02T00:00:00"/>
    <x v="3"/>
    <s v="NM-18520"/>
    <s v="Neoma Murray"/>
    <x v="0"/>
    <s v="United States"/>
    <x v="6"/>
    <x v="5"/>
    <x v="3"/>
    <s v="FUR-FU-10004270"/>
    <x v="0"/>
    <x v="3"/>
    <s v="Eldon Image Series Desk Accessories, Burgundy"/>
    <n v="6.6879999999999997"/>
    <n v="4"/>
    <n v="-4.0128000000000004"/>
    <x v="5"/>
    <s v="Dec"/>
  </r>
  <r>
    <s v="CA-2015-140410"/>
    <x v="240"/>
    <d v="2015-11-07T00:00:00"/>
    <x v="1"/>
    <s v="CM-12655"/>
    <s v="Corinna Mitchell"/>
    <x v="2"/>
    <s v="United States"/>
    <x v="2"/>
    <x v="2"/>
    <x v="1"/>
    <s v="FUR-FU-10003347"/>
    <x v="0"/>
    <x v="3"/>
    <s v="Coloredge Poster Frame"/>
    <n v="42.6"/>
    <n v="3"/>
    <n v="16.614000000000001"/>
    <x v="4"/>
    <s v="Nov"/>
  </r>
  <r>
    <s v="CA-2017-166436"/>
    <x v="241"/>
    <d v="2017-11-28T00:00:00"/>
    <x v="1"/>
    <s v="TS-21370"/>
    <s v="Todd Sumrall"/>
    <x v="1"/>
    <s v="United States"/>
    <x v="13"/>
    <x v="7"/>
    <x v="2"/>
    <s v="FUR-CH-10000785"/>
    <x v="0"/>
    <x v="1"/>
    <s v="Global Ergonomic Managers Chair"/>
    <n v="977.29200000000003"/>
    <n v="6"/>
    <n v="173.74080000000001"/>
    <x v="4"/>
    <s v="Nov"/>
  </r>
  <r>
    <s v="CA-2017-139661"/>
    <x v="242"/>
    <d v="2017-11-03T00:00:00"/>
    <x v="1"/>
    <s v="JW-15220"/>
    <s v="Jane Waco"/>
    <x v="1"/>
    <s v="United States"/>
    <x v="57"/>
    <x v="13"/>
    <x v="1"/>
    <s v="FUR-FU-10002885"/>
    <x v="0"/>
    <x v="3"/>
    <s v="Magna Visual Magnetic Picture Hangers"/>
    <n v="9.64"/>
    <n v="2"/>
    <n v="3.6631999999999998"/>
    <x v="4"/>
    <s v="Oct"/>
  </r>
  <r>
    <s v="CA-2016-100468"/>
    <x v="243"/>
    <d v="2016-12-01T00:00:00"/>
    <x v="1"/>
    <s v="AT-10435"/>
    <s v="Alyssa Tate"/>
    <x v="2"/>
    <s v="United States"/>
    <x v="2"/>
    <x v="2"/>
    <x v="1"/>
    <s v="FUR-FU-10000010"/>
    <x v="0"/>
    <x v="3"/>
    <s v="DAX Value U-Channel Document Frames, Easel Back"/>
    <n v="9.94"/>
    <n v="2"/>
    <n v="3.0813999999999999"/>
    <x v="1"/>
    <s v="Nov"/>
  </r>
  <r>
    <s v="CA-2015-153388"/>
    <x v="244"/>
    <d v="2015-08-07T00:00:00"/>
    <x v="1"/>
    <s v="PC-19000"/>
    <s v="Pauline Chand"/>
    <x v="2"/>
    <s v="United States"/>
    <x v="2"/>
    <x v="2"/>
    <x v="1"/>
    <s v="FUR-TA-10003715"/>
    <x v="0"/>
    <x v="2"/>
    <s v="Hon 2111 Invitation Series Corner Table"/>
    <n v="1004.976"/>
    <n v="6"/>
    <n v="-175.8708"/>
    <x v="6"/>
    <s v="Aug"/>
  </r>
  <r>
    <s v="CA-2017-103611"/>
    <x v="245"/>
    <d v="2017-09-15T00:00:00"/>
    <x v="2"/>
    <s v="JM-15535"/>
    <s v="Jessica Myrick"/>
    <x v="0"/>
    <s v="United States"/>
    <x v="2"/>
    <x v="2"/>
    <x v="1"/>
    <s v="FUR-FU-10004270"/>
    <x v="0"/>
    <x v="3"/>
    <s v="Eldon Image Series Desk Accessories, Burgundy"/>
    <n v="8.36"/>
    <n v="2"/>
    <n v="3.0095999999999998"/>
    <x v="0"/>
    <s v="Sep"/>
  </r>
  <r>
    <s v="US-2017-160759"/>
    <x v="246"/>
    <d v="2017-12-17T00:00:00"/>
    <x v="1"/>
    <s v="AI-10855"/>
    <s v="Arianne Irving"/>
    <x v="0"/>
    <s v="United States"/>
    <x v="3"/>
    <x v="3"/>
    <x v="2"/>
    <s v="FUR-CH-10002961"/>
    <x v="0"/>
    <x v="1"/>
    <s v="Leather Task Chair, Black"/>
    <n v="63.686"/>
    <n v="1"/>
    <n v="-9.0980000000000008"/>
    <x v="6"/>
    <s v="Dec"/>
  </r>
  <r>
    <s v="CA-2017-148446"/>
    <x v="247"/>
    <d v="2017-12-14T00:00:00"/>
    <x v="0"/>
    <s v="MC-17845"/>
    <s v="Michael Chen"/>
    <x v="0"/>
    <s v="United States"/>
    <x v="111"/>
    <x v="34"/>
    <x v="1"/>
    <s v="FUR-TA-10004256"/>
    <x v="0"/>
    <x v="2"/>
    <s v="Bretford ÒJust In TimeÓ Height-Adjustable Multi-Task Work Tables"/>
    <n v="1669.6"/>
    <n v="4"/>
    <n v="116.872"/>
    <x v="4"/>
    <s v="Dec"/>
  </r>
  <r>
    <s v="CA-2015-144806"/>
    <x v="248"/>
    <d v="2015-12-11T00:00:00"/>
    <x v="1"/>
    <s v="GH-14425"/>
    <s v="Gary Hwang"/>
    <x v="0"/>
    <s v="United States"/>
    <x v="104"/>
    <x v="22"/>
    <x v="1"/>
    <s v="FUR-FU-10002253"/>
    <x v="0"/>
    <x v="3"/>
    <s v="Howard Miller 13&quot; Diameter Pewter Finish Round Wall Clock"/>
    <n v="206.11199999999999"/>
    <n v="6"/>
    <n v="48.951599999999999"/>
    <x v="2"/>
    <s v="Dec"/>
  </r>
  <r>
    <s v="CA-2016-122392"/>
    <x v="249"/>
    <d v="2016-07-27T00:00:00"/>
    <x v="1"/>
    <s v="CJ-12010"/>
    <s v="Caroline Jumper"/>
    <x v="0"/>
    <s v="United States"/>
    <x v="112"/>
    <x v="3"/>
    <x v="2"/>
    <s v="FUR-FU-10002456"/>
    <x v="0"/>
    <x v="3"/>
    <s v="Master Caster Door Stop, Large Neon Orange"/>
    <n v="11.648"/>
    <n v="2"/>
    <n v="3.3488000000000002"/>
    <x v="2"/>
    <s v="Jul"/>
  </r>
  <r>
    <s v="CA-2017-124086"/>
    <x v="250"/>
    <d v="2017-02-14T00:00:00"/>
    <x v="1"/>
    <s v="MP-18175"/>
    <s v="Mike Pelletier"/>
    <x v="2"/>
    <s v="United States"/>
    <x v="113"/>
    <x v="2"/>
    <x v="1"/>
    <s v="FUR-BO-10004015"/>
    <x v="0"/>
    <x v="0"/>
    <s v="Bush Andora Bookcase, Maple/Graphite Gray Finish"/>
    <n v="203.983"/>
    <n v="2"/>
    <n v="16.7986"/>
    <x v="4"/>
    <s v="Feb"/>
  </r>
  <r>
    <s v="CA-2017-121888"/>
    <x v="102"/>
    <d v="2017-09-17T00:00:00"/>
    <x v="0"/>
    <s v="CL-11890"/>
    <s v="Carl Ludwig"/>
    <x v="0"/>
    <s v="United States"/>
    <x v="114"/>
    <x v="20"/>
    <x v="2"/>
    <s v="FUR-BO-10002545"/>
    <x v="0"/>
    <x v="0"/>
    <s v="Atlantic Metals Mobile 3-Shelf Bookcases, Custom Colors"/>
    <n v="782.94"/>
    <n v="3"/>
    <n v="203.56440000000001"/>
    <x v="3"/>
    <s v="Sep"/>
  </r>
  <r>
    <s v="CA-2014-166884"/>
    <x v="251"/>
    <d v="2014-03-16T00:00:00"/>
    <x v="0"/>
    <s v="CK-12205"/>
    <s v="Chloris Kastensmidt"/>
    <x v="0"/>
    <s v="United States"/>
    <x v="29"/>
    <x v="15"/>
    <x v="2"/>
    <s v="FUR-FU-10003981"/>
    <x v="0"/>
    <x v="3"/>
    <s v="Eldon Wave Desk Accessories"/>
    <n v="8.32"/>
    <n v="5"/>
    <n v="2.2879999999999998"/>
    <x v="2"/>
    <s v="Mar"/>
  </r>
  <r>
    <s v="CA-2014-150245"/>
    <x v="252"/>
    <d v="2015-01-04T00:00:00"/>
    <x v="0"/>
    <s v="PC-18745"/>
    <s v="Pamela Coakley"/>
    <x v="1"/>
    <s v="United States"/>
    <x v="115"/>
    <x v="7"/>
    <x v="2"/>
    <s v="FUR-BO-10002613"/>
    <x v="0"/>
    <x v="0"/>
    <s v="Atlantic Metals Mobile 4-Shelf Bookcases, Custom Colors"/>
    <n v="1573.4880000000001"/>
    <n v="7"/>
    <n v="196.68600000000001"/>
    <x v="4"/>
    <s v="Dec"/>
  </r>
  <r>
    <s v="CA-2015-112116"/>
    <x v="253"/>
    <d v="2015-03-18T00:00:00"/>
    <x v="0"/>
    <s v="JE-15475"/>
    <s v="Jeremy Ellison"/>
    <x v="0"/>
    <s v="United States"/>
    <x v="15"/>
    <x v="13"/>
    <x v="1"/>
    <s v="FUR-TA-10001039"/>
    <x v="0"/>
    <x v="2"/>
    <s v="KI Adjustable-Height Table"/>
    <n v="171.96"/>
    <n v="2"/>
    <n v="44.709600000000002"/>
    <x v="3"/>
    <s v="Mar"/>
  </r>
  <r>
    <s v="US-2017-102890"/>
    <x v="254"/>
    <d v="2017-06-30T00:00:00"/>
    <x v="3"/>
    <s v="SG-20470"/>
    <s v="Sheri Gordon"/>
    <x v="0"/>
    <s v="United States"/>
    <x v="13"/>
    <x v="7"/>
    <x v="2"/>
    <s v="FUR-TA-10000577"/>
    <x v="0"/>
    <x v="2"/>
    <s v="Bretford CR4500 Series Slim Rectangular Table"/>
    <n v="1044.6300000000001"/>
    <n v="5"/>
    <n v="-295.9785"/>
    <x v="7"/>
    <s v="Jun"/>
  </r>
  <r>
    <s v="US-2014-157385"/>
    <x v="255"/>
    <d v="2014-11-25T00:00:00"/>
    <x v="2"/>
    <s v="SC-20095"/>
    <s v="Sanjit Chand"/>
    <x v="0"/>
    <s v="United States"/>
    <x v="2"/>
    <x v="2"/>
    <x v="1"/>
    <s v="FUR-CH-10000863"/>
    <x v="0"/>
    <x v="1"/>
    <s v="Novimex Swivel Fabric Task Chair"/>
    <n v="603.91999999999996"/>
    <n v="5"/>
    <n v="-67.941000000000003"/>
    <x v="3"/>
    <s v="Nov"/>
  </r>
  <r>
    <s v="US-2014-157385"/>
    <x v="255"/>
    <d v="2014-11-25T00:00:00"/>
    <x v="2"/>
    <s v="SC-20095"/>
    <s v="Sanjit Chand"/>
    <x v="0"/>
    <s v="United States"/>
    <x v="2"/>
    <x v="2"/>
    <x v="1"/>
    <s v="FUR-CH-10000595"/>
    <x v="0"/>
    <x v="1"/>
    <s v="Safco Contoured Stacking Chairs"/>
    <n v="381.44"/>
    <n v="2"/>
    <n v="23.84"/>
    <x v="3"/>
    <s v="Nov"/>
  </r>
  <r>
    <s v="CA-2014-101602"/>
    <x v="256"/>
    <d v="2014-12-18T00:00:00"/>
    <x v="2"/>
    <s v="MC-18100"/>
    <s v="Mick Crebagga"/>
    <x v="0"/>
    <s v="United States"/>
    <x v="116"/>
    <x v="5"/>
    <x v="3"/>
    <s v="FUR-CH-10004675"/>
    <x v="0"/>
    <x v="1"/>
    <s v="Lifetime Advantage Folding Chairs, 4/Carton"/>
    <n v="763.28"/>
    <n v="5"/>
    <n v="-21.808"/>
    <x v="0"/>
    <s v="Dec"/>
  </r>
  <r>
    <s v="CA-2015-131338"/>
    <x v="38"/>
    <d v="2015-08-12T00:00:00"/>
    <x v="2"/>
    <s v="NP-18325"/>
    <s v="Naresj Patel"/>
    <x v="0"/>
    <s v="United States"/>
    <x v="13"/>
    <x v="7"/>
    <x v="2"/>
    <s v="FUR-TA-10002607"/>
    <x v="0"/>
    <x v="2"/>
    <s v="KI Conference Tables"/>
    <n v="382.80599999999998"/>
    <n v="9"/>
    <n v="-153.1224"/>
    <x v="0"/>
    <s v="Aug"/>
  </r>
  <r>
    <s v="CA-2015-131338"/>
    <x v="38"/>
    <d v="2015-08-12T00:00:00"/>
    <x v="2"/>
    <s v="NP-18325"/>
    <s v="Naresj Patel"/>
    <x v="0"/>
    <s v="United States"/>
    <x v="13"/>
    <x v="7"/>
    <x v="2"/>
    <s v="FUR-FU-10002157"/>
    <x v="0"/>
    <x v="3"/>
    <s v="Artistic Insta-Plaque"/>
    <n v="47.04"/>
    <n v="3"/>
    <n v="18.345600000000001"/>
    <x v="0"/>
    <s v="Aug"/>
  </r>
  <r>
    <s v="CA-2015-131338"/>
    <x v="38"/>
    <d v="2015-08-12T00:00:00"/>
    <x v="2"/>
    <s v="NP-18325"/>
    <s v="Naresj Patel"/>
    <x v="0"/>
    <s v="United States"/>
    <x v="13"/>
    <x v="7"/>
    <x v="2"/>
    <s v="FUR-FU-10001706"/>
    <x v="0"/>
    <x v="3"/>
    <s v="Longer-Life Soft White Bulbs"/>
    <n v="6.16"/>
    <n v="2"/>
    <n v="2.9567999999999999"/>
    <x v="0"/>
    <s v="Aug"/>
  </r>
  <r>
    <s v="CA-2015-118423"/>
    <x v="257"/>
    <d v="2015-03-27T00:00:00"/>
    <x v="2"/>
    <s v="DP-13390"/>
    <s v="Dennis Pardue"/>
    <x v="2"/>
    <s v="United States"/>
    <x v="117"/>
    <x v="8"/>
    <x v="3"/>
    <s v="FUR-BO-10000362"/>
    <x v="0"/>
    <x v="0"/>
    <s v="Sauder Inglewood Library Bookcases"/>
    <n v="359.05799999999999"/>
    <n v="3"/>
    <n v="-35.905799999999999"/>
    <x v="0"/>
    <s v="Mar"/>
  </r>
  <r>
    <s v="CA-2017-149181"/>
    <x v="258"/>
    <d v="2017-05-12T00:00:00"/>
    <x v="1"/>
    <s v="MD-17350"/>
    <s v="Maribeth Dona"/>
    <x v="0"/>
    <s v="United States"/>
    <x v="29"/>
    <x v="15"/>
    <x v="2"/>
    <s v="FUR-CH-10004540"/>
    <x v="0"/>
    <x v="1"/>
    <s v="Global Chrome Stack Chair"/>
    <n v="47.991999999999997"/>
    <n v="2"/>
    <n v="-2.0568"/>
    <x v="4"/>
    <s v="May"/>
  </r>
  <r>
    <s v="CA-2017-132234"/>
    <x v="259"/>
    <d v="2017-10-18T00:00:00"/>
    <x v="2"/>
    <s v="MY-17380"/>
    <s v="Maribeth Yedwab"/>
    <x v="1"/>
    <s v="United States"/>
    <x v="13"/>
    <x v="7"/>
    <x v="2"/>
    <s v="FUR-FU-10001290"/>
    <x v="0"/>
    <x v="3"/>
    <s v="Executive Impressions Supervisor Wall Clock"/>
    <n v="547.29999999999995"/>
    <n v="13"/>
    <n v="175.136"/>
    <x v="3"/>
    <s v="Oct"/>
  </r>
  <r>
    <s v="CA-2017-158876"/>
    <x v="49"/>
    <d v="2017-11-21T00:00:00"/>
    <x v="0"/>
    <s v="AB-10150"/>
    <s v="Aimee Bixby"/>
    <x v="0"/>
    <s v="United States"/>
    <x v="118"/>
    <x v="5"/>
    <x v="3"/>
    <s v="FUR-FU-10001967"/>
    <x v="0"/>
    <x v="3"/>
    <s v="Telescoping Adjustable Floor Lamp"/>
    <n v="15.992000000000001"/>
    <n v="2"/>
    <n v="-13.993"/>
    <x v="3"/>
    <s v="Nov"/>
  </r>
  <r>
    <s v="CA-2016-164672"/>
    <x v="260"/>
    <d v="2016-05-13T00:00:00"/>
    <x v="0"/>
    <s v="GB-14530"/>
    <s v="George Bell"/>
    <x v="1"/>
    <s v="United States"/>
    <x v="63"/>
    <x v="14"/>
    <x v="2"/>
    <s v="FUR-FU-10001488"/>
    <x v="0"/>
    <x v="3"/>
    <s v="Tenex 46&quot; x 60&quot; Computer Anti-Static Chairmat, Rectangular Shaped"/>
    <n v="211.96"/>
    <n v="2"/>
    <n v="42.392000000000003"/>
    <x v="2"/>
    <s v="May"/>
  </r>
  <r>
    <s v="CA-2014-156349"/>
    <x v="261"/>
    <d v="2014-05-30T00:00:00"/>
    <x v="1"/>
    <s v="ML-17395"/>
    <s v="Marina Lichtenstein"/>
    <x v="1"/>
    <s v="United States"/>
    <x v="2"/>
    <x v="2"/>
    <x v="1"/>
    <s v="FUR-BO-10000362"/>
    <x v="0"/>
    <x v="0"/>
    <s v="Sauder Inglewood Library Bookcases"/>
    <n v="290.666"/>
    <n v="2"/>
    <n v="27.3568"/>
    <x v="4"/>
    <s v="May"/>
  </r>
  <r>
    <s v="CA-2017-108560"/>
    <x v="220"/>
    <d v="2017-07-15T00:00:00"/>
    <x v="1"/>
    <s v="JC-15385"/>
    <s v="Jenna Caffey"/>
    <x v="0"/>
    <s v="United States"/>
    <x v="119"/>
    <x v="13"/>
    <x v="1"/>
    <s v="FUR-FU-10002937"/>
    <x v="0"/>
    <x v="3"/>
    <s v="GE 48&quot; Fluorescent Tube, Cool White Energy Saver, 34 Watts, 30/Box"/>
    <n v="198.46"/>
    <n v="2"/>
    <n v="99.23"/>
    <x v="1"/>
    <s v="Jul"/>
  </r>
  <r>
    <s v="CA-2015-143119"/>
    <x v="262"/>
    <d v="2015-09-30T00:00:00"/>
    <x v="1"/>
    <s v="MC-17275"/>
    <s v="Marc Crier"/>
    <x v="0"/>
    <s v="United States"/>
    <x v="120"/>
    <x v="35"/>
    <x v="0"/>
    <s v="FUR-CH-10001270"/>
    <x v="0"/>
    <x v="1"/>
    <s v="Harbour Creations Steel Folding Chair"/>
    <n v="517.5"/>
    <n v="6"/>
    <n v="155.25"/>
    <x v="6"/>
    <s v="Sep"/>
  </r>
  <r>
    <s v="CA-2017-101049"/>
    <x v="263"/>
    <d v="2017-06-25T00:00:00"/>
    <x v="0"/>
    <s v="AS-10240"/>
    <s v="Alan Shonely"/>
    <x v="0"/>
    <s v="United States"/>
    <x v="59"/>
    <x v="15"/>
    <x v="2"/>
    <s v="FUR-FU-10004415"/>
    <x v="0"/>
    <x v="3"/>
    <s v="Stacking Tray, Side-Loading, Legal, Smoke"/>
    <n v="17.920000000000002"/>
    <n v="5"/>
    <n v="2.464"/>
    <x v="4"/>
    <s v="Jun"/>
  </r>
  <r>
    <s v="CA-2016-157266"/>
    <x v="205"/>
    <d v="2016-06-01T00:00:00"/>
    <x v="1"/>
    <s v="TB-21280"/>
    <s v="Toby Braunhardt"/>
    <x v="0"/>
    <s v="United States"/>
    <x v="85"/>
    <x v="29"/>
    <x v="2"/>
    <s v="FUR-FU-10000629"/>
    <x v="0"/>
    <x v="3"/>
    <s v="9-3/4 Diameter Round Wall Clock"/>
    <n v="41.37"/>
    <n v="3"/>
    <n v="17.375399999999999"/>
    <x v="6"/>
    <s v="May"/>
  </r>
  <r>
    <s v="CA-2014-127159"/>
    <x v="264"/>
    <d v="2014-05-15T00:00:00"/>
    <x v="2"/>
    <s v="HL-15040"/>
    <s v="Hunter Lopez"/>
    <x v="0"/>
    <s v="United States"/>
    <x v="79"/>
    <x v="16"/>
    <x v="3"/>
    <s v="FUR-FU-10000010"/>
    <x v="0"/>
    <x v="3"/>
    <s v="DAX Value U-Channel Document Frames, Easel Back"/>
    <n v="34.79"/>
    <n v="7"/>
    <n v="10.7849"/>
    <x v="0"/>
    <s v="May"/>
  </r>
  <r>
    <s v="US-2015-157154"/>
    <x v="265"/>
    <d v="2015-01-15T00:00:00"/>
    <x v="1"/>
    <s v="MM-17920"/>
    <s v="Michael Moore"/>
    <x v="0"/>
    <s v="United States"/>
    <x v="13"/>
    <x v="7"/>
    <x v="2"/>
    <s v="FUR-TA-10001889"/>
    <x v="0"/>
    <x v="2"/>
    <s v="Bush Advantage Collection Racetrack Conference Table"/>
    <n v="1018.104"/>
    <n v="4"/>
    <n v="-373.3048"/>
    <x v="2"/>
    <s v="Jan"/>
  </r>
  <r>
    <s v="CA-2015-143077"/>
    <x v="5"/>
    <d v="2015-09-21T00:00:00"/>
    <x v="1"/>
    <s v="SF-20965"/>
    <s v="Sylvia Foulston"/>
    <x v="1"/>
    <s v="United States"/>
    <x v="6"/>
    <x v="5"/>
    <x v="3"/>
    <s v="FUR-FU-10003535"/>
    <x v="0"/>
    <x v="3"/>
    <s v="Howard Miller Distant Time Traveler Alarm Clock"/>
    <n v="21.936"/>
    <n v="2"/>
    <n v="-10.419600000000001"/>
    <x v="4"/>
    <s v="Sep"/>
  </r>
  <r>
    <s v="CA-2014-122882"/>
    <x v="266"/>
    <d v="2014-09-13T00:00:00"/>
    <x v="1"/>
    <s v="SB-20290"/>
    <s v="Sean Braxton"/>
    <x v="1"/>
    <s v="United States"/>
    <x v="3"/>
    <x v="3"/>
    <x v="2"/>
    <s v="FUR-FU-10000758"/>
    <x v="0"/>
    <x v="3"/>
    <s v="DAX Natural Wood-Tone Poster Frame"/>
    <n v="42.368000000000002"/>
    <n v="2"/>
    <n v="8.4735999999999994"/>
    <x v="6"/>
    <s v="Sep"/>
  </r>
  <r>
    <s v="CA-2016-147585"/>
    <x v="267"/>
    <d v="2016-11-12T00:00:00"/>
    <x v="1"/>
    <s v="CB-12535"/>
    <s v="Claudia Bergmann"/>
    <x v="1"/>
    <s v="United States"/>
    <x v="28"/>
    <x v="2"/>
    <x v="1"/>
    <s v="FUR-FU-10002597"/>
    <x v="0"/>
    <x v="3"/>
    <s v="C-Line Magnetic Cubicle Keepers, Clear Polypropylene"/>
    <n v="14.82"/>
    <n v="3"/>
    <n v="6.2244000000000002"/>
    <x v="2"/>
    <s v="Nov"/>
  </r>
  <r>
    <s v="CA-2017-143798"/>
    <x v="247"/>
    <d v="2017-12-12T00:00:00"/>
    <x v="2"/>
    <s v="AW-10840"/>
    <s v="Anthony Witt"/>
    <x v="0"/>
    <s v="United States"/>
    <x v="3"/>
    <x v="3"/>
    <x v="2"/>
    <s v="FUR-FU-10004306"/>
    <x v="0"/>
    <x v="3"/>
    <s v="Electrix Halogen Magnifier Lamp"/>
    <n v="310.88"/>
    <n v="2"/>
    <n v="23.315999999999999"/>
    <x v="3"/>
    <s v="Dec"/>
  </r>
  <r>
    <s v="CA-2014-142839"/>
    <x v="268"/>
    <d v="2014-08-20T00:00:00"/>
    <x v="1"/>
    <s v="TS-21610"/>
    <s v="Troy Staebel"/>
    <x v="0"/>
    <s v="United States"/>
    <x v="3"/>
    <x v="3"/>
    <x v="2"/>
    <s v="FUR-TA-10001539"/>
    <x v="0"/>
    <x v="2"/>
    <s v="Chromcraft Rectangular Conference Tables"/>
    <n v="853.09199999999998"/>
    <n v="6"/>
    <n v="-227.49119999999999"/>
    <x v="4"/>
    <s v="Aug"/>
  </r>
  <r>
    <s v="US-2016-154361"/>
    <x v="269"/>
    <d v="2016-03-19T00:00:00"/>
    <x v="1"/>
    <s v="HZ-14950"/>
    <s v="Henia Zydlo"/>
    <x v="0"/>
    <s v="United States"/>
    <x v="29"/>
    <x v="15"/>
    <x v="2"/>
    <s v="FUR-FU-10004020"/>
    <x v="0"/>
    <x v="3"/>
    <s v="Advantus Panel Wall Acrylic Frame"/>
    <n v="21.88"/>
    <n v="5"/>
    <n v="6.2904999999999998"/>
    <x v="2"/>
    <s v="Mar"/>
  </r>
  <r>
    <s v="CA-2014-135657"/>
    <x v="270"/>
    <d v="2014-06-07T00:00:00"/>
    <x v="0"/>
    <s v="SC-20725"/>
    <s v="Steven Cartwright"/>
    <x v="0"/>
    <s v="United States"/>
    <x v="15"/>
    <x v="13"/>
    <x v="1"/>
    <s v="FUR-TA-10004086"/>
    <x v="0"/>
    <x v="2"/>
    <s v="KI Adjustable-Height Table"/>
    <n v="515.88"/>
    <n v="6"/>
    <n v="113.4936"/>
    <x v="4"/>
    <s v="Jun"/>
  </r>
  <r>
    <s v="CA-2015-114069"/>
    <x v="271"/>
    <d v="2015-07-15T00:00:00"/>
    <x v="0"/>
    <s v="ND-18370"/>
    <s v="Natalie DeCherney"/>
    <x v="0"/>
    <s v="United States"/>
    <x v="13"/>
    <x v="7"/>
    <x v="2"/>
    <s v="FUR-CH-10000595"/>
    <x v="0"/>
    <x v="1"/>
    <s v="Safco Contoured Stacking Chairs"/>
    <n v="1931.04"/>
    <n v="9"/>
    <n v="321.83999999999997"/>
    <x v="3"/>
    <s v="Jul"/>
  </r>
  <r>
    <s v="CA-2017-123491"/>
    <x v="242"/>
    <d v="2017-11-05T00:00:00"/>
    <x v="1"/>
    <s v="JK-15205"/>
    <s v="Jamie Kunitz"/>
    <x v="0"/>
    <s v="United States"/>
    <x v="28"/>
    <x v="2"/>
    <x v="1"/>
    <s v="FUR-CH-10003061"/>
    <x v="0"/>
    <x v="1"/>
    <s v="Global Leather Task Chair, Black"/>
    <n v="71.992000000000004"/>
    <n v="1"/>
    <n v="-0.89990000000000003"/>
    <x v="6"/>
    <s v="Oct"/>
  </r>
  <r>
    <s v="US-2017-124968"/>
    <x v="272"/>
    <d v="2017-09-13T00:00:00"/>
    <x v="0"/>
    <s v="MM-18055"/>
    <s v="Michelle Moray"/>
    <x v="0"/>
    <s v="United States"/>
    <x v="9"/>
    <x v="8"/>
    <x v="3"/>
    <s v="FUR-TA-10004289"/>
    <x v="0"/>
    <x v="2"/>
    <s v="BoxOffice By Design Rectangular and Half-Moon Meeting Room Tables"/>
    <n v="765.625"/>
    <n v="7"/>
    <n v="-566.5625"/>
    <x v="2"/>
    <s v="Sep"/>
  </r>
  <r>
    <s v="CA-2017-104003"/>
    <x v="273"/>
    <d v="2017-10-13T00:00:00"/>
    <x v="1"/>
    <s v="DC-13285"/>
    <s v="Debra Catini"/>
    <x v="0"/>
    <s v="United States"/>
    <x v="28"/>
    <x v="2"/>
    <x v="1"/>
    <s v="FUR-BO-10003965"/>
    <x v="0"/>
    <x v="0"/>
    <s v="O'Sullivan Manor Hill 2-Door Library in Brianna Oak"/>
    <n v="307.666"/>
    <n v="2"/>
    <n v="-14.478400000000001"/>
    <x v="6"/>
    <s v="Oct"/>
  </r>
  <r>
    <s v="CA-2016-169943"/>
    <x v="128"/>
    <d v="2016-05-24T00:00:00"/>
    <x v="1"/>
    <s v="BN-11515"/>
    <s v="Bradley Nguyen"/>
    <x v="0"/>
    <s v="United States"/>
    <x v="13"/>
    <x v="7"/>
    <x v="2"/>
    <s v="FUR-FU-10002088"/>
    <x v="0"/>
    <x v="3"/>
    <s v="Nu-Dell Float Frame 11 x 14 1/2"/>
    <n v="35.92"/>
    <n v="4"/>
    <n v="15.086399999999999"/>
    <x v="2"/>
    <s v="May"/>
  </r>
  <r>
    <s v="CA-2016-169943"/>
    <x v="128"/>
    <d v="2016-05-24T00:00:00"/>
    <x v="1"/>
    <s v="BN-11515"/>
    <s v="Bradley Nguyen"/>
    <x v="0"/>
    <s v="United States"/>
    <x v="13"/>
    <x v="7"/>
    <x v="2"/>
    <s v="FUR-FU-10000010"/>
    <x v="0"/>
    <x v="3"/>
    <s v="DAX Value U-Channel Document Frames, Easel Back"/>
    <n v="39.76"/>
    <n v="8"/>
    <n v="12.3256"/>
    <x v="2"/>
    <s v="May"/>
  </r>
  <r>
    <s v="US-2015-123218"/>
    <x v="274"/>
    <d v="2015-12-25T00:00:00"/>
    <x v="1"/>
    <s v="KD-16345"/>
    <s v="Katherine Ducich"/>
    <x v="0"/>
    <s v="United States"/>
    <x v="9"/>
    <x v="8"/>
    <x v="3"/>
    <s v="FUR-BO-10003966"/>
    <x v="0"/>
    <x v="0"/>
    <s v="Sauder Facets Collection Library, Sky Alder Finish"/>
    <n v="359.05799999999999"/>
    <n v="3"/>
    <n v="-71.811599999999999"/>
    <x v="2"/>
    <s v="Dec"/>
  </r>
  <r>
    <s v="US-2017-164056"/>
    <x v="275"/>
    <d v="2017-05-04T00:00:00"/>
    <x v="0"/>
    <s v="FM-14215"/>
    <s v="Filia McAdams"/>
    <x v="1"/>
    <s v="United States"/>
    <x v="24"/>
    <x v="15"/>
    <x v="2"/>
    <s v="FUR-TA-10001307"/>
    <x v="0"/>
    <x v="2"/>
    <s v="SAFCO PlanMaster Heigh-Adjustable Drafting Table Base, 43w x 30d x 30-37h, Black"/>
    <n v="1048.3499999999999"/>
    <n v="5"/>
    <n v="-69.89"/>
    <x v="2"/>
    <s v="Apr"/>
  </r>
  <r>
    <s v="CA-2017-152807"/>
    <x v="242"/>
    <d v="2017-11-03T00:00:00"/>
    <x v="1"/>
    <s v="MC-18100"/>
    <s v="Mick Crebagga"/>
    <x v="0"/>
    <s v="United States"/>
    <x v="3"/>
    <x v="3"/>
    <x v="2"/>
    <s v="FUR-FU-10004415"/>
    <x v="0"/>
    <x v="3"/>
    <s v="Stacking Tray, Side-Loading, Legal, Smoke"/>
    <n v="7.1680000000000001"/>
    <n v="2"/>
    <n v="0.98560000000000003"/>
    <x v="4"/>
    <s v="Oct"/>
  </r>
  <r>
    <s v="CA-2015-139094"/>
    <x v="276"/>
    <d v="2015-11-27T00:00:00"/>
    <x v="1"/>
    <s v="MO-17800"/>
    <s v="Meg O'Connel"/>
    <x v="2"/>
    <s v="United States"/>
    <x v="21"/>
    <x v="5"/>
    <x v="3"/>
    <s v="FUR-TA-10004607"/>
    <x v="0"/>
    <x v="2"/>
    <s v="Hon 2111 Invitation Series Straight Table"/>
    <n v="206.96199999999999"/>
    <n v="2"/>
    <n v="-32.522599999999997"/>
    <x v="2"/>
    <s v="Nov"/>
  </r>
  <r>
    <s v="CA-2017-168837"/>
    <x v="277"/>
    <d v="2017-10-17T00:00:00"/>
    <x v="2"/>
    <s v="JW-15955"/>
    <s v="Joni Wasserman"/>
    <x v="0"/>
    <s v="United States"/>
    <x v="121"/>
    <x v="2"/>
    <x v="1"/>
    <s v="FUR-FU-10001918"/>
    <x v="0"/>
    <x v="3"/>
    <s v="C-Line Cubicle Keepers Polyproplyene Holder With Velcro Backings"/>
    <n v="9.4600000000000009"/>
    <n v="2"/>
    <n v="3.6894"/>
    <x v="0"/>
    <s v="Oct"/>
  </r>
  <r>
    <s v="CA-2015-130785"/>
    <x v="278"/>
    <d v="2015-09-09T00:00:00"/>
    <x v="1"/>
    <s v="AG-10900"/>
    <s v="Arthur Gainer"/>
    <x v="0"/>
    <s v="United States"/>
    <x v="53"/>
    <x v="2"/>
    <x v="1"/>
    <s v="FUR-BO-10000330"/>
    <x v="0"/>
    <x v="0"/>
    <s v="Sauder Camden County Barrister Bookcase, Planked Cherry Finish"/>
    <n v="411.33199999999999"/>
    <n v="4"/>
    <n v="-4.8391999999999999"/>
    <x v="4"/>
    <s v="Sep"/>
  </r>
  <r>
    <s v="CA-2015-130785"/>
    <x v="278"/>
    <d v="2015-09-09T00:00:00"/>
    <x v="1"/>
    <s v="AG-10900"/>
    <s v="Arthur Gainer"/>
    <x v="0"/>
    <s v="United States"/>
    <x v="53"/>
    <x v="2"/>
    <x v="1"/>
    <s v="FUR-BO-10003159"/>
    <x v="0"/>
    <x v="0"/>
    <s v="Sauder Camden County Collection Libraries, Planked Cherry Finish"/>
    <n v="293.19900000000001"/>
    <n v="3"/>
    <n v="-20.696400000000001"/>
    <x v="4"/>
    <s v="Sep"/>
  </r>
  <r>
    <s v="CA-2016-110254"/>
    <x v="279"/>
    <d v="2016-08-08T00:00:00"/>
    <x v="1"/>
    <s v="ML-17755"/>
    <s v="Max Ludwig"/>
    <x v="2"/>
    <s v="United States"/>
    <x v="122"/>
    <x v="25"/>
    <x v="0"/>
    <s v="FUR-FU-10001591"/>
    <x v="0"/>
    <x v="3"/>
    <s v="Advantus Panel Wall Certificate Holder - 8.5x11"/>
    <n v="109.8"/>
    <n v="9"/>
    <n v="46.116"/>
    <x v="4"/>
    <s v="Aug"/>
  </r>
  <r>
    <s v="CA-2014-120474"/>
    <x v="280"/>
    <d v="2014-12-03T00:00:00"/>
    <x v="2"/>
    <s v="RP-19390"/>
    <s v="Resi Pšlking"/>
    <x v="0"/>
    <s v="United States"/>
    <x v="123"/>
    <x v="16"/>
    <x v="3"/>
    <s v="FUR-CH-10001854"/>
    <x v="0"/>
    <x v="1"/>
    <s v="Office Star - Professional Matrix Back Chair with 2-to-1 Synchro Tilt and Mesh Fabric Seat"/>
    <n v="2807.84"/>
    <n v="8"/>
    <n v="673.88160000000005"/>
    <x v="3"/>
    <s v="Dec"/>
  </r>
  <r>
    <s v="CA-2016-100965"/>
    <x v="281"/>
    <d v="2016-07-11T00:00:00"/>
    <x v="1"/>
    <s v="RM-19375"/>
    <s v="Raymond Messe"/>
    <x v="0"/>
    <s v="United States"/>
    <x v="124"/>
    <x v="2"/>
    <x v="1"/>
    <s v="FUR-FU-10003039"/>
    <x v="0"/>
    <x v="3"/>
    <s v="Howard Miller 11-1/2&quot; Diameter Grantwood Wall Clock"/>
    <n v="215.65"/>
    <n v="5"/>
    <n v="73.320999999999998"/>
    <x v="4"/>
    <s v="Jul"/>
  </r>
  <r>
    <s v="CA-2016-149461"/>
    <x v="282"/>
    <d v="2016-11-19T00:00:00"/>
    <x v="1"/>
    <s v="AS-10135"/>
    <s v="Adrian Shami"/>
    <x v="2"/>
    <s v="United States"/>
    <x v="83"/>
    <x v="13"/>
    <x v="1"/>
    <s v="FUR-FU-10004270"/>
    <x v="0"/>
    <x v="3"/>
    <s v="Eldon Image Series Desk Accessories, Burgundy"/>
    <n v="4.18"/>
    <n v="1"/>
    <n v="1.5047999999999999"/>
    <x v="6"/>
    <s v="Nov"/>
  </r>
  <r>
    <s v="CA-2016-165484"/>
    <x v="283"/>
    <d v="2016-10-29T00:00:00"/>
    <x v="1"/>
    <s v="HK-14890"/>
    <s v="Heather Kirkland"/>
    <x v="1"/>
    <s v="United States"/>
    <x v="9"/>
    <x v="8"/>
    <x v="3"/>
    <s v="FUR-FU-10001196"/>
    <x v="0"/>
    <x v="3"/>
    <s v="DAX Cubicle Frames - 8x10"/>
    <n v="16.155999999999999"/>
    <n v="7"/>
    <n v="-12.117000000000001"/>
    <x v="6"/>
    <s v="Oct"/>
  </r>
  <r>
    <s v="CA-2014-132612"/>
    <x v="2"/>
    <d v="2014-06-11T00:00:00"/>
    <x v="0"/>
    <s v="FO-14305"/>
    <s v="Frank Olsen"/>
    <x v="0"/>
    <s v="United States"/>
    <x v="95"/>
    <x v="25"/>
    <x v="0"/>
    <s v="FUR-TA-10004534"/>
    <x v="0"/>
    <x v="2"/>
    <s v="Bevis 44 x 96 Conference Tables"/>
    <n v="1441.3"/>
    <n v="7"/>
    <n v="245.02099999999999"/>
    <x v="3"/>
    <s v="Jun"/>
  </r>
  <r>
    <s v="US-2017-161193"/>
    <x v="93"/>
    <d v="2017-11-26T00:00:00"/>
    <x v="1"/>
    <s v="BT-11680"/>
    <s v="Brian Thompson"/>
    <x v="0"/>
    <s v="United States"/>
    <x v="19"/>
    <x v="15"/>
    <x v="2"/>
    <s v="FUR-FU-10001861"/>
    <x v="0"/>
    <x v="3"/>
    <s v="Floodlight Indoor Halogen Bulbs, 1 Bulb per Pack, 60 Watts"/>
    <n v="77.599999999999994"/>
    <n v="5"/>
    <n v="28.13"/>
    <x v="6"/>
    <s v="Nov"/>
  </r>
  <r>
    <s v="US-2017-161193"/>
    <x v="93"/>
    <d v="2017-11-26T00:00:00"/>
    <x v="1"/>
    <s v="BT-11680"/>
    <s v="Brian Thompson"/>
    <x v="0"/>
    <s v="United States"/>
    <x v="19"/>
    <x v="15"/>
    <x v="2"/>
    <s v="FUR-FU-10000206"/>
    <x v="0"/>
    <x v="3"/>
    <s v="GE General Purpose, Extra Long Life, Showcase &amp; Floodlight Incandescent Bulbs"/>
    <n v="4.6559999999999997"/>
    <n v="2"/>
    <n v="1.5713999999999999"/>
    <x v="6"/>
    <s v="Nov"/>
  </r>
  <r>
    <s v="CA-2015-131597"/>
    <x v="221"/>
    <d v="2015-09-18T00:00:00"/>
    <x v="1"/>
    <s v="SP-20620"/>
    <s v="Stefania Perrino"/>
    <x v="1"/>
    <s v="United States"/>
    <x v="2"/>
    <x v="2"/>
    <x v="1"/>
    <s v="FUR-TA-10002607"/>
    <x v="0"/>
    <x v="2"/>
    <s v="KI Conference Tables"/>
    <n v="170.136"/>
    <n v="3"/>
    <n v="-8.5068000000000001"/>
    <x v="4"/>
    <s v="Sep"/>
  </r>
  <r>
    <s v="US-2014-130379"/>
    <x v="284"/>
    <d v="2014-05-29T00:00:00"/>
    <x v="1"/>
    <s v="JL-15235"/>
    <s v="Janet Lee"/>
    <x v="0"/>
    <s v="United States"/>
    <x v="9"/>
    <x v="8"/>
    <x v="3"/>
    <s v="FUR-FU-10002553"/>
    <x v="0"/>
    <x v="3"/>
    <s v="Electrix Incandescent Magnifying Lamp, Black"/>
    <n v="29.32"/>
    <n v="2"/>
    <n v="-24.189"/>
    <x v="4"/>
    <s v="May"/>
  </r>
  <r>
    <s v="CA-2016-168956"/>
    <x v="285"/>
    <d v="2016-02-20T00:00:00"/>
    <x v="1"/>
    <s v="EA-14035"/>
    <s v="Erin Ashbrook"/>
    <x v="1"/>
    <s v="United States"/>
    <x v="9"/>
    <x v="8"/>
    <x v="3"/>
    <s v="FUR-CH-10004754"/>
    <x v="0"/>
    <x v="1"/>
    <s v="Global Stack Chair with Arms, Black"/>
    <n v="62.957999999999998"/>
    <n v="3"/>
    <n v="-2.6981999999999999"/>
    <x v="4"/>
    <s v="Feb"/>
  </r>
  <r>
    <s v="CA-2016-167507"/>
    <x v="286"/>
    <d v="2016-12-28T00:00:00"/>
    <x v="1"/>
    <s v="SA-20830"/>
    <s v="Sue Ann Reed"/>
    <x v="0"/>
    <s v="United States"/>
    <x v="125"/>
    <x v="36"/>
    <x v="1"/>
    <s v="FUR-FU-10001935"/>
    <x v="0"/>
    <x v="3"/>
    <s v="3M Hangers With Command Adhesive"/>
    <n v="11.84"/>
    <n v="4"/>
    <n v="3.1080000000000001"/>
    <x v="6"/>
    <s v="Dec"/>
  </r>
  <r>
    <s v="CA-2016-167507"/>
    <x v="286"/>
    <d v="2016-12-28T00:00:00"/>
    <x v="1"/>
    <s v="SA-20830"/>
    <s v="Sue Ann Reed"/>
    <x v="0"/>
    <s v="United States"/>
    <x v="125"/>
    <x v="36"/>
    <x v="1"/>
    <s v="FUR-FU-10002878"/>
    <x v="0"/>
    <x v="3"/>
    <s v="Seth Thomas 14&quot; Day/Date Wall Clock"/>
    <n v="22.783999999999999"/>
    <n v="1"/>
    <n v="4.8415999999999997"/>
    <x v="6"/>
    <s v="Dec"/>
  </r>
  <r>
    <s v="CA-2017-145884"/>
    <x v="85"/>
    <d v="2017-10-21T00:00:00"/>
    <x v="3"/>
    <s v="SL-20155"/>
    <s v="Sara Luxemburg"/>
    <x v="2"/>
    <s v="United States"/>
    <x v="126"/>
    <x v="37"/>
    <x v="3"/>
    <s v="FUR-TA-10002356"/>
    <x v="0"/>
    <x v="2"/>
    <s v="Bevis Boat-Shaped Conference Table"/>
    <n v="262.11"/>
    <n v="1"/>
    <n v="62.906399999999998"/>
    <x v="7"/>
    <s v="Oct"/>
  </r>
  <r>
    <s v="CA-2015-131422"/>
    <x v="287"/>
    <d v="2015-11-09T00:00:00"/>
    <x v="1"/>
    <s v="GB-14530"/>
    <s v="George Bell"/>
    <x v="1"/>
    <s v="United States"/>
    <x v="91"/>
    <x v="30"/>
    <x v="0"/>
    <s v="FUR-CH-10001270"/>
    <x v="0"/>
    <x v="1"/>
    <s v="Harbour Creations Steel Folding Chair"/>
    <n v="207"/>
    <n v="3"/>
    <n v="25.875"/>
    <x v="4"/>
    <s v="Nov"/>
  </r>
  <r>
    <s v="CA-2014-117345"/>
    <x v="288"/>
    <d v="2014-08-05T00:00:00"/>
    <x v="1"/>
    <s v="BF-10975"/>
    <s v="Barbara Fisher"/>
    <x v="1"/>
    <s v="United States"/>
    <x v="127"/>
    <x v="30"/>
    <x v="0"/>
    <s v="FUR-FU-10000629"/>
    <x v="0"/>
    <x v="3"/>
    <s v="9-3/4 Diameter Round Wall Clock"/>
    <n v="44.128"/>
    <n v="4"/>
    <n v="12.135199999999999"/>
    <x v="4"/>
    <s v="Aug"/>
  </r>
  <r>
    <s v="CA-2016-157763"/>
    <x v="196"/>
    <d v="2016-07-23T00:00:00"/>
    <x v="1"/>
    <s v="KH-16330"/>
    <s v="Katharine Harms"/>
    <x v="1"/>
    <s v="United States"/>
    <x v="128"/>
    <x v="0"/>
    <x v="0"/>
    <s v="FUR-CH-10000988"/>
    <x v="0"/>
    <x v="1"/>
    <s v="Hon Olson Stacker Stools"/>
    <n v="140.81"/>
    <n v="1"/>
    <n v="39.4268"/>
    <x v="2"/>
    <s v="Jul"/>
  </r>
  <r>
    <s v="CA-2015-135391"/>
    <x v="289"/>
    <d v="2015-02-11T00:00:00"/>
    <x v="0"/>
    <s v="FA-14230"/>
    <s v="Frank Atkinson"/>
    <x v="1"/>
    <s v="United States"/>
    <x v="21"/>
    <x v="5"/>
    <x v="3"/>
    <s v="FUR-FU-10001986"/>
    <x v="0"/>
    <x v="3"/>
    <s v="Dana Fluorescent Magnifying Lamp, White, 36&quot;"/>
    <n v="40.783999999999999"/>
    <n v="2"/>
    <n v="-30.588000000000001"/>
    <x v="3"/>
    <s v="Feb"/>
  </r>
  <r>
    <s v="US-2017-158512"/>
    <x v="290"/>
    <d v="2017-01-17T00:00:00"/>
    <x v="0"/>
    <s v="DA-13450"/>
    <s v="Dianna Arnett"/>
    <x v="2"/>
    <s v="United States"/>
    <x v="85"/>
    <x v="29"/>
    <x v="2"/>
    <s v="FUR-FU-10004973"/>
    <x v="0"/>
    <x v="3"/>
    <s v="Flat Face Poster Frame"/>
    <n v="37.68"/>
    <n v="2"/>
    <n v="15.8256"/>
    <x v="2"/>
    <s v="Jan"/>
  </r>
  <r>
    <s v="CA-2017-128370"/>
    <x v="291"/>
    <d v="2017-09-10T00:00:00"/>
    <x v="3"/>
    <s v="FH-14275"/>
    <s v="Frank Hawley"/>
    <x v="1"/>
    <s v="United States"/>
    <x v="2"/>
    <x v="2"/>
    <x v="1"/>
    <s v="FUR-CH-10002602"/>
    <x v="0"/>
    <x v="1"/>
    <s v="DMI Arturo Collection Mission-style Design Wood Chair"/>
    <n v="362.35199999999998"/>
    <n v="3"/>
    <n v="27.176400000000001"/>
    <x v="7"/>
    <s v="Sep"/>
  </r>
  <r>
    <s v="US-2017-121251"/>
    <x v="292"/>
    <d v="2017-03-27T00:00:00"/>
    <x v="2"/>
    <s v="GM-14440"/>
    <s v="Gary McGarr"/>
    <x v="0"/>
    <s v="United States"/>
    <x v="13"/>
    <x v="7"/>
    <x v="2"/>
    <s v="FUR-BO-10001918"/>
    <x v="0"/>
    <x v="0"/>
    <s v="Sauder Forest Hills Library with Doors, Woodland Oak Finish"/>
    <n v="257.56799999999998"/>
    <n v="2"/>
    <n v="-28.976400000000002"/>
    <x v="5"/>
    <s v="Mar"/>
  </r>
  <r>
    <s v="US-2016-100839"/>
    <x v="25"/>
    <d v="2016-10-17T00:00:00"/>
    <x v="1"/>
    <s v="NC-18625"/>
    <s v="Noah Childs"/>
    <x v="1"/>
    <s v="United States"/>
    <x v="14"/>
    <x v="12"/>
    <x v="1"/>
    <s v="FUR-TA-10004575"/>
    <x v="0"/>
    <x v="2"/>
    <s v="Hon 5100 Series Wood Tables"/>
    <n v="727.45"/>
    <n v="5"/>
    <n v="-465.56799999999998"/>
    <x v="4"/>
    <s v="Oct"/>
  </r>
  <r>
    <s v="US-2016-100839"/>
    <x v="25"/>
    <d v="2016-10-17T00:00:00"/>
    <x v="1"/>
    <s v="NC-18625"/>
    <s v="Noah Childs"/>
    <x v="1"/>
    <s v="United States"/>
    <x v="14"/>
    <x v="12"/>
    <x v="1"/>
    <s v="FUR-FU-10001617"/>
    <x v="0"/>
    <x v="3"/>
    <s v="Executive Impressions 8-1/2&quot; Career Panel/Partition Cubicle Clock"/>
    <n v="24.96"/>
    <n v="3"/>
    <n v="4.3680000000000003"/>
    <x v="4"/>
    <s v="Oct"/>
  </r>
  <r>
    <s v="CA-2017-118857"/>
    <x v="293"/>
    <d v="2017-04-18T00:00:00"/>
    <x v="2"/>
    <s v="AH-10075"/>
    <s v="Adam Hart"/>
    <x v="1"/>
    <s v="United States"/>
    <x v="0"/>
    <x v="34"/>
    <x v="1"/>
    <s v="FUR-FU-10004460"/>
    <x v="0"/>
    <x v="3"/>
    <s v="Howard Miller 12&quot; Round Wall Clock"/>
    <n v="196.45"/>
    <n v="5"/>
    <n v="70.721999999999994"/>
    <x v="0"/>
    <s v="Apr"/>
  </r>
  <r>
    <s v="CA-2014-116932"/>
    <x v="294"/>
    <d v="2014-07-25T00:00:00"/>
    <x v="1"/>
    <s v="ME-18010"/>
    <s v="Michelle Ellison"/>
    <x v="1"/>
    <s v="United States"/>
    <x v="28"/>
    <x v="2"/>
    <x v="1"/>
    <s v="FUR-CH-10001215"/>
    <x v="0"/>
    <x v="1"/>
    <s v="Global Troy Executive Leather Low-Back Tilter"/>
    <n v="801.56799999999998"/>
    <n v="2"/>
    <n v="50.097999999999999"/>
    <x v="4"/>
    <s v="Jul"/>
  </r>
  <r>
    <s v="CA-2014-116932"/>
    <x v="294"/>
    <d v="2014-07-25T00:00:00"/>
    <x v="1"/>
    <s v="ME-18010"/>
    <s v="Michelle Ellison"/>
    <x v="1"/>
    <s v="United States"/>
    <x v="28"/>
    <x v="2"/>
    <x v="1"/>
    <s v="FUR-TA-10004175"/>
    <x v="0"/>
    <x v="2"/>
    <s v="Hon 30&quot; x 60&quot; Table with Locking Drawer"/>
    <n v="272.84800000000001"/>
    <n v="1"/>
    <n v="27.284800000000001"/>
    <x v="4"/>
    <s v="Jul"/>
  </r>
  <r>
    <s v="CA-2017-142888"/>
    <x v="295"/>
    <d v="2017-11-25T00:00:00"/>
    <x v="1"/>
    <s v="BP-11230"/>
    <s v="Benjamin Patterson"/>
    <x v="0"/>
    <s v="United States"/>
    <x v="129"/>
    <x v="13"/>
    <x v="1"/>
    <s v="FUR-TA-10004767"/>
    <x v="0"/>
    <x v="2"/>
    <s v="Safco Drafting Table"/>
    <n v="70.98"/>
    <n v="1"/>
    <n v="20.584199999999999"/>
    <x v="4"/>
    <s v="Nov"/>
  </r>
  <r>
    <s v="US-2016-112977"/>
    <x v="296"/>
    <d v="2016-03-16T00:00:00"/>
    <x v="1"/>
    <s v="CJ-12010"/>
    <s v="Caroline Jumper"/>
    <x v="0"/>
    <s v="United States"/>
    <x v="62"/>
    <x v="7"/>
    <x v="2"/>
    <s v="FUR-BO-10003272"/>
    <x v="0"/>
    <x v="0"/>
    <s v="O'Sullivan Living Dimensions 5-Shelf Bookcases"/>
    <n v="176.78399999999999"/>
    <n v="1"/>
    <n v="-22.097999999999999"/>
    <x v="6"/>
    <s v="Mar"/>
  </r>
  <r>
    <s v="CA-2017-118885"/>
    <x v="297"/>
    <d v="2018-01-02T00:00:00"/>
    <x v="1"/>
    <s v="JG-15160"/>
    <s v="James Galang"/>
    <x v="0"/>
    <s v="United States"/>
    <x v="2"/>
    <x v="2"/>
    <x v="1"/>
    <s v="FUR-CH-10002880"/>
    <x v="0"/>
    <x v="1"/>
    <s v="Global High-Back Leather Tilter, Burgundy"/>
    <n v="393.56799999999998"/>
    <n v="4"/>
    <n v="-44.276400000000002"/>
    <x v="4"/>
    <s v="Dec"/>
  </r>
  <r>
    <s v="CA-2015-109512"/>
    <x v="298"/>
    <d v="2015-03-05T00:00:00"/>
    <x v="3"/>
    <s v="LF-17185"/>
    <s v="Luke Foster"/>
    <x v="0"/>
    <s v="United States"/>
    <x v="13"/>
    <x v="7"/>
    <x v="2"/>
    <s v="FUR-CH-10001146"/>
    <x v="0"/>
    <x v="1"/>
    <s v="Global Value Mid-Back Manager's Chair, Gray"/>
    <n v="383.60700000000003"/>
    <n v="7"/>
    <n v="63.9345"/>
    <x v="7"/>
    <s v="Mar"/>
  </r>
  <r>
    <s v="CA-2016-147578"/>
    <x v="74"/>
    <d v="2016-04-26T00:00:00"/>
    <x v="0"/>
    <s v="PG-18895"/>
    <s v="Paul Gonzalez"/>
    <x v="0"/>
    <s v="United States"/>
    <x v="28"/>
    <x v="2"/>
    <x v="1"/>
    <s v="FUR-FU-10001889"/>
    <x v="0"/>
    <x v="3"/>
    <s v="Ultra Door Pull Handle"/>
    <n v="31.56"/>
    <n v="3"/>
    <n v="10.4148"/>
    <x v="4"/>
    <s v="Apr"/>
  </r>
  <r>
    <s v="CA-2014-142587"/>
    <x v="299"/>
    <d v="2014-10-22T00:00:00"/>
    <x v="2"/>
    <s v="TB-21520"/>
    <s v="Tracy Blumstein"/>
    <x v="0"/>
    <s v="United States"/>
    <x v="130"/>
    <x v="15"/>
    <x v="2"/>
    <s v="FUR-TA-10000617"/>
    <x v="0"/>
    <x v="2"/>
    <s v="Hon Practical Foundations 30 x 60 Training Table, Light Gray/Charcoal"/>
    <n v="409.59"/>
    <n v="3"/>
    <n v="-122.877"/>
    <x v="5"/>
    <s v="Oct"/>
  </r>
  <r>
    <s v="CA-2014-169775"/>
    <x v="300"/>
    <d v="2014-09-02T00:00:00"/>
    <x v="0"/>
    <s v="RA-19945"/>
    <s v="Ryan Akin"/>
    <x v="0"/>
    <s v="United States"/>
    <x v="89"/>
    <x v="1"/>
    <x v="0"/>
    <s v="FUR-TA-10001857"/>
    <x v="0"/>
    <x v="2"/>
    <s v="Balt Solid Wood Rectangular Table"/>
    <n v="174.05850000000001"/>
    <n v="3"/>
    <n v="-110.7645"/>
    <x v="4"/>
    <s v="Aug"/>
  </r>
  <r>
    <s v="CA-2017-167094"/>
    <x v="85"/>
    <d v="2017-10-22T00:00:00"/>
    <x v="2"/>
    <s v="DK-12835"/>
    <s v="Damala Kotsonis"/>
    <x v="1"/>
    <s v="United States"/>
    <x v="76"/>
    <x v="36"/>
    <x v="1"/>
    <s v="FUR-CH-10000155"/>
    <x v="0"/>
    <x v="1"/>
    <s v="Global Comet Stacking Armless Chair"/>
    <n v="478.48"/>
    <n v="2"/>
    <n v="47.847999999999999"/>
    <x v="5"/>
    <s v="Oct"/>
  </r>
  <r>
    <s v="CA-2015-157959"/>
    <x v="136"/>
    <d v="2015-02-04T00:00:00"/>
    <x v="2"/>
    <s v="RW-19540"/>
    <s v="Rick Wilson"/>
    <x v="1"/>
    <s v="United States"/>
    <x v="2"/>
    <x v="2"/>
    <x v="1"/>
    <s v="FUR-FU-10004093"/>
    <x v="0"/>
    <x v="3"/>
    <s v="Hand-Finished Solid Wood Document Frame"/>
    <n v="136.91999999999999"/>
    <n v="4"/>
    <n v="41.076000000000001"/>
    <x v="5"/>
    <s v="Feb"/>
  </r>
  <r>
    <s v="CA-2017-105886"/>
    <x v="186"/>
    <d v="2017-12-23T00:00:00"/>
    <x v="1"/>
    <s v="DB-13660"/>
    <s v="Duane Benoit"/>
    <x v="0"/>
    <s v="United States"/>
    <x v="64"/>
    <x v="7"/>
    <x v="2"/>
    <s v="FUR-FU-10001037"/>
    <x v="0"/>
    <x v="3"/>
    <s v="DAX Charcoal/Nickel-Tone Document Frame, 5 x 7"/>
    <n v="18.96"/>
    <n v="2"/>
    <n v="8.532"/>
    <x v="2"/>
    <s v="Dec"/>
  </r>
  <r>
    <s v="US-2017-111423"/>
    <x v="301"/>
    <d v="2017-08-19T00:00:00"/>
    <x v="2"/>
    <s v="EH-13765"/>
    <s v="Edward Hooks"/>
    <x v="1"/>
    <s v="United States"/>
    <x v="115"/>
    <x v="7"/>
    <x v="2"/>
    <s v="FUR-CH-10003981"/>
    <x v="0"/>
    <x v="1"/>
    <s v="Global Commerce Series Low-Back Swivel/Tilt Chairs"/>
    <n v="462.56400000000002"/>
    <n v="2"/>
    <n v="97.6524"/>
    <x v="3"/>
    <s v="Aug"/>
  </r>
  <r>
    <s v="CA-2017-161200"/>
    <x v="302"/>
    <d v="2017-08-10T00:00:00"/>
    <x v="0"/>
    <s v="SV-20365"/>
    <s v="Seth Vernon"/>
    <x v="0"/>
    <s v="United States"/>
    <x v="120"/>
    <x v="35"/>
    <x v="0"/>
    <s v="FUR-BO-10000468"/>
    <x v="0"/>
    <x v="0"/>
    <s v="O'Sullivan 2-Shelf Heavy-Duty Bookcases"/>
    <n v="145.74"/>
    <n v="3"/>
    <n v="23.3184"/>
    <x v="4"/>
    <s v="Aug"/>
  </r>
  <r>
    <s v="CA-2017-161200"/>
    <x v="302"/>
    <d v="2017-08-10T00:00:00"/>
    <x v="0"/>
    <s v="SV-20365"/>
    <s v="Seth Vernon"/>
    <x v="0"/>
    <s v="United States"/>
    <x v="120"/>
    <x v="35"/>
    <x v="0"/>
    <s v="FUR-FU-10001706"/>
    <x v="0"/>
    <x v="3"/>
    <s v="Longer-Life Soft White Bulbs"/>
    <n v="15.4"/>
    <n v="5"/>
    <n v="7.3920000000000003"/>
    <x v="4"/>
    <s v="Aug"/>
  </r>
  <r>
    <s v="CA-2015-141768"/>
    <x v="303"/>
    <d v="2015-05-27T00:00:00"/>
    <x v="0"/>
    <s v="NP-18685"/>
    <s v="Nora Pelletier"/>
    <x v="2"/>
    <s v="United States"/>
    <x v="28"/>
    <x v="2"/>
    <x v="1"/>
    <s v="FUR-FU-10002268"/>
    <x v="0"/>
    <x v="3"/>
    <s v="Ultra Door Push Plate"/>
    <n v="14.73"/>
    <n v="3"/>
    <n v="4.8609"/>
    <x v="3"/>
    <s v="May"/>
  </r>
  <r>
    <s v="CA-2016-112109"/>
    <x v="304"/>
    <d v="2016-07-12T00:00:00"/>
    <x v="1"/>
    <s v="JE-15715"/>
    <s v="Joe Elijah"/>
    <x v="0"/>
    <s v="United States"/>
    <x v="131"/>
    <x v="12"/>
    <x v="1"/>
    <s v="FUR-CH-10004287"/>
    <x v="0"/>
    <x v="1"/>
    <s v="SAFCO Arco Folding Chair"/>
    <n v="662.88"/>
    <n v="3"/>
    <n v="74.573999999999998"/>
    <x v="4"/>
    <s v="Jul"/>
  </r>
  <r>
    <s v="CA-2017-157987"/>
    <x v="113"/>
    <d v="2017-09-06T00:00:00"/>
    <x v="1"/>
    <s v="AC-10615"/>
    <s v="Ann Chong"/>
    <x v="1"/>
    <s v="United States"/>
    <x v="13"/>
    <x v="7"/>
    <x v="2"/>
    <s v="FUR-FU-10001196"/>
    <x v="0"/>
    <x v="3"/>
    <s v="DAX Cubicle Frames - 8x10"/>
    <n v="11.54"/>
    <n v="2"/>
    <n v="3.4620000000000002"/>
    <x v="4"/>
    <s v="Sep"/>
  </r>
  <r>
    <s v="CA-2017-157987"/>
    <x v="113"/>
    <d v="2017-09-06T00:00:00"/>
    <x v="1"/>
    <s v="AC-10615"/>
    <s v="Ann Chong"/>
    <x v="1"/>
    <s v="United States"/>
    <x v="13"/>
    <x v="7"/>
    <x v="2"/>
    <s v="FUR-TA-10001889"/>
    <x v="0"/>
    <x v="2"/>
    <s v="Bush Advantage Collection Racetrack Conference Table"/>
    <n v="254.52600000000001"/>
    <n v="1"/>
    <n v="-93.3262"/>
    <x v="4"/>
    <s v="Sep"/>
  </r>
  <r>
    <s v="CA-2017-157987"/>
    <x v="113"/>
    <d v="2017-09-06T00:00:00"/>
    <x v="1"/>
    <s v="AC-10615"/>
    <s v="Ann Chong"/>
    <x v="1"/>
    <s v="United States"/>
    <x v="13"/>
    <x v="7"/>
    <x v="2"/>
    <s v="FUR-CH-10003379"/>
    <x v="0"/>
    <x v="1"/>
    <s v="Global Commerce Series High-Back Swivel/Tilt Chairs"/>
    <n v="1282.4100000000001"/>
    <n v="5"/>
    <n v="213.73500000000001"/>
    <x v="4"/>
    <s v="Sep"/>
  </r>
  <r>
    <s v="CA-2014-110408"/>
    <x v="305"/>
    <d v="2014-10-20T00:00:00"/>
    <x v="0"/>
    <s v="AS-10225"/>
    <s v="Alan Schoenberger"/>
    <x v="1"/>
    <s v="United States"/>
    <x v="132"/>
    <x v="33"/>
    <x v="0"/>
    <s v="FUR-CH-10003774"/>
    <x v="0"/>
    <x v="1"/>
    <s v="Global Wood Trimmed Manager's Task Chair, Khaki"/>
    <n v="545.88"/>
    <n v="6"/>
    <n v="70.964399999999998"/>
    <x v="3"/>
    <s v="Oct"/>
  </r>
  <r>
    <s v="CA-2016-112669"/>
    <x v="65"/>
    <d v="2016-04-14T00:00:00"/>
    <x v="3"/>
    <s v="KT-16465"/>
    <s v="Kean Takahito"/>
    <x v="0"/>
    <s v="United States"/>
    <x v="110"/>
    <x v="22"/>
    <x v="1"/>
    <s v="FUR-CH-10004086"/>
    <x v="0"/>
    <x v="1"/>
    <s v="Hon 4070 Series Pagoda Armless Upholstered Stacking Chairs"/>
    <n v="933.53599999999994"/>
    <n v="4"/>
    <n v="105.0228"/>
    <x v="7"/>
    <s v="Apr"/>
  </r>
  <r>
    <s v="CA-2014-164721"/>
    <x v="306"/>
    <d v="2014-11-27T00:00:00"/>
    <x v="0"/>
    <s v="LW-16825"/>
    <s v="Laurel Workman"/>
    <x v="1"/>
    <s v="United States"/>
    <x v="133"/>
    <x v="2"/>
    <x v="1"/>
    <s v="FUR-FU-10001940"/>
    <x v="0"/>
    <x v="3"/>
    <s v="Staple-based wall hangings"/>
    <n v="23.88"/>
    <n v="3"/>
    <n v="10.507199999999999"/>
    <x v="3"/>
    <s v="Nov"/>
  </r>
  <r>
    <s v="CA-2015-127509"/>
    <x v="307"/>
    <d v="2015-11-13T00:00:00"/>
    <x v="1"/>
    <s v="AS-10090"/>
    <s v="Adam Shillingsburg"/>
    <x v="0"/>
    <s v="United States"/>
    <x v="76"/>
    <x v="23"/>
    <x v="3"/>
    <s v="FUR-TA-10002855"/>
    <x v="0"/>
    <x v="2"/>
    <s v="Bevis Round Conference Table Top &amp; Single Column Base"/>
    <n v="1024.3800000000001"/>
    <n v="7"/>
    <n v="215.1198"/>
    <x v="4"/>
    <s v="Nov"/>
  </r>
  <r>
    <s v="US-2017-147221"/>
    <x v="308"/>
    <d v="2017-12-04T00:00:00"/>
    <x v="0"/>
    <s v="JS-16030"/>
    <s v="Joy Smith"/>
    <x v="0"/>
    <s v="United States"/>
    <x v="6"/>
    <x v="5"/>
    <x v="3"/>
    <s v="FUR-FU-10004020"/>
    <x v="0"/>
    <x v="3"/>
    <s v="Advantus Panel Wall Acrylic Frame"/>
    <n v="8.7520000000000007"/>
    <n v="4"/>
    <n v="-3.7195999999999998"/>
    <x v="3"/>
    <s v="Dec"/>
  </r>
  <r>
    <s v="CA-2017-163510"/>
    <x v="19"/>
    <d v="2017-12-28T00:00:00"/>
    <x v="0"/>
    <s v="JW-15955"/>
    <s v="Joni Wasserman"/>
    <x v="0"/>
    <s v="United States"/>
    <x v="74"/>
    <x v="0"/>
    <x v="0"/>
    <s v="FUR-CH-10001146"/>
    <x v="0"/>
    <x v="1"/>
    <s v="Global Value Mid-Back Manager's Chair, Gray"/>
    <n v="304.45"/>
    <n v="5"/>
    <n v="76.112499999999997"/>
    <x v="0"/>
    <s v="Dec"/>
  </r>
  <r>
    <s v="CA-2017-165386"/>
    <x v="309"/>
    <d v="2017-08-04T00:00:00"/>
    <x v="2"/>
    <s v="CM-12190"/>
    <s v="Charlotte Melton"/>
    <x v="0"/>
    <s v="United States"/>
    <x v="9"/>
    <x v="8"/>
    <x v="3"/>
    <s v="FUR-BO-10003034"/>
    <x v="0"/>
    <x v="0"/>
    <s v="O'Sullivan Elevations Bookcase, Cherry Finish"/>
    <n v="183.37200000000001"/>
    <n v="2"/>
    <n v="-36.674399999999999"/>
    <x v="5"/>
    <s v="Aug"/>
  </r>
  <r>
    <s v="CA-2016-145905"/>
    <x v="126"/>
    <d v="2016-09-23T00:00:00"/>
    <x v="1"/>
    <s v="AM-10705"/>
    <s v="Anne McFarland"/>
    <x v="0"/>
    <s v="United States"/>
    <x v="83"/>
    <x v="33"/>
    <x v="0"/>
    <s v="FUR-CH-10001854"/>
    <x v="0"/>
    <x v="1"/>
    <s v="Office Star - Professional Matrix Back Chair with 2-to-1 Synchro Tilt and Mesh Fabric Seat"/>
    <n v="350.98"/>
    <n v="1"/>
    <n v="84.235200000000006"/>
    <x v="2"/>
    <s v="Sep"/>
  </r>
  <r>
    <s v="CA-2016-168354"/>
    <x v="107"/>
    <d v="2016-09-21T00:00:00"/>
    <x v="2"/>
    <s v="RH-19510"/>
    <s v="Rick Huthwaite"/>
    <x v="2"/>
    <s v="United States"/>
    <x v="134"/>
    <x v="38"/>
    <x v="2"/>
    <s v="FUR-CH-10004675"/>
    <x v="0"/>
    <x v="1"/>
    <s v="Lifetime Advantage Folding Chairs, 4/Carton"/>
    <n v="872.32"/>
    <n v="4"/>
    <n v="244.24959999999999"/>
    <x v="3"/>
    <s v="Sep"/>
  </r>
  <r>
    <s v="CA-2015-114237"/>
    <x v="310"/>
    <d v="2015-03-15T00:00:00"/>
    <x v="2"/>
    <s v="MC-17275"/>
    <s v="Marc Crier"/>
    <x v="0"/>
    <s v="United States"/>
    <x v="15"/>
    <x v="13"/>
    <x v="1"/>
    <s v="FUR-BO-10004409"/>
    <x v="0"/>
    <x v="0"/>
    <s v="Safco Value Mate Series Steel Bookcases, Baked Enamel Finish on Steel, Gray"/>
    <n v="141.96"/>
    <n v="2"/>
    <n v="39.748800000000003"/>
    <x v="3"/>
    <s v="Mar"/>
  </r>
  <r>
    <s v="CA-2017-162481"/>
    <x v="58"/>
    <d v="2017-09-29T00:00:00"/>
    <x v="1"/>
    <s v="CT-11995"/>
    <s v="Carol Triggs"/>
    <x v="0"/>
    <s v="United States"/>
    <x v="77"/>
    <x v="11"/>
    <x v="3"/>
    <s v="FUR-CH-10003061"/>
    <x v="0"/>
    <x v="1"/>
    <s v="Global Leather Task Chair, Black"/>
    <n v="269.97000000000003"/>
    <n v="3"/>
    <n v="51.2943"/>
    <x v="4"/>
    <s v="Sep"/>
  </r>
  <r>
    <s v="CA-2015-122287"/>
    <x v="311"/>
    <d v="2015-06-23T00:00:00"/>
    <x v="1"/>
    <s v="SN-20560"/>
    <s v="Skye Norling"/>
    <x v="2"/>
    <s v="United States"/>
    <x v="117"/>
    <x v="22"/>
    <x v="1"/>
    <s v="FUR-FU-10004973"/>
    <x v="0"/>
    <x v="3"/>
    <s v="Flat Face Poster Frame"/>
    <n v="75.36"/>
    <n v="5"/>
    <n v="20.724"/>
    <x v="2"/>
    <s v="Jun"/>
  </r>
  <r>
    <s v="CA-2015-142237"/>
    <x v="312"/>
    <d v="2015-07-13T00:00:00"/>
    <x v="2"/>
    <s v="CK-12595"/>
    <s v="Clytie Kelty"/>
    <x v="0"/>
    <s v="United States"/>
    <x v="3"/>
    <x v="3"/>
    <x v="2"/>
    <s v="FUR-FU-10004848"/>
    <x v="0"/>
    <x v="3"/>
    <s v="Howard Miller 13-3/4&quot; Diameter Brushed Chrome Round Wall Clock"/>
    <n v="289.8"/>
    <n v="7"/>
    <n v="36.225000000000001"/>
    <x v="3"/>
    <s v="Jul"/>
  </r>
  <r>
    <s v="CA-2015-142237"/>
    <x v="312"/>
    <d v="2015-07-13T00:00:00"/>
    <x v="2"/>
    <s v="CK-12595"/>
    <s v="Clytie Kelty"/>
    <x v="0"/>
    <s v="United States"/>
    <x v="3"/>
    <x v="3"/>
    <x v="2"/>
    <s v="FUR-CH-10003833"/>
    <x v="0"/>
    <x v="1"/>
    <s v="Novimex Fabric Task Chair"/>
    <n v="341.488"/>
    <n v="8"/>
    <n v="-73.176000000000002"/>
    <x v="3"/>
    <s v="Jul"/>
  </r>
  <r>
    <s v="CA-2015-142237"/>
    <x v="312"/>
    <d v="2015-07-13T00:00:00"/>
    <x v="2"/>
    <s v="CK-12595"/>
    <s v="Clytie Kelty"/>
    <x v="0"/>
    <s v="United States"/>
    <x v="3"/>
    <x v="3"/>
    <x v="2"/>
    <s v="FUR-FU-10003142"/>
    <x v="0"/>
    <x v="3"/>
    <s v="Master Big Foot Doorstop, Beige"/>
    <n v="25.344000000000001"/>
    <n v="6"/>
    <n v="3.4847999999999999"/>
    <x v="3"/>
    <s v="Jul"/>
  </r>
  <r>
    <s v="CA-2016-136434"/>
    <x v="193"/>
    <d v="2016-12-07T00:00:00"/>
    <x v="1"/>
    <s v="RD-19480"/>
    <s v="Rick Duston"/>
    <x v="0"/>
    <s v="United States"/>
    <x v="52"/>
    <x v="6"/>
    <x v="3"/>
    <s v="FUR-FU-10001196"/>
    <x v="0"/>
    <x v="3"/>
    <s v="DAX Cubicle Frames - 8x10"/>
    <n v="17.309999999999999"/>
    <n v="3"/>
    <n v="5.1929999999999996"/>
    <x v="6"/>
    <s v="Dec"/>
  </r>
  <r>
    <s v="CA-2017-120376"/>
    <x v="313"/>
    <d v="2017-12-25T00:00:00"/>
    <x v="2"/>
    <s v="TP-21130"/>
    <s v="Theone Pippenger"/>
    <x v="0"/>
    <s v="United States"/>
    <x v="25"/>
    <x v="17"/>
    <x v="3"/>
    <s v="FUR-CH-10002335"/>
    <x v="0"/>
    <x v="1"/>
    <s v="Hon GuestStacker Chair"/>
    <n v="1586.69"/>
    <n v="7"/>
    <n v="412.5394"/>
    <x v="0"/>
    <s v="Dec"/>
  </r>
  <r>
    <s v="CA-2017-120376"/>
    <x v="313"/>
    <d v="2017-12-25T00:00:00"/>
    <x v="2"/>
    <s v="TP-21130"/>
    <s v="Theone Pippenger"/>
    <x v="0"/>
    <s v="United States"/>
    <x v="25"/>
    <x v="17"/>
    <x v="3"/>
    <s v="FUR-TA-10004534"/>
    <x v="0"/>
    <x v="2"/>
    <s v="Bevis 44 x 96 Conference Tables"/>
    <n v="411.8"/>
    <n v="2"/>
    <n v="70.006"/>
    <x v="0"/>
    <s v="Dec"/>
  </r>
  <r>
    <s v="CA-2014-106439"/>
    <x v="314"/>
    <d v="2014-11-04T00:00:00"/>
    <x v="1"/>
    <s v="GG-14650"/>
    <s v="Greg Guthrie"/>
    <x v="1"/>
    <s v="United States"/>
    <x v="2"/>
    <x v="2"/>
    <x v="1"/>
    <s v="FUR-CH-10003833"/>
    <x v="0"/>
    <x v="1"/>
    <s v="Novimex Fabric Task Chair"/>
    <n v="146.352"/>
    <n v="3"/>
    <n v="-9.1470000000000002"/>
    <x v="4"/>
    <s v="Oct"/>
  </r>
  <r>
    <s v="CA-2015-133452"/>
    <x v="315"/>
    <d v="2015-04-19T00:00:00"/>
    <x v="1"/>
    <s v="ZC-21910"/>
    <s v="Zuschuss Carroll"/>
    <x v="0"/>
    <s v="United States"/>
    <x v="135"/>
    <x v="2"/>
    <x v="1"/>
    <s v="FUR-TA-10003954"/>
    <x v="0"/>
    <x v="2"/>
    <s v="Hon 94000 Series Round Tables"/>
    <n v="710.83199999999999"/>
    <n v="3"/>
    <n v="-97.739400000000003"/>
    <x v="6"/>
    <s v="Apr"/>
  </r>
  <r>
    <s v="US-2017-110996"/>
    <x v="93"/>
    <d v="2017-11-25T00:00:00"/>
    <x v="1"/>
    <s v="KA-16525"/>
    <s v="Kelly Andreada"/>
    <x v="0"/>
    <s v="United States"/>
    <x v="136"/>
    <x v="2"/>
    <x v="1"/>
    <s v="FUR-CH-10003956"/>
    <x v="0"/>
    <x v="1"/>
    <s v="Novimex High-Tech Fabric Mesh Task Chair"/>
    <n v="283.92"/>
    <n v="5"/>
    <n v="-46.137"/>
    <x v="2"/>
    <s v="Nov"/>
  </r>
  <r>
    <s v="CA-2014-131051"/>
    <x v="280"/>
    <d v="2014-12-05T00:00:00"/>
    <x v="1"/>
    <s v="TR-21325"/>
    <s v="Toby Ritter"/>
    <x v="0"/>
    <s v="United States"/>
    <x v="28"/>
    <x v="2"/>
    <x v="1"/>
    <s v="FUR-FU-10001861"/>
    <x v="0"/>
    <x v="3"/>
    <s v="Floodlight Indoor Halogen Bulbs, 1 Bulb per Pack, 60 Watts"/>
    <n v="58.2"/>
    <n v="3"/>
    <n v="28.518000000000001"/>
    <x v="4"/>
    <s v="Dec"/>
  </r>
  <r>
    <s v="CA-2015-120103"/>
    <x v="37"/>
    <d v="2015-12-29T00:00:00"/>
    <x v="1"/>
    <s v="MS-17365"/>
    <s v="Maribeth Schnelling"/>
    <x v="0"/>
    <s v="United States"/>
    <x v="43"/>
    <x v="22"/>
    <x v="1"/>
    <s v="FUR-FU-10002885"/>
    <x v="0"/>
    <x v="3"/>
    <s v="Magna Visual Magnetic Picture Hangers"/>
    <n v="7.7119999999999997"/>
    <n v="2"/>
    <n v="1.7352000000000001"/>
    <x v="2"/>
    <s v="Dec"/>
  </r>
  <r>
    <s v="CA-2017-166142"/>
    <x v="316"/>
    <d v="2017-07-19T00:00:00"/>
    <x v="1"/>
    <s v="MM-17260"/>
    <s v="Magdelene Morse"/>
    <x v="0"/>
    <s v="United States"/>
    <x v="16"/>
    <x v="14"/>
    <x v="2"/>
    <s v="FUR-TA-10004607"/>
    <x v="0"/>
    <x v="2"/>
    <s v="Hon 2111 Invitation Series Straight Table"/>
    <n v="310.44299999999998"/>
    <n v="3"/>
    <n v="-48.783900000000003"/>
    <x v="4"/>
    <s v="Jul"/>
  </r>
  <r>
    <s v="CA-2014-145926"/>
    <x v="317"/>
    <d v="2014-11-21T00:00:00"/>
    <x v="1"/>
    <s v="MP-17470"/>
    <s v="Mark Packer"/>
    <x v="2"/>
    <s v="United States"/>
    <x v="137"/>
    <x v="11"/>
    <x v="3"/>
    <s v="FUR-CH-10004289"/>
    <x v="0"/>
    <x v="1"/>
    <s v="Global Super Steno Chair"/>
    <n v="479.9"/>
    <n v="5"/>
    <n v="81.582999999999998"/>
    <x v="4"/>
    <s v="Nov"/>
  </r>
  <r>
    <s v="CA-2014-123295"/>
    <x v="318"/>
    <d v="2014-07-18T00:00:00"/>
    <x v="3"/>
    <s v="AH-10120"/>
    <s v="Adrian Hane"/>
    <x v="2"/>
    <s v="United States"/>
    <x v="104"/>
    <x v="22"/>
    <x v="1"/>
    <s v="FUR-CH-10002372"/>
    <x v="0"/>
    <x v="1"/>
    <s v="Office Star - Ergonomically Designed Knee Chair"/>
    <n v="259.13600000000002"/>
    <n v="4"/>
    <n v="-25.913599999999999"/>
    <x v="7"/>
    <s v="Jul"/>
  </r>
  <r>
    <s v="CA-2015-164882"/>
    <x v="319"/>
    <d v="2015-10-31T00:00:00"/>
    <x v="3"/>
    <s v="SG-20080"/>
    <s v="Sandra Glassco"/>
    <x v="0"/>
    <s v="United States"/>
    <x v="138"/>
    <x v="2"/>
    <x v="1"/>
    <s v="FUR-CH-10004218"/>
    <x v="0"/>
    <x v="1"/>
    <s v="Global Fabric Manager's Chair, Dark Gray"/>
    <n v="323.13600000000002"/>
    <n v="4"/>
    <n v="20.196000000000002"/>
    <x v="7"/>
    <s v="Oct"/>
  </r>
  <r>
    <s v="CA-2015-164882"/>
    <x v="319"/>
    <d v="2015-10-31T00:00:00"/>
    <x v="3"/>
    <s v="SG-20080"/>
    <s v="Sandra Glassco"/>
    <x v="0"/>
    <s v="United States"/>
    <x v="138"/>
    <x v="2"/>
    <x v="1"/>
    <s v="FUR-BO-10002213"/>
    <x v="0"/>
    <x v="0"/>
    <s v="DMI Eclipse Executive Suite Bookcases"/>
    <n v="425.83300000000003"/>
    <n v="1"/>
    <n v="20.039200000000001"/>
    <x v="7"/>
    <s v="Oct"/>
  </r>
  <r>
    <s v="CA-2015-159786"/>
    <x v="33"/>
    <d v="2015-10-17T00:00:00"/>
    <x v="0"/>
    <s v="RK-19300"/>
    <s v="Ralph Kennedy"/>
    <x v="0"/>
    <s v="United States"/>
    <x v="77"/>
    <x v="7"/>
    <x v="2"/>
    <s v="FUR-TA-10001307"/>
    <x v="0"/>
    <x v="2"/>
    <s v="SAFCO PlanMaster Heigh-Adjustable Drafting Table Base, 43w x 30d x 30-37h, Black"/>
    <n v="209.67"/>
    <n v="1"/>
    <n v="-13.978"/>
    <x v="2"/>
    <s v="Oct"/>
  </r>
  <r>
    <s v="CA-2017-158246"/>
    <x v="17"/>
    <d v="2017-11-11T00:00:00"/>
    <x v="2"/>
    <s v="JB-15400"/>
    <s v="Jennifer Braxton"/>
    <x v="1"/>
    <s v="United States"/>
    <x v="139"/>
    <x v="2"/>
    <x v="1"/>
    <s v="FUR-CH-10003061"/>
    <x v="0"/>
    <x v="1"/>
    <s v="Global Leather Task Chair, Black"/>
    <n v="215.976"/>
    <n v="3"/>
    <n v="-2.6997"/>
    <x v="3"/>
    <s v="Nov"/>
  </r>
  <r>
    <s v="CA-2017-167381"/>
    <x v="320"/>
    <d v="2017-09-24T00:00:00"/>
    <x v="0"/>
    <s v="EH-14005"/>
    <s v="Erica Hernandez"/>
    <x v="2"/>
    <s v="United States"/>
    <x v="140"/>
    <x v="17"/>
    <x v="3"/>
    <s v="FUR-BO-10001972"/>
    <x v="0"/>
    <x v="0"/>
    <s v="O'Sullivan 4-Shelf Bookcase in Odessa Pine"/>
    <n v="241.96"/>
    <n v="2"/>
    <n v="41.133200000000002"/>
    <x v="3"/>
    <s v="Sep"/>
  </r>
  <r>
    <s v="CA-2015-134859"/>
    <x v="103"/>
    <d v="2015-10-09T00:00:00"/>
    <x v="1"/>
    <s v="JK-16120"/>
    <s v="Julie Kriz"/>
    <x v="2"/>
    <s v="United States"/>
    <x v="3"/>
    <x v="3"/>
    <x v="2"/>
    <s v="FUR-FU-10003623"/>
    <x v="0"/>
    <x v="3"/>
    <s v="DataProducts Ampli Magnifier Task Lamp, Black,"/>
    <n v="64.944000000000003"/>
    <n v="3"/>
    <n v="6.4943999999999997"/>
    <x v="2"/>
    <s v="Oct"/>
  </r>
  <r>
    <s v="US-2014-114188"/>
    <x v="321"/>
    <d v="2014-05-22T00:00:00"/>
    <x v="0"/>
    <s v="RF-19345"/>
    <s v="Randy Ferguson"/>
    <x v="1"/>
    <s v="United States"/>
    <x v="63"/>
    <x v="28"/>
    <x v="2"/>
    <s v="FUR-FU-10000076"/>
    <x v="0"/>
    <x v="3"/>
    <s v="24-Hour Round Wall Clock"/>
    <n v="139.86000000000001"/>
    <n v="7"/>
    <n v="60.139800000000001"/>
    <x v="3"/>
    <s v="May"/>
  </r>
  <r>
    <s v="CA-2015-156377"/>
    <x v="322"/>
    <d v="2016-01-05T00:00:00"/>
    <x v="1"/>
    <s v="TB-21625"/>
    <s v="Trudy Brown"/>
    <x v="0"/>
    <s v="United States"/>
    <x v="141"/>
    <x v="5"/>
    <x v="3"/>
    <s v="FUR-FU-10002364"/>
    <x v="0"/>
    <x v="3"/>
    <s v="Eldon Expressions Wood Desk Accessories, Oak"/>
    <n v="14.76"/>
    <n v="5"/>
    <n v="-11.439"/>
    <x v="2"/>
    <s v="Dec"/>
  </r>
  <r>
    <s v="CA-2014-159520"/>
    <x v="323"/>
    <d v="2014-06-11T00:00:00"/>
    <x v="1"/>
    <s v="GT-14635"/>
    <s v="Grant Thornton"/>
    <x v="1"/>
    <s v="United States"/>
    <x v="62"/>
    <x v="7"/>
    <x v="2"/>
    <s v="FUR-TA-10003238"/>
    <x v="0"/>
    <x v="2"/>
    <s v="Chromcraft Bull-Nose Wood 48&quot; x 96&quot; Rectangular Conference Tables"/>
    <n v="991.76400000000001"/>
    <n v="3"/>
    <n v="-347.11739999999998"/>
    <x v="2"/>
    <s v="Jun"/>
  </r>
  <r>
    <s v="US-2016-152051"/>
    <x v="324"/>
    <d v="2016-06-29T00:00:00"/>
    <x v="1"/>
    <s v="TS-21160"/>
    <s v="Theresa Swint"/>
    <x v="1"/>
    <s v="United States"/>
    <x v="142"/>
    <x v="3"/>
    <x v="2"/>
    <s v="FUR-CH-10002965"/>
    <x v="0"/>
    <x v="1"/>
    <s v="Global Leather Highback Executive Chair with Pneumatic Height Adjustment, Black"/>
    <n v="422.05799999999999"/>
    <n v="3"/>
    <n v="-18.088200000000001"/>
    <x v="4"/>
    <s v="Jun"/>
  </r>
  <r>
    <s v="CA-2014-141607"/>
    <x v="202"/>
    <d v="2014-12-17T00:00:00"/>
    <x v="1"/>
    <s v="WB-21850"/>
    <s v="William Brown"/>
    <x v="0"/>
    <s v="United States"/>
    <x v="41"/>
    <x v="2"/>
    <x v="1"/>
    <s v="FUR-FU-10003975"/>
    <x v="0"/>
    <x v="3"/>
    <s v="Eldon Advantage Chair Mats for Low to Medium Pile Carpets"/>
    <n v="43.31"/>
    <n v="1"/>
    <n v="4.3310000000000004"/>
    <x v="2"/>
    <s v="Dec"/>
  </r>
  <r>
    <s v="US-2017-139969"/>
    <x v="49"/>
    <d v="2017-11-26T00:00:00"/>
    <x v="1"/>
    <s v="AF-10870"/>
    <s v="Art Ferguson"/>
    <x v="0"/>
    <s v="United States"/>
    <x v="143"/>
    <x v="5"/>
    <x v="3"/>
    <s v="FUR-CH-10001973"/>
    <x v="0"/>
    <x v="1"/>
    <s v="Office Star Flex Back Scooter Chair with White Frame"/>
    <n v="233.05799999999999"/>
    <n v="3"/>
    <n v="-53.270400000000002"/>
    <x v="1"/>
    <s v="Nov"/>
  </r>
  <r>
    <s v="US-2016-120460"/>
    <x v="325"/>
    <d v="2016-05-05T00:00:00"/>
    <x v="1"/>
    <s v="BF-11170"/>
    <s v="Ben Ferrer"/>
    <x v="2"/>
    <s v="United States"/>
    <x v="144"/>
    <x v="5"/>
    <x v="3"/>
    <s v="FUR-FU-10004973"/>
    <x v="0"/>
    <x v="3"/>
    <s v="Flat Face Poster Frame"/>
    <n v="22.608000000000001"/>
    <n v="3"/>
    <n v="-10.1736"/>
    <x v="2"/>
    <s v="Apr"/>
  </r>
  <r>
    <s v="CA-2016-141019"/>
    <x v="326"/>
    <d v="2016-05-14T00:00:00"/>
    <x v="3"/>
    <s v="LH-17155"/>
    <s v="Logan Haushalter"/>
    <x v="0"/>
    <s v="United States"/>
    <x v="145"/>
    <x v="15"/>
    <x v="2"/>
    <s v="FUR-FU-10002937"/>
    <x v="0"/>
    <x v="3"/>
    <s v="GE 48&quot; Fluorescent Tube, Cool White Energy Saver, 34 Watts, 30/Box"/>
    <n v="79.384"/>
    <n v="1"/>
    <n v="29.768999999999998"/>
    <x v="7"/>
    <s v="May"/>
  </r>
  <r>
    <s v="CA-2016-154018"/>
    <x v="25"/>
    <d v="2016-10-19T00:00:00"/>
    <x v="1"/>
    <s v="HA-14920"/>
    <s v="Helen Andreada"/>
    <x v="0"/>
    <s v="United States"/>
    <x v="146"/>
    <x v="5"/>
    <x v="3"/>
    <s v="FUR-FU-10003394"/>
    <x v="0"/>
    <x v="3"/>
    <s v="Tenex &quot;The Solids&quot; Textured Chair Mats"/>
    <n v="139.91999999999999"/>
    <n v="5"/>
    <n v="-150.41399999999999"/>
    <x v="6"/>
    <s v="Oct"/>
  </r>
  <r>
    <s v="US-2017-137491"/>
    <x v="49"/>
    <d v="2017-11-25T00:00:00"/>
    <x v="1"/>
    <s v="LC-16930"/>
    <s v="Linda Cazamias"/>
    <x v="1"/>
    <s v="United States"/>
    <x v="147"/>
    <x v="5"/>
    <x v="3"/>
    <s v="FUR-CH-10004675"/>
    <x v="0"/>
    <x v="1"/>
    <s v="Lifetime Advantage Folding Chairs, 4/Carton"/>
    <n v="305.31200000000001"/>
    <n v="2"/>
    <n v="-8.7232000000000003"/>
    <x v="6"/>
    <s v="Nov"/>
  </r>
  <r>
    <s v="CA-2016-128818"/>
    <x v="327"/>
    <d v="2016-05-11T00:00:00"/>
    <x v="1"/>
    <s v="CJ-12010"/>
    <s v="Caroline Jumper"/>
    <x v="0"/>
    <s v="United States"/>
    <x v="13"/>
    <x v="7"/>
    <x v="2"/>
    <s v="FUR-CH-10002084"/>
    <x v="0"/>
    <x v="1"/>
    <s v="Hon Mobius Operator's Chair"/>
    <n v="442.76400000000001"/>
    <n v="4"/>
    <n v="59.035200000000003"/>
    <x v="4"/>
    <s v="May"/>
  </r>
  <r>
    <s v="CA-2016-128818"/>
    <x v="327"/>
    <d v="2016-05-11T00:00:00"/>
    <x v="1"/>
    <s v="CJ-12010"/>
    <s v="Caroline Jumper"/>
    <x v="0"/>
    <s v="United States"/>
    <x v="13"/>
    <x v="7"/>
    <x v="2"/>
    <s v="FUR-FU-10001940"/>
    <x v="0"/>
    <x v="3"/>
    <s v="Staple-based wall hangings"/>
    <n v="63.68"/>
    <n v="8"/>
    <n v="28.019200000000001"/>
    <x v="4"/>
    <s v="May"/>
  </r>
  <r>
    <s v="CA-2017-143063"/>
    <x v="328"/>
    <d v="2017-08-15T00:00:00"/>
    <x v="1"/>
    <s v="IL-15100"/>
    <s v="Ivan Liston"/>
    <x v="0"/>
    <s v="United States"/>
    <x v="29"/>
    <x v="6"/>
    <x v="3"/>
    <s v="FUR-FU-10003708"/>
    <x v="0"/>
    <x v="3"/>
    <s v="Tenex Traditional Chairmats for Medium Pile Carpet, Standard Lip, 36&quot; x 48&quot;"/>
    <n v="121.3"/>
    <n v="2"/>
    <n v="25.472999999999999"/>
    <x v="2"/>
    <s v="Aug"/>
  </r>
  <r>
    <s v="US-2014-165659"/>
    <x v="42"/>
    <d v="2014-06-06T00:00:00"/>
    <x v="1"/>
    <s v="LT-17110"/>
    <s v="Liz Thompson"/>
    <x v="0"/>
    <s v="United States"/>
    <x v="148"/>
    <x v="31"/>
    <x v="0"/>
    <s v="FUR-FU-10001935"/>
    <x v="0"/>
    <x v="3"/>
    <s v="3M Hangers With Command Adhesive"/>
    <n v="22.2"/>
    <n v="6"/>
    <n v="9.1020000000000003"/>
    <x v="2"/>
    <s v="Jun"/>
  </r>
  <r>
    <s v="CA-2015-138002"/>
    <x v="329"/>
    <d v="2015-09-12T00:00:00"/>
    <x v="1"/>
    <s v="BT-11305"/>
    <s v="Beth Thompson"/>
    <x v="2"/>
    <s v="United States"/>
    <x v="15"/>
    <x v="13"/>
    <x v="1"/>
    <s v="FUR-FU-10004748"/>
    <x v="0"/>
    <x v="3"/>
    <s v="Howard Miller 16&quot; Diameter Gallery Wall Clock"/>
    <n v="191.82"/>
    <n v="3"/>
    <n v="74.809799999999996"/>
    <x v="6"/>
    <s v="Sep"/>
  </r>
  <r>
    <s v="CA-2015-128860"/>
    <x v="330"/>
    <d v="2015-07-05T00:00:00"/>
    <x v="1"/>
    <s v="SC-20725"/>
    <s v="Steven Cartwright"/>
    <x v="0"/>
    <s v="United States"/>
    <x v="68"/>
    <x v="3"/>
    <x v="2"/>
    <s v="FUR-FU-10001473"/>
    <x v="0"/>
    <x v="3"/>
    <s v="Eldon Executive Woodline II Desk Accessories, Mahogany"/>
    <n v="20.103999999999999"/>
    <n v="1"/>
    <n v="1.7591000000000001"/>
    <x v="6"/>
    <s v="Jun"/>
  </r>
  <r>
    <s v="CA-2017-107874"/>
    <x v="295"/>
    <d v="2017-11-25T00:00:00"/>
    <x v="1"/>
    <s v="SW-20275"/>
    <s v="Scott Williamson"/>
    <x v="0"/>
    <s v="United States"/>
    <x v="13"/>
    <x v="7"/>
    <x v="2"/>
    <s v="FUR-FU-10003535"/>
    <x v="0"/>
    <x v="3"/>
    <s v="Howard Miller Distant Time Traveler Alarm Clock"/>
    <n v="27.42"/>
    <n v="1"/>
    <n v="11.2422"/>
    <x v="4"/>
    <s v="Nov"/>
  </r>
  <r>
    <s v="CA-2017-129378"/>
    <x v="95"/>
    <d v="2017-10-02T00:00:00"/>
    <x v="2"/>
    <s v="NS-18505"/>
    <s v="Neola Schneider"/>
    <x v="0"/>
    <s v="United States"/>
    <x v="124"/>
    <x v="2"/>
    <x v="1"/>
    <s v="FUR-CH-10000553"/>
    <x v="0"/>
    <x v="1"/>
    <s v="Metal Folding Chairs, Beige, 4/Carton"/>
    <n v="108.608"/>
    <n v="4"/>
    <n v="9.5031999999999996"/>
    <x v="5"/>
    <s v="Oct"/>
  </r>
  <r>
    <s v="CA-2015-131884"/>
    <x v="248"/>
    <d v="2015-12-06T00:00:00"/>
    <x v="3"/>
    <s v="DK-13375"/>
    <s v="Dennis Kane"/>
    <x v="0"/>
    <s v="United States"/>
    <x v="149"/>
    <x v="15"/>
    <x v="2"/>
    <s v="FUR-CH-10004860"/>
    <x v="0"/>
    <x v="1"/>
    <s v="Global Low Back Tilter Chair"/>
    <n v="70.686000000000007"/>
    <n v="1"/>
    <n v="-24.235199999999999"/>
    <x v="7"/>
    <s v="Dec"/>
  </r>
  <r>
    <s v="CA-2016-106383"/>
    <x v="331"/>
    <d v="2016-03-21T00:00:00"/>
    <x v="0"/>
    <s v="BT-11440"/>
    <s v="Bobby Trafton"/>
    <x v="0"/>
    <s v="United States"/>
    <x v="150"/>
    <x v="12"/>
    <x v="1"/>
    <s v="FUR-BO-10002202"/>
    <x v="0"/>
    <x v="0"/>
    <s v="Atlantic Metals Mobile 2-Shelf Bookcases, Custom Colors"/>
    <n v="72.293999999999997"/>
    <n v="1"/>
    <n v="-98.8018"/>
    <x v="3"/>
    <s v="Mar"/>
  </r>
  <r>
    <s v="CA-2016-139157"/>
    <x v="180"/>
    <d v="2016-10-05T00:00:00"/>
    <x v="1"/>
    <s v="GM-14680"/>
    <s v="Greg Matthias"/>
    <x v="0"/>
    <s v="United States"/>
    <x v="13"/>
    <x v="7"/>
    <x v="2"/>
    <s v="FUR-TA-10003238"/>
    <x v="0"/>
    <x v="2"/>
    <s v="Chromcraft Bull-Nose Wood 48&quot; x 96&quot; Rectangular Conference Tables"/>
    <n v="330.58800000000002"/>
    <n v="1"/>
    <n v="-115.7058"/>
    <x v="4"/>
    <s v="Oct"/>
  </r>
  <r>
    <s v="CA-2017-157091"/>
    <x v="332"/>
    <d v="2017-07-01T00:00:00"/>
    <x v="1"/>
    <s v="DB-13405"/>
    <s v="Denny Blanton"/>
    <x v="0"/>
    <s v="United States"/>
    <x v="101"/>
    <x v="6"/>
    <x v="3"/>
    <s v="FUR-FU-10000293"/>
    <x v="0"/>
    <x v="3"/>
    <s v="Eldon Antistatic Chair Mats for Low to Medium Pile Carpets"/>
    <n v="526.45000000000005"/>
    <n v="5"/>
    <n v="31.587"/>
    <x v="2"/>
    <s v="Jun"/>
  </r>
  <r>
    <s v="CA-2017-166849"/>
    <x v="333"/>
    <d v="2017-04-26T00:00:00"/>
    <x v="1"/>
    <s v="SJ-20125"/>
    <s v="Sanjit Jacobs"/>
    <x v="2"/>
    <s v="United States"/>
    <x v="9"/>
    <x v="8"/>
    <x v="3"/>
    <s v="FUR-FU-10004597"/>
    <x v="0"/>
    <x v="3"/>
    <s v="Eldon Cleatmat Chair Mats for Medium Pile Carpets"/>
    <n v="44.4"/>
    <n v="2"/>
    <n v="-52.17"/>
    <x v="6"/>
    <s v="Apr"/>
  </r>
  <r>
    <s v="CA-2016-164091"/>
    <x v="334"/>
    <d v="2016-09-22T00:00:00"/>
    <x v="1"/>
    <s v="LA-16780"/>
    <s v="Laura Armstrong"/>
    <x v="1"/>
    <s v="United States"/>
    <x v="151"/>
    <x v="39"/>
    <x v="2"/>
    <s v="FUR-FU-10004952"/>
    <x v="0"/>
    <x v="3"/>
    <s v="C-Line Cubicle Keepers Polyproplyene Holder w/Velcro Back, 8-1/2x11, 25/Bx"/>
    <n v="109.48"/>
    <n v="2"/>
    <n v="33.938800000000001"/>
    <x v="2"/>
    <s v="Sep"/>
  </r>
  <r>
    <s v="CA-2017-105214"/>
    <x v="140"/>
    <d v="2017-06-19T00:00:00"/>
    <x v="2"/>
    <s v="TS-21610"/>
    <s v="Troy Staebel"/>
    <x v="0"/>
    <s v="United States"/>
    <x v="28"/>
    <x v="2"/>
    <x v="1"/>
    <s v="FUR-CH-10000015"/>
    <x v="0"/>
    <x v="1"/>
    <s v="Hon Multipurpose Stacking Arm Chairs"/>
    <n v="1212.96"/>
    <n v="7"/>
    <n v="90.971999999999994"/>
    <x v="0"/>
    <s v="Jun"/>
  </r>
  <r>
    <s v="CA-2017-122994"/>
    <x v="335"/>
    <d v="2017-02-09T00:00:00"/>
    <x v="2"/>
    <s v="MV-17485"/>
    <s v="Mark Van Huff"/>
    <x v="0"/>
    <s v="United States"/>
    <x v="58"/>
    <x v="25"/>
    <x v="0"/>
    <s v="FUR-BO-10004015"/>
    <x v="0"/>
    <x v="0"/>
    <s v="Bush Andora Bookcase, Maple/Graphite Gray Finish"/>
    <n v="359.97"/>
    <n v="3"/>
    <n v="79.193399999999997"/>
    <x v="0"/>
    <s v="Feb"/>
  </r>
  <r>
    <s v="CA-2015-142944"/>
    <x v="336"/>
    <d v="2015-03-11T00:00:00"/>
    <x v="1"/>
    <s v="JL-15850"/>
    <s v="John Lucas"/>
    <x v="0"/>
    <s v="United States"/>
    <x v="28"/>
    <x v="2"/>
    <x v="1"/>
    <s v="FUR-FU-10000308"/>
    <x v="0"/>
    <x v="3"/>
    <s v="Deflect-o Glass Clear Studded Chair Mats"/>
    <n v="435.26"/>
    <n v="7"/>
    <n v="95.757199999999997"/>
    <x v="2"/>
    <s v="Mar"/>
  </r>
  <r>
    <s v="CA-2014-157882"/>
    <x v="215"/>
    <d v="2014-10-08T00:00:00"/>
    <x v="0"/>
    <s v="AR-10405"/>
    <s v="Allen Rosenblatt"/>
    <x v="1"/>
    <s v="United States"/>
    <x v="2"/>
    <x v="2"/>
    <x v="1"/>
    <s v="FUR-TA-10001866"/>
    <x v="0"/>
    <x v="2"/>
    <s v="Bevis Round Conference Room Tables and Bases"/>
    <n v="143.43199999999999"/>
    <n v="1"/>
    <n v="3.5857999999999999"/>
    <x v="2"/>
    <s v="Oct"/>
  </r>
  <r>
    <s v="CA-2014-157882"/>
    <x v="215"/>
    <d v="2014-10-08T00:00:00"/>
    <x v="0"/>
    <s v="AR-10405"/>
    <s v="Allen Rosenblatt"/>
    <x v="1"/>
    <s v="United States"/>
    <x v="2"/>
    <x v="2"/>
    <x v="1"/>
    <s v="FUR-CH-10002774"/>
    <x v="0"/>
    <x v="1"/>
    <s v="Global Deluxe Stacking Chair, Gray"/>
    <n v="122.352"/>
    <n v="3"/>
    <n v="13.7646"/>
    <x v="2"/>
    <s v="Oct"/>
  </r>
  <r>
    <s v="CA-2014-104283"/>
    <x v="337"/>
    <d v="2014-07-01T00:00:00"/>
    <x v="1"/>
    <s v="LM-17065"/>
    <s v="Liz MacKendrick"/>
    <x v="0"/>
    <s v="United States"/>
    <x v="152"/>
    <x v="21"/>
    <x v="0"/>
    <s v="FUR-TA-10001039"/>
    <x v="0"/>
    <x v="2"/>
    <s v="KI Adjustable-Height Table"/>
    <n v="85.98"/>
    <n v="1"/>
    <n v="22.354800000000001"/>
    <x v="4"/>
    <s v="Jun"/>
  </r>
  <r>
    <s v="CA-2017-142622"/>
    <x v="242"/>
    <d v="2017-11-02T00:00:00"/>
    <x v="2"/>
    <s v="JK-15625"/>
    <s v="Jim Karlsson"/>
    <x v="0"/>
    <s v="United States"/>
    <x v="15"/>
    <x v="13"/>
    <x v="1"/>
    <s v="FUR-CH-10003833"/>
    <x v="0"/>
    <x v="1"/>
    <s v="Novimex Fabric Task Chair"/>
    <n v="97.567999999999998"/>
    <n v="2"/>
    <n v="-6.0979999999999999"/>
    <x v="0"/>
    <s v="Oct"/>
  </r>
  <r>
    <s v="CA-2017-142622"/>
    <x v="242"/>
    <d v="2017-11-02T00:00:00"/>
    <x v="2"/>
    <s v="JK-15625"/>
    <s v="Jim Karlsson"/>
    <x v="0"/>
    <s v="United States"/>
    <x v="15"/>
    <x v="13"/>
    <x v="1"/>
    <s v="FUR-CH-10004289"/>
    <x v="0"/>
    <x v="1"/>
    <s v="Global Super Steno Chair"/>
    <n v="614.27200000000005"/>
    <n v="8"/>
    <n v="-23.0352"/>
    <x v="0"/>
    <s v="Oct"/>
  </r>
  <r>
    <s v="CA-2017-142622"/>
    <x v="242"/>
    <d v="2017-11-02T00:00:00"/>
    <x v="2"/>
    <s v="JK-15625"/>
    <s v="Jim Karlsson"/>
    <x v="0"/>
    <s v="United States"/>
    <x v="15"/>
    <x v="13"/>
    <x v="1"/>
    <s v="FUR-BO-10004467"/>
    <x v="0"/>
    <x v="0"/>
    <s v="Bestar Classic Bookcase"/>
    <n v="199.98"/>
    <n v="2"/>
    <n v="37.996200000000002"/>
    <x v="0"/>
    <s v="Oct"/>
  </r>
  <r>
    <s v="CA-2017-115154"/>
    <x v="338"/>
    <d v="2017-01-11T00:00:00"/>
    <x v="2"/>
    <s v="RS-19420"/>
    <s v="Ricardo Sperren"/>
    <x v="1"/>
    <s v="United States"/>
    <x v="15"/>
    <x v="13"/>
    <x v="1"/>
    <s v="FUR-TA-10001950"/>
    <x v="0"/>
    <x v="2"/>
    <s v="Balt Solid Wood Round Tables"/>
    <n v="892.98"/>
    <n v="2"/>
    <n v="80.368200000000002"/>
    <x v="0"/>
    <s v="Jan"/>
  </r>
  <r>
    <s v="CA-2015-149342"/>
    <x v="339"/>
    <d v="2015-04-25T00:00:00"/>
    <x v="1"/>
    <s v="TS-21160"/>
    <s v="Theresa Swint"/>
    <x v="1"/>
    <s v="United States"/>
    <x v="29"/>
    <x v="24"/>
    <x v="0"/>
    <s v="FUR-FU-10002937"/>
    <x v="0"/>
    <x v="3"/>
    <s v="GE 48&quot; Fluorescent Tube, Cool White Energy Saver, 34 Watts, 30/Box"/>
    <n v="595.38"/>
    <n v="6"/>
    <n v="297.69"/>
    <x v="2"/>
    <s v="Apr"/>
  </r>
  <r>
    <s v="CA-2017-127929"/>
    <x v="340"/>
    <d v="2017-12-27T00:00:00"/>
    <x v="1"/>
    <s v="FM-14215"/>
    <s v="Filia McAdams"/>
    <x v="1"/>
    <s v="United States"/>
    <x v="108"/>
    <x v="19"/>
    <x v="2"/>
    <s v="FUR-FU-10003708"/>
    <x v="0"/>
    <x v="3"/>
    <s v="Tenex Traditional Chairmats for Medium Pile Carpet, Standard Lip, 36&quot; x 48&quot;"/>
    <n v="181.95"/>
    <n v="3"/>
    <n v="38.209499999999998"/>
    <x v="4"/>
    <s v="Dec"/>
  </r>
  <r>
    <s v="CA-2015-113145"/>
    <x v="341"/>
    <d v="2015-11-05T00:00:00"/>
    <x v="1"/>
    <s v="VD-21670"/>
    <s v="Valerie Dominguez"/>
    <x v="0"/>
    <s v="United States"/>
    <x v="13"/>
    <x v="7"/>
    <x v="2"/>
    <s v="FUR-FU-10000965"/>
    <x v="0"/>
    <x v="3"/>
    <s v="Howard Miller 11-1/2&quot; Diameter Ridgewood Wall Clock"/>
    <n v="259.7"/>
    <n v="5"/>
    <n v="106.477"/>
    <x v="4"/>
    <s v="Nov"/>
  </r>
  <r>
    <s v="CA-2017-157931"/>
    <x v="342"/>
    <d v="2017-09-22T00:00:00"/>
    <x v="0"/>
    <s v="MO-17800"/>
    <s v="Meg O'Connel"/>
    <x v="2"/>
    <s v="United States"/>
    <x v="153"/>
    <x v="24"/>
    <x v="0"/>
    <s v="FUR-CH-10000785"/>
    <x v="0"/>
    <x v="1"/>
    <s v="Global Ergonomic Managers Chair"/>
    <n v="723.92"/>
    <n v="4"/>
    <n v="188.2192"/>
    <x v="2"/>
    <s v="Sep"/>
  </r>
  <r>
    <s v="CA-2016-115574"/>
    <x v="207"/>
    <d v="2016-12-24T00:00:00"/>
    <x v="2"/>
    <s v="BP-11185"/>
    <s v="Ben Peterman"/>
    <x v="1"/>
    <s v="United States"/>
    <x v="9"/>
    <x v="8"/>
    <x v="3"/>
    <s v="FUR-BO-10003441"/>
    <x v="0"/>
    <x v="0"/>
    <s v="Bush Westfield Collection Bookcases, Fully Assembled"/>
    <n v="141.37200000000001"/>
    <n v="2"/>
    <n v="-14.1372"/>
    <x v="5"/>
    <s v="Dec"/>
  </r>
  <r>
    <s v="US-2017-120418"/>
    <x v="343"/>
    <d v="2017-06-12T00:00:00"/>
    <x v="2"/>
    <s v="BC-11125"/>
    <s v="Becky Castell"/>
    <x v="2"/>
    <s v="United States"/>
    <x v="117"/>
    <x v="22"/>
    <x v="1"/>
    <s v="FUR-CH-10001394"/>
    <x v="0"/>
    <x v="1"/>
    <s v="Global Leather Executive Chair"/>
    <n v="280.79199999999997"/>
    <n v="1"/>
    <n v="35.098999999999997"/>
    <x v="5"/>
    <s v="Jun"/>
  </r>
  <r>
    <s v="CA-2017-122035"/>
    <x v="96"/>
    <d v="2017-07-25T00:00:00"/>
    <x v="1"/>
    <s v="EM-13825"/>
    <s v="Elizabeth Moffitt"/>
    <x v="1"/>
    <s v="United States"/>
    <x v="154"/>
    <x v="40"/>
    <x v="3"/>
    <s v="FUR-CH-10003833"/>
    <x v="0"/>
    <x v="1"/>
    <s v="Novimex Fabric Task Chair"/>
    <n v="182.94"/>
    <n v="3"/>
    <n v="27.440999999999999"/>
    <x v="2"/>
    <s v="Jul"/>
  </r>
  <r>
    <s v="CA-2015-105102"/>
    <x v="195"/>
    <d v="2015-09-19T00:00:00"/>
    <x v="0"/>
    <s v="BM-11575"/>
    <s v="Brendan Murry"/>
    <x v="1"/>
    <s v="United States"/>
    <x v="13"/>
    <x v="7"/>
    <x v="2"/>
    <s v="FUR-BO-10004709"/>
    <x v="0"/>
    <x v="0"/>
    <s v="Bush Westfield Collection Bookcases, Medium Cherry Finish"/>
    <n v="46.384"/>
    <n v="1"/>
    <n v="1.1596"/>
    <x v="4"/>
    <s v="Sep"/>
  </r>
  <r>
    <s v="US-2015-147739"/>
    <x v="344"/>
    <d v="2015-12-29T00:00:00"/>
    <x v="1"/>
    <s v="JD-16150"/>
    <s v="Justin Deggeller"/>
    <x v="1"/>
    <s v="United States"/>
    <x v="3"/>
    <x v="3"/>
    <x v="2"/>
    <s v="FUR-FU-10001468"/>
    <x v="0"/>
    <x v="3"/>
    <s v="Tenex Antistatic Computer Chair Mats"/>
    <n v="547.13599999999997"/>
    <n v="4"/>
    <n v="-68.391999999999996"/>
    <x v="4"/>
    <s v="Dec"/>
  </r>
  <r>
    <s v="US-2014-143231"/>
    <x v="252"/>
    <d v="2015-01-03T00:00:00"/>
    <x v="2"/>
    <s v="GM-14455"/>
    <s v="Gary Mitchum"/>
    <x v="2"/>
    <s v="United States"/>
    <x v="20"/>
    <x v="20"/>
    <x v="2"/>
    <s v="FUR-FU-10002501"/>
    <x v="0"/>
    <x v="3"/>
    <s v="Nu-Dell Executive Frame"/>
    <n v="63.2"/>
    <n v="5"/>
    <n v="23.384"/>
    <x v="0"/>
    <s v="Dec"/>
  </r>
  <r>
    <s v="CA-2016-159373"/>
    <x v="345"/>
    <d v="2016-03-18T00:00:00"/>
    <x v="1"/>
    <s v="LT-17110"/>
    <s v="Liz Thompson"/>
    <x v="0"/>
    <s v="United States"/>
    <x v="21"/>
    <x v="5"/>
    <x v="3"/>
    <s v="FUR-TA-10004619"/>
    <x v="0"/>
    <x v="2"/>
    <s v="Hon Non-Folding Utility Tables"/>
    <n v="557.58500000000004"/>
    <n v="5"/>
    <n v="0"/>
    <x v="2"/>
    <s v="Mar"/>
  </r>
  <r>
    <s v="CA-2015-111514"/>
    <x v="346"/>
    <d v="2015-09-02T00:00:00"/>
    <x v="2"/>
    <s v="SC-20260"/>
    <s v="Scott Cohen"/>
    <x v="1"/>
    <s v="United States"/>
    <x v="28"/>
    <x v="2"/>
    <x v="1"/>
    <s v="FUR-BO-10002545"/>
    <x v="0"/>
    <x v="0"/>
    <s v="Atlantic Metals Mobile 3-Shelf Bookcases, Custom Colors"/>
    <n v="1552.8309999999999"/>
    <n v="7"/>
    <n v="200.9546"/>
    <x v="3"/>
    <s v="Aug"/>
  </r>
  <r>
    <s v="US-2014-148838"/>
    <x v="347"/>
    <d v="2014-03-21T00:00:00"/>
    <x v="1"/>
    <s v="CP-12340"/>
    <s v="Christine Phan"/>
    <x v="1"/>
    <s v="United States"/>
    <x v="13"/>
    <x v="7"/>
    <x v="2"/>
    <s v="FUR-TA-10003473"/>
    <x v="0"/>
    <x v="2"/>
    <s v="Bretford Rectangular Conference Table Tops"/>
    <n v="1579.7460000000001"/>
    <n v="7"/>
    <n v="-447.59469999999999"/>
    <x v="4"/>
    <s v="Mar"/>
  </r>
  <r>
    <s v="US-2014-148838"/>
    <x v="347"/>
    <d v="2014-03-21T00:00:00"/>
    <x v="1"/>
    <s v="CP-12340"/>
    <s v="Christine Phan"/>
    <x v="1"/>
    <s v="United States"/>
    <x v="13"/>
    <x v="7"/>
    <x v="2"/>
    <s v="FUR-TA-10001950"/>
    <x v="0"/>
    <x v="2"/>
    <s v="Balt Solid Wood Round Tables"/>
    <n v="1071.576"/>
    <n v="4"/>
    <n v="-553.64760000000001"/>
    <x v="4"/>
    <s v="Mar"/>
  </r>
  <r>
    <s v="US-2014-148838"/>
    <x v="347"/>
    <d v="2014-03-21T00:00:00"/>
    <x v="1"/>
    <s v="CP-12340"/>
    <s v="Christine Phan"/>
    <x v="1"/>
    <s v="United States"/>
    <x v="13"/>
    <x v="7"/>
    <x v="2"/>
    <s v="FUR-TA-10004175"/>
    <x v="0"/>
    <x v="2"/>
    <s v="Hon 30&quot; x 60&quot; Table with Locking Drawer"/>
    <n v="613.90800000000002"/>
    <n v="3"/>
    <n v="-122.7816"/>
    <x v="4"/>
    <s v="Mar"/>
  </r>
  <r>
    <s v="US-2016-108637"/>
    <x v="345"/>
    <d v="2016-03-18T00:00:00"/>
    <x v="1"/>
    <s v="AB-10060"/>
    <s v="Adam Bellavance"/>
    <x v="2"/>
    <s v="United States"/>
    <x v="61"/>
    <x v="25"/>
    <x v="0"/>
    <s v="FUR-FU-10004864"/>
    <x v="0"/>
    <x v="3"/>
    <s v="Howard Miller 14-1/2&quot; Diameter Chrome Round Wall Clock"/>
    <n v="127.88"/>
    <n v="2"/>
    <n v="40.921599999999998"/>
    <x v="2"/>
    <s v="Mar"/>
  </r>
  <r>
    <s v="CA-2014-102295"/>
    <x v="168"/>
    <d v="2014-11-26T00:00:00"/>
    <x v="0"/>
    <s v="EH-13990"/>
    <s v="Erica Hackney"/>
    <x v="0"/>
    <s v="United States"/>
    <x v="155"/>
    <x v="2"/>
    <x v="1"/>
    <s v="FUR-CH-10001714"/>
    <x v="0"/>
    <x v="1"/>
    <s v="Global Leather &amp; Oak Executive Chair, Burgundy"/>
    <n v="120.712"/>
    <n v="1"/>
    <n v="-18.1068"/>
    <x v="3"/>
    <s v="Nov"/>
  </r>
  <r>
    <s v="US-2016-129469"/>
    <x v="348"/>
    <d v="2016-09-27T00:00:00"/>
    <x v="1"/>
    <s v="KL-16555"/>
    <s v="Kelly Lampkin"/>
    <x v="1"/>
    <s v="United States"/>
    <x v="130"/>
    <x v="15"/>
    <x v="2"/>
    <s v="FUR-FU-10002298"/>
    <x v="0"/>
    <x v="3"/>
    <s v="Rubbermaid ClusterMat Chairmats, Mat Size- 66&quot; x 60&quot;, Lip 20&quot; x 11&quot; -90 Degree Angle"/>
    <n v="532.70399999999995"/>
    <n v="6"/>
    <n v="-26.635200000000001"/>
    <x v="4"/>
    <s v="Sep"/>
  </r>
  <r>
    <s v="CA-2016-159940"/>
    <x v="281"/>
    <d v="2016-07-11T00:00:00"/>
    <x v="0"/>
    <s v="BF-11020"/>
    <s v="Barry Franzšsisch"/>
    <x v="1"/>
    <s v="United States"/>
    <x v="14"/>
    <x v="8"/>
    <x v="3"/>
    <s v="FUR-FU-10004973"/>
    <x v="0"/>
    <x v="3"/>
    <s v="Flat Face Poster Frame"/>
    <n v="60.287999999999997"/>
    <n v="8"/>
    <n v="-27.1296"/>
    <x v="4"/>
    <s v="Jul"/>
  </r>
  <r>
    <s v="CA-2016-159940"/>
    <x v="281"/>
    <d v="2016-07-11T00:00:00"/>
    <x v="0"/>
    <s v="BF-11020"/>
    <s v="Barry Franzšsisch"/>
    <x v="1"/>
    <s v="United States"/>
    <x v="14"/>
    <x v="8"/>
    <x v="3"/>
    <s v="FUR-CH-10000785"/>
    <x v="0"/>
    <x v="1"/>
    <s v="Global Ergonomic Managers Chair"/>
    <n v="253.37200000000001"/>
    <n v="2"/>
    <n v="-14.478400000000001"/>
    <x v="4"/>
    <s v="Jul"/>
  </r>
  <r>
    <s v="CA-2016-118052"/>
    <x v="349"/>
    <d v="2016-05-10T00:00:00"/>
    <x v="1"/>
    <s v="BE-11455"/>
    <s v="Brad Eason"/>
    <x v="2"/>
    <s v="United States"/>
    <x v="75"/>
    <x v="15"/>
    <x v="2"/>
    <s v="FUR-FU-10004848"/>
    <x v="0"/>
    <x v="3"/>
    <s v="DAX Solid Wood Frames"/>
    <n v="54.712000000000003"/>
    <n v="7"/>
    <n v="11.626300000000001"/>
    <x v="4"/>
    <s v="May"/>
  </r>
  <r>
    <s v="US-2015-127040"/>
    <x v="248"/>
    <d v="2015-12-10T00:00:00"/>
    <x v="1"/>
    <s v="SG-20605"/>
    <s v="Speros Goranitis"/>
    <x v="0"/>
    <s v="United States"/>
    <x v="13"/>
    <x v="7"/>
    <x v="2"/>
    <s v="FUR-FU-10002878"/>
    <x v="0"/>
    <x v="3"/>
    <s v="Seth Thomas 14&quot; Day/Date Wall Clock"/>
    <n v="113.92"/>
    <n v="4"/>
    <n v="42.150399999999998"/>
    <x v="4"/>
    <s v="Dec"/>
  </r>
  <r>
    <s v="US-2016-110170"/>
    <x v="350"/>
    <d v="2016-10-03T00:00:00"/>
    <x v="1"/>
    <s v="HM-14860"/>
    <s v="Harry Marie"/>
    <x v="1"/>
    <s v="United States"/>
    <x v="156"/>
    <x v="5"/>
    <x v="3"/>
    <s v="FUR-BO-10000780"/>
    <x v="0"/>
    <x v="0"/>
    <s v="O'Sullivan Plantations 2-Door Library in Landvery Oak"/>
    <n v="956.66480000000001"/>
    <n v="7"/>
    <n v="-225.0976"/>
    <x v="6"/>
    <s v="Sep"/>
  </r>
  <r>
    <s v="CA-2017-155985"/>
    <x v="351"/>
    <d v="2017-03-25T00:00:00"/>
    <x v="2"/>
    <s v="BE-11335"/>
    <s v="Bill Eplett"/>
    <x v="2"/>
    <s v="United States"/>
    <x v="28"/>
    <x v="2"/>
    <x v="1"/>
    <s v="FUR-FU-10000758"/>
    <x v="0"/>
    <x v="3"/>
    <s v="DAX Natural Wood-Tone Poster Frame"/>
    <n v="211.84"/>
    <n v="8"/>
    <n v="76.2624"/>
    <x v="3"/>
    <s v="Mar"/>
  </r>
  <r>
    <s v="CA-2014-151295"/>
    <x v="352"/>
    <d v="2014-11-16T00:00:00"/>
    <x v="1"/>
    <s v="JA-15970"/>
    <s v="Joseph Airdo"/>
    <x v="0"/>
    <s v="United States"/>
    <x v="2"/>
    <x v="2"/>
    <x v="1"/>
    <s v="FUR-TA-10002356"/>
    <x v="0"/>
    <x v="2"/>
    <s v="Bevis Boat-Shaped Conference Table"/>
    <n v="629.06399999999996"/>
    <n v="3"/>
    <n v="31.453199999999999"/>
    <x v="4"/>
    <s v="Nov"/>
  </r>
  <r>
    <s v="CA-2016-156300"/>
    <x v="353"/>
    <d v="2017-01-02T00:00:00"/>
    <x v="1"/>
    <s v="TB-21595"/>
    <s v="Troy Blackwell"/>
    <x v="0"/>
    <s v="United States"/>
    <x v="79"/>
    <x v="16"/>
    <x v="3"/>
    <s v="FUR-CH-10001714"/>
    <x v="0"/>
    <x v="1"/>
    <s v="Global Leather &amp; Oak Executive Chair, Burgundy"/>
    <n v="754.45"/>
    <n v="5"/>
    <n v="60.356000000000002"/>
    <x v="4"/>
    <s v="Dec"/>
  </r>
  <r>
    <s v="CA-2015-146087"/>
    <x v="171"/>
    <d v="2015-07-11T00:00:00"/>
    <x v="1"/>
    <s v="PP-18955"/>
    <s v="Paul Prost"/>
    <x v="2"/>
    <s v="United States"/>
    <x v="157"/>
    <x v="20"/>
    <x v="2"/>
    <s v="FUR-BO-10002824"/>
    <x v="0"/>
    <x v="0"/>
    <s v="Bush Mission Pointe Library"/>
    <n v="301.95999999999998"/>
    <n v="2"/>
    <n v="60.392000000000003"/>
    <x v="2"/>
    <s v="Jul"/>
  </r>
  <r>
    <s v="US-2017-147669"/>
    <x v="19"/>
    <d v="2017-12-30T00:00:00"/>
    <x v="1"/>
    <s v="SV-20935"/>
    <s v="Susan Vittorini"/>
    <x v="0"/>
    <s v="United States"/>
    <x v="130"/>
    <x v="15"/>
    <x v="2"/>
    <s v="FUR-TA-10002645"/>
    <x v="0"/>
    <x v="2"/>
    <s v="Hon Rectangular Conference Tables"/>
    <n v="273.06"/>
    <n v="2"/>
    <n v="-104.673"/>
    <x v="2"/>
    <s v="Dec"/>
  </r>
  <r>
    <s v="CA-2016-169922"/>
    <x v="354"/>
    <d v="2016-06-17T00:00:00"/>
    <x v="1"/>
    <s v="MZ-17515"/>
    <s v="Mary Zewe"/>
    <x v="1"/>
    <s v="United States"/>
    <x v="58"/>
    <x v="5"/>
    <x v="3"/>
    <s v="FUR-FU-10004415"/>
    <x v="0"/>
    <x v="3"/>
    <s v="Stacking Tray, Side-Loading, Legal, Smoke"/>
    <n v="12.544"/>
    <n v="7"/>
    <n v="-9.0944000000000003"/>
    <x v="6"/>
    <s v="Jun"/>
  </r>
  <r>
    <s v="CA-2017-129805"/>
    <x v="158"/>
    <d v="2018-01-02T00:00:00"/>
    <x v="1"/>
    <s v="HM-14860"/>
    <s v="Harry Marie"/>
    <x v="1"/>
    <s v="United States"/>
    <x v="15"/>
    <x v="13"/>
    <x v="1"/>
    <s v="FUR-FU-10001935"/>
    <x v="0"/>
    <x v="3"/>
    <s v="3M Hangers With Command Adhesive"/>
    <n v="7.4"/>
    <n v="2"/>
    <n v="3.0339999999999998"/>
    <x v="2"/>
    <s v="Dec"/>
  </r>
  <r>
    <s v="CA-2014-148586"/>
    <x v="355"/>
    <d v="2014-04-01T00:00:00"/>
    <x v="1"/>
    <s v="AZ-10750"/>
    <s v="Annie Zypern"/>
    <x v="0"/>
    <s v="United States"/>
    <x v="13"/>
    <x v="7"/>
    <x v="2"/>
    <s v="FUR-CH-10002439"/>
    <x v="0"/>
    <x v="1"/>
    <s v="Iceberg Nesting Folding Chair, 19w x 6d x 43h"/>
    <n v="366.786"/>
    <n v="7"/>
    <n v="65.206400000000002"/>
    <x v="1"/>
    <s v="Mar"/>
  </r>
  <r>
    <s v="CA-2017-140053"/>
    <x v="209"/>
    <d v="2017-07-10T00:00:00"/>
    <x v="1"/>
    <s v="CA-12265"/>
    <s v="Christina Anderson"/>
    <x v="0"/>
    <s v="United States"/>
    <x v="158"/>
    <x v="41"/>
    <x v="1"/>
    <s v="FUR-FU-10003708"/>
    <x v="0"/>
    <x v="3"/>
    <s v="Tenex Traditional Chairmats for Medium Pile Carpet, Standard Lip, 36&quot; x 48&quot;"/>
    <n v="545.85"/>
    <n v="9"/>
    <n v="114.6285"/>
    <x v="1"/>
    <s v="Jul"/>
  </r>
  <r>
    <s v="CA-2014-164210"/>
    <x v="356"/>
    <d v="2014-11-20T00:00:00"/>
    <x v="0"/>
    <s v="PW-19240"/>
    <s v="Pierre Wener"/>
    <x v="0"/>
    <s v="United States"/>
    <x v="74"/>
    <x v="12"/>
    <x v="1"/>
    <s v="FUR-TA-10000849"/>
    <x v="0"/>
    <x v="2"/>
    <s v="Bevis Rectangular Conference Tables"/>
    <n v="145.97999999999999"/>
    <n v="2"/>
    <n v="-99.266400000000004"/>
    <x v="3"/>
    <s v="Nov"/>
  </r>
  <r>
    <s v="CA-2017-139948"/>
    <x v="357"/>
    <d v="2017-07-22T00:00:00"/>
    <x v="1"/>
    <s v="SW-20455"/>
    <s v="Shaun Weien"/>
    <x v="0"/>
    <s v="United States"/>
    <x v="26"/>
    <x v="1"/>
    <x v="0"/>
    <s v="FUR-FU-10002597"/>
    <x v="0"/>
    <x v="3"/>
    <s v="C-Line Magnetic Cubicle Keepers, Clear Polypropylene"/>
    <n v="7.9039999999999999"/>
    <n v="2"/>
    <n v="2.1736"/>
    <x v="2"/>
    <s v="Jul"/>
  </r>
  <r>
    <s v="CA-2016-146934"/>
    <x v="358"/>
    <d v="2016-05-27T00:00:00"/>
    <x v="1"/>
    <s v="AF-10870"/>
    <s v="Art Ferguson"/>
    <x v="0"/>
    <s v="United States"/>
    <x v="159"/>
    <x v="18"/>
    <x v="2"/>
    <s v="FUR-TA-10003748"/>
    <x v="0"/>
    <x v="2"/>
    <s v="Bevis 36 x 72 Conference Tables"/>
    <n v="174.286"/>
    <n v="2"/>
    <n v="-19.918399999999998"/>
    <x v="2"/>
    <s v="May"/>
  </r>
  <r>
    <s v="CA-2016-119165"/>
    <x v="359"/>
    <d v="2016-11-06T00:00:00"/>
    <x v="1"/>
    <s v="BD-11320"/>
    <s v="Bill Donatelli"/>
    <x v="0"/>
    <s v="United States"/>
    <x v="3"/>
    <x v="3"/>
    <x v="2"/>
    <s v="FUR-CH-10000988"/>
    <x v="0"/>
    <x v="1"/>
    <s v="Hon Olson Stacker Stools"/>
    <n v="492.83499999999998"/>
    <n v="5"/>
    <n v="-14.081"/>
    <x v="6"/>
    <s v="Oct"/>
  </r>
  <r>
    <s v="US-2016-135923"/>
    <x v="360"/>
    <d v="2016-01-28T00:00:00"/>
    <x v="1"/>
    <s v="CM-11935"/>
    <s v="Carlos Meador"/>
    <x v="0"/>
    <s v="United States"/>
    <x v="160"/>
    <x v="30"/>
    <x v="0"/>
    <s v="FUR-FU-10002107"/>
    <x v="0"/>
    <x v="3"/>
    <s v="Eldon Pizzaz Desk Accessories"/>
    <n v="14.272"/>
    <n v="8"/>
    <n v="4.2816000000000001"/>
    <x v="6"/>
    <s v="Jan"/>
  </r>
  <r>
    <s v="US-2016-135923"/>
    <x v="360"/>
    <d v="2016-01-28T00:00:00"/>
    <x v="1"/>
    <s v="CM-11935"/>
    <s v="Carlos Meador"/>
    <x v="0"/>
    <s v="United States"/>
    <x v="160"/>
    <x v="30"/>
    <x v="0"/>
    <s v="FUR-BO-10002213"/>
    <x v="0"/>
    <x v="0"/>
    <s v="Sauder Forest Hills Library, Woodland Oak Finish"/>
    <n v="451.13600000000002"/>
    <n v="4"/>
    <n v="-67.670400000000001"/>
    <x v="6"/>
    <s v="Jan"/>
  </r>
  <r>
    <s v="CA-2016-114972"/>
    <x v="361"/>
    <d v="2016-11-06T00:00:00"/>
    <x v="2"/>
    <s v="PF-19225"/>
    <s v="Phillip Flathmann"/>
    <x v="0"/>
    <s v="United States"/>
    <x v="2"/>
    <x v="2"/>
    <x v="1"/>
    <s v="FUR-CH-10001190"/>
    <x v="0"/>
    <x v="1"/>
    <s v="Global Deluxe High-Back Office Chair in Storm"/>
    <n v="217.584"/>
    <n v="2"/>
    <n v="-29.9178"/>
    <x v="0"/>
    <s v="Nov"/>
  </r>
  <r>
    <s v="CA-2017-102750"/>
    <x v="362"/>
    <d v="2017-09-08T00:00:00"/>
    <x v="0"/>
    <s v="GM-14695"/>
    <s v="Greg Maxwell"/>
    <x v="1"/>
    <s v="United States"/>
    <x v="2"/>
    <x v="2"/>
    <x v="1"/>
    <s v="FUR-TA-10000198"/>
    <x v="0"/>
    <x v="2"/>
    <s v="Chromcraft Bull-Nose Wood Oval Conference Tables &amp; Bases"/>
    <n v="1322.3520000000001"/>
    <n v="3"/>
    <n v="-99.176400000000001"/>
    <x v="4"/>
    <s v="Sep"/>
  </r>
  <r>
    <s v="CA-2017-126067"/>
    <x v="363"/>
    <d v="2017-09-03T00:00:00"/>
    <x v="1"/>
    <s v="KN-16705"/>
    <s v="Kristina Nunn"/>
    <x v="2"/>
    <s v="United States"/>
    <x v="15"/>
    <x v="13"/>
    <x v="1"/>
    <s v="FUR-TA-10000617"/>
    <x v="0"/>
    <x v="2"/>
    <s v="Hon Practical Foundations 30 x 60 Training Table, Light Gray/Charcoal"/>
    <n v="1137.75"/>
    <n v="5"/>
    <n v="250.30500000000001"/>
    <x v="6"/>
    <s v="Aug"/>
  </r>
  <r>
    <s v="CA-2016-146206"/>
    <x v="364"/>
    <d v="2016-09-14T00:00:00"/>
    <x v="0"/>
    <s v="KT-16480"/>
    <s v="Kean Thornton"/>
    <x v="0"/>
    <s v="United States"/>
    <x v="6"/>
    <x v="5"/>
    <x v="3"/>
    <s v="FUR-TA-10004086"/>
    <x v="0"/>
    <x v="2"/>
    <s v="KI Adjustable-Height Table"/>
    <n v="300.93"/>
    <n v="5"/>
    <n v="-34.392000000000003"/>
    <x v="4"/>
    <s v="Sep"/>
  </r>
  <r>
    <s v="CA-2014-136644"/>
    <x v="365"/>
    <d v="2014-06-22T00:00:00"/>
    <x v="1"/>
    <s v="SC-20575"/>
    <s v="Sonia Cooley"/>
    <x v="0"/>
    <s v="United States"/>
    <x v="161"/>
    <x v="6"/>
    <x v="3"/>
    <s v="FUR-CH-10000225"/>
    <x v="0"/>
    <x v="1"/>
    <s v="Global Geo Office Task Chair, Gray"/>
    <n v="647.84"/>
    <n v="8"/>
    <n v="32.392000000000003"/>
    <x v="6"/>
    <s v="Jun"/>
  </r>
  <r>
    <s v="CA-2014-143917"/>
    <x v="366"/>
    <d v="2014-07-27T00:00:00"/>
    <x v="0"/>
    <s v="KL-16645"/>
    <s v="Ken Lonsdale"/>
    <x v="0"/>
    <s v="United States"/>
    <x v="28"/>
    <x v="2"/>
    <x v="1"/>
    <s v="FUR-FU-10004351"/>
    <x v="0"/>
    <x v="3"/>
    <s v="Staple-based wall hangings"/>
    <n v="77.92"/>
    <n v="8"/>
    <n v="34.284799999999997"/>
    <x v="3"/>
    <s v="Jul"/>
  </r>
  <r>
    <s v="CA-2016-124506"/>
    <x v="367"/>
    <d v="2016-11-17T00:00:00"/>
    <x v="1"/>
    <s v="BB-11545"/>
    <s v="Brenda Bowman"/>
    <x v="1"/>
    <s v="United States"/>
    <x v="9"/>
    <x v="8"/>
    <x v="3"/>
    <s v="FUR-CH-10004540"/>
    <x v="0"/>
    <x v="1"/>
    <s v="Global Chrome Stack Chair"/>
    <n v="47.991999999999997"/>
    <n v="2"/>
    <n v="-2.0568"/>
    <x v="6"/>
    <s v="Nov"/>
  </r>
  <r>
    <s v="CA-2017-123134"/>
    <x v="368"/>
    <d v="2017-05-07T00:00:00"/>
    <x v="1"/>
    <s v="DW-13585"/>
    <s v="Dorothy Wardle"/>
    <x v="1"/>
    <s v="United States"/>
    <x v="162"/>
    <x v="18"/>
    <x v="2"/>
    <s v="FUR-FU-10003975"/>
    <x v="0"/>
    <x v="3"/>
    <s v="Eldon Advantage Chair Mats for Low to Medium Pile Carpets"/>
    <n v="129.93"/>
    <n v="3"/>
    <n v="12.993"/>
    <x v="2"/>
    <s v="May"/>
  </r>
  <r>
    <s v="CA-2015-168746"/>
    <x v="369"/>
    <d v="2015-01-29T00:00:00"/>
    <x v="0"/>
    <s v="SV-20365"/>
    <s v="Seth Vernon"/>
    <x v="0"/>
    <s v="United States"/>
    <x v="59"/>
    <x v="15"/>
    <x v="2"/>
    <s v="FUR-CH-10000513"/>
    <x v="0"/>
    <x v="1"/>
    <s v="High-Back Leather Manager's Chair"/>
    <n v="181.98599999999999"/>
    <n v="2"/>
    <n v="-54.595799999999997"/>
    <x v="3"/>
    <s v="Jan"/>
  </r>
  <r>
    <s v="CA-2015-113404"/>
    <x v="370"/>
    <d v="2015-07-16T00:00:00"/>
    <x v="3"/>
    <s v="EM-13810"/>
    <s v="Eleni McCrary"/>
    <x v="1"/>
    <s v="United States"/>
    <x v="28"/>
    <x v="2"/>
    <x v="1"/>
    <s v="FUR-CH-10003312"/>
    <x v="0"/>
    <x v="1"/>
    <s v="Hon 2090 ÒPillow SoftÓ Series Mid Back Swivel/Tilt Chairs"/>
    <n v="1348.704"/>
    <n v="6"/>
    <n v="-219.1644"/>
    <x v="7"/>
    <s v="Jul"/>
  </r>
  <r>
    <s v="CA-2015-113404"/>
    <x v="370"/>
    <d v="2015-07-16T00:00:00"/>
    <x v="3"/>
    <s v="EM-13810"/>
    <s v="Eleni McCrary"/>
    <x v="1"/>
    <s v="United States"/>
    <x v="28"/>
    <x v="2"/>
    <x v="1"/>
    <s v="FUR-CH-10004086"/>
    <x v="0"/>
    <x v="1"/>
    <s v="Hon 4070 Series Pagoda Armless Upholstered Stacking Chairs"/>
    <n v="700.15200000000004"/>
    <n v="3"/>
    <n v="78.767099999999999"/>
    <x v="7"/>
    <s v="Jul"/>
  </r>
  <r>
    <s v="CA-2016-144792"/>
    <x v="325"/>
    <d v="2016-05-04T00:00:00"/>
    <x v="1"/>
    <s v="KD-16615"/>
    <s v="Ken Dana"/>
    <x v="1"/>
    <s v="United States"/>
    <x v="163"/>
    <x v="22"/>
    <x v="1"/>
    <s v="FUR-FU-10002759"/>
    <x v="0"/>
    <x v="3"/>
    <s v="12-1/2 Diameter Round Wall Clock"/>
    <n v="111.88800000000001"/>
    <n v="7"/>
    <n v="22.377600000000001"/>
    <x v="4"/>
    <s v="Apr"/>
  </r>
  <r>
    <s v="US-2016-114174"/>
    <x v="63"/>
    <d v="2016-09-14T00:00:00"/>
    <x v="1"/>
    <s v="AP-10720"/>
    <s v="Anne Pryor"/>
    <x v="2"/>
    <s v="United States"/>
    <x v="164"/>
    <x v="20"/>
    <x v="2"/>
    <s v="FUR-BO-10003450"/>
    <x v="0"/>
    <x v="0"/>
    <s v="Bush Westfield Collection Bookcases, Dark Cherry Finish"/>
    <n v="173.94"/>
    <n v="3"/>
    <n v="13.9152"/>
    <x v="6"/>
    <s v="Sep"/>
  </r>
  <r>
    <s v="CA-2017-108070"/>
    <x v="371"/>
    <d v="2017-04-20T00:00:00"/>
    <x v="1"/>
    <s v="JE-15745"/>
    <s v="Joel Eaton"/>
    <x v="0"/>
    <s v="United States"/>
    <x v="124"/>
    <x v="2"/>
    <x v="1"/>
    <s v="FUR-BO-10001337"/>
    <x v="0"/>
    <x v="0"/>
    <s v="O'Sullivan Living Dimensions 2-Shelf Bookcases"/>
    <n v="102.833"/>
    <n v="1"/>
    <n v="-6.0490000000000004"/>
    <x v="4"/>
    <s v="Apr"/>
  </r>
  <r>
    <s v="CA-2017-101042"/>
    <x v="49"/>
    <d v="2017-11-23T00:00:00"/>
    <x v="1"/>
    <s v="AB-10105"/>
    <s v="Adrian Barton"/>
    <x v="0"/>
    <s v="United States"/>
    <x v="0"/>
    <x v="0"/>
    <x v="0"/>
    <s v="FUR-FU-10004665"/>
    <x v="0"/>
    <x v="3"/>
    <s v="3M Polarizing Task Lamp with Clamp Arm, Light Gray"/>
    <n v="821.88"/>
    <n v="6"/>
    <n v="213.68879999999999"/>
    <x v="4"/>
    <s v="Nov"/>
  </r>
  <r>
    <s v="US-2016-126844"/>
    <x v="372"/>
    <d v="2016-10-14T00:00:00"/>
    <x v="1"/>
    <s v="BW-11110"/>
    <s v="Bart Watters"/>
    <x v="1"/>
    <s v="United States"/>
    <x v="6"/>
    <x v="5"/>
    <x v="3"/>
    <s v="FUR-FU-10004909"/>
    <x v="0"/>
    <x v="3"/>
    <s v="Contemporary Wood/Metal Frame"/>
    <n v="51.712000000000003"/>
    <n v="8"/>
    <n v="-32.32"/>
    <x v="6"/>
    <s v="Oct"/>
  </r>
  <r>
    <s v="CA-2015-147788"/>
    <x v="151"/>
    <d v="2015-06-04T00:00:00"/>
    <x v="1"/>
    <s v="TM-21010"/>
    <s v="Tamara Manning"/>
    <x v="0"/>
    <s v="United States"/>
    <x v="4"/>
    <x v="4"/>
    <x v="1"/>
    <s v="FUR-BO-10004357"/>
    <x v="0"/>
    <x v="0"/>
    <s v="O'Sullivan Living Dimensions 3-Shelf Bookcases"/>
    <n v="1406.86"/>
    <n v="7"/>
    <n v="140.68600000000001"/>
    <x v="4"/>
    <s v="May"/>
  </r>
  <r>
    <s v="CA-2017-123967"/>
    <x v="373"/>
    <d v="2017-11-03T00:00:00"/>
    <x v="0"/>
    <s v="SF-20200"/>
    <s v="Sarah Foster"/>
    <x v="0"/>
    <s v="United States"/>
    <x v="165"/>
    <x v="13"/>
    <x v="1"/>
    <s v="FUR-TA-10003954"/>
    <x v="0"/>
    <x v="2"/>
    <s v="Hon 94000 Series Round Tables"/>
    <n v="2665.62"/>
    <n v="9"/>
    <n v="239.9058"/>
    <x v="3"/>
    <s v="Nov"/>
  </r>
  <r>
    <s v="CA-2017-145128"/>
    <x v="374"/>
    <d v="2017-07-14T00:00:00"/>
    <x v="1"/>
    <s v="SM-20320"/>
    <s v="Sean Miller"/>
    <x v="2"/>
    <s v="United States"/>
    <x v="120"/>
    <x v="6"/>
    <x v="3"/>
    <s v="FUR-FU-10000293"/>
    <x v="0"/>
    <x v="3"/>
    <s v="Eldon Antistatic Chair Mats for Low to Medium Pile Carpets"/>
    <n v="526.45000000000005"/>
    <n v="5"/>
    <n v="31.587"/>
    <x v="2"/>
    <s v="Jul"/>
  </r>
  <r>
    <s v="US-2014-155502"/>
    <x v="375"/>
    <d v="2014-01-31T00:00:00"/>
    <x v="1"/>
    <s v="SD-20485"/>
    <s v="Shirley Daniels"/>
    <x v="2"/>
    <s v="United States"/>
    <x v="166"/>
    <x v="25"/>
    <x v="0"/>
    <s v="FUR-FU-10004587"/>
    <x v="0"/>
    <x v="3"/>
    <s v="GE General Use Halogen Bulbs, 100 Watts, 1 Bulb per Pack"/>
    <n v="62.82"/>
    <n v="3"/>
    <n v="30.7818"/>
    <x v="2"/>
    <s v="Jan"/>
  </r>
  <r>
    <s v="US-2014-155502"/>
    <x v="375"/>
    <d v="2014-01-31T00:00:00"/>
    <x v="1"/>
    <s v="SD-20485"/>
    <s v="Shirley Daniels"/>
    <x v="2"/>
    <s v="United States"/>
    <x v="166"/>
    <x v="25"/>
    <x v="0"/>
    <s v="FUR-FU-10001847"/>
    <x v="0"/>
    <x v="3"/>
    <s v="Eldon Image Series Black Desk Accessories"/>
    <n v="12.42"/>
    <n v="3"/>
    <n v="4.4711999999999996"/>
    <x v="2"/>
    <s v="Jan"/>
  </r>
  <r>
    <s v="CA-2017-131695"/>
    <x v="254"/>
    <d v="2017-07-06T00:00:00"/>
    <x v="1"/>
    <s v="RA-19285"/>
    <s v="Ralph Arnett"/>
    <x v="0"/>
    <s v="United States"/>
    <x v="13"/>
    <x v="7"/>
    <x v="2"/>
    <s v="FUR-FU-10002045"/>
    <x v="0"/>
    <x v="3"/>
    <s v="Executive Impressions 14&quot;"/>
    <n v="22.23"/>
    <n v="1"/>
    <n v="9.7812000000000001"/>
    <x v="6"/>
    <s v="Jun"/>
  </r>
  <r>
    <s v="US-2016-115455"/>
    <x v="63"/>
    <d v="2016-09-14T00:00:00"/>
    <x v="1"/>
    <s v="SE-20110"/>
    <s v="Sanjit Engle"/>
    <x v="0"/>
    <s v="United States"/>
    <x v="167"/>
    <x v="8"/>
    <x v="3"/>
    <s v="FUR-FU-10004671"/>
    <x v="0"/>
    <x v="3"/>
    <s v="Executive Impressions 12&quot; Wall Clock"/>
    <n v="14.135999999999999"/>
    <n v="2"/>
    <n v="-7.7747999999999999"/>
    <x v="6"/>
    <s v="Sep"/>
  </r>
  <r>
    <s v="US-2016-115455"/>
    <x v="63"/>
    <d v="2016-09-14T00:00:00"/>
    <x v="1"/>
    <s v="SE-20110"/>
    <s v="Sanjit Engle"/>
    <x v="0"/>
    <s v="United States"/>
    <x v="167"/>
    <x v="8"/>
    <x v="3"/>
    <s v="FUR-TA-10003569"/>
    <x v="0"/>
    <x v="2"/>
    <s v="Bretford CR8500 Series Meeting Room Furniture"/>
    <n v="601.47"/>
    <n v="3"/>
    <n v="-300.73500000000001"/>
    <x v="6"/>
    <s v="Sep"/>
  </r>
  <r>
    <s v="CA-2016-165848"/>
    <x v="41"/>
    <d v="2016-06-04T00:00:00"/>
    <x v="3"/>
    <s v="EN-13780"/>
    <s v="Edward Nazzal"/>
    <x v="0"/>
    <s v="United States"/>
    <x v="13"/>
    <x v="7"/>
    <x v="2"/>
    <s v="FUR-BO-10000362"/>
    <x v="0"/>
    <x v="0"/>
    <s v="Sauder Inglewood Library Bookcases"/>
    <n v="136.78399999999999"/>
    <n v="1"/>
    <n v="5.1294000000000004"/>
    <x v="7"/>
    <s v="Jun"/>
  </r>
  <r>
    <s v="CA-2016-165848"/>
    <x v="41"/>
    <d v="2016-06-04T00:00:00"/>
    <x v="3"/>
    <s v="EN-13780"/>
    <s v="Edward Nazzal"/>
    <x v="0"/>
    <s v="United States"/>
    <x v="13"/>
    <x v="7"/>
    <x v="2"/>
    <s v="FUR-FU-10003878"/>
    <x v="0"/>
    <x v="3"/>
    <s v="Linden 10&quot; Round Wall Clock, Black"/>
    <n v="61.12"/>
    <n v="4"/>
    <n v="20.780799999999999"/>
    <x v="7"/>
    <s v="Jun"/>
  </r>
  <r>
    <s v="CA-2014-127446"/>
    <x v="306"/>
    <d v="2014-11-30T00:00:00"/>
    <x v="1"/>
    <s v="MC-17590"/>
    <s v="Matt Collister"/>
    <x v="1"/>
    <s v="United States"/>
    <x v="58"/>
    <x v="5"/>
    <x v="3"/>
    <s v="FUR-TA-10000577"/>
    <x v="0"/>
    <x v="2"/>
    <s v="Bretford CR4500 Series Slim Rectangular Table"/>
    <n v="1218.7349999999999"/>
    <n v="5"/>
    <n v="-121.87350000000001"/>
    <x v="2"/>
    <s v="Nov"/>
  </r>
  <r>
    <s v="CA-2014-127446"/>
    <x v="306"/>
    <d v="2014-11-30T00:00:00"/>
    <x v="1"/>
    <s v="MC-17590"/>
    <s v="Matt Collister"/>
    <x v="1"/>
    <s v="United States"/>
    <x v="58"/>
    <x v="5"/>
    <x v="3"/>
    <s v="FUR-FU-10000221"/>
    <x v="0"/>
    <x v="3"/>
    <s v="Master Caster Door Stop, Brown"/>
    <n v="6.0960000000000001"/>
    <n v="3"/>
    <n v="-3.9624000000000001"/>
    <x v="2"/>
    <s v="Nov"/>
  </r>
  <r>
    <s v="CA-2016-137204"/>
    <x v="376"/>
    <d v="2016-05-05T00:00:00"/>
    <x v="1"/>
    <s v="BO-11350"/>
    <s v="Bill Overfelt"/>
    <x v="1"/>
    <s v="United States"/>
    <x v="2"/>
    <x v="2"/>
    <x v="1"/>
    <s v="FUR-CH-10002304"/>
    <x v="0"/>
    <x v="1"/>
    <s v="Global Stack Chair without Arms, Black"/>
    <n v="41.567999999999998"/>
    <n v="2"/>
    <n v="2.5979999999999999"/>
    <x v="1"/>
    <s v="Apr"/>
  </r>
  <r>
    <s v="CA-2014-147298"/>
    <x v="377"/>
    <d v="2014-05-03T00:00:00"/>
    <x v="1"/>
    <s v="AG-10300"/>
    <s v="Aleksandra Gannaway"/>
    <x v="1"/>
    <s v="United States"/>
    <x v="2"/>
    <x v="2"/>
    <x v="1"/>
    <s v="FUR-CH-10004886"/>
    <x v="0"/>
    <x v="1"/>
    <s v="Bevis Steel Folding Chairs"/>
    <n v="230.28"/>
    <n v="3"/>
    <n v="23.027999999999999"/>
    <x v="1"/>
    <s v="Apr"/>
  </r>
  <r>
    <s v="US-2017-110604"/>
    <x v="378"/>
    <d v="2017-05-20T00:00:00"/>
    <x v="1"/>
    <s v="JF-15295"/>
    <s v="Jason Fortune-"/>
    <x v="0"/>
    <s v="United States"/>
    <x v="15"/>
    <x v="13"/>
    <x v="1"/>
    <s v="FUR-FU-10000076"/>
    <x v="0"/>
    <x v="3"/>
    <s v="24-Hour Round Wall Clock"/>
    <n v="39.96"/>
    <n v="2"/>
    <n v="17.1828"/>
    <x v="2"/>
    <s v="May"/>
  </r>
  <r>
    <s v="US-2017-110604"/>
    <x v="378"/>
    <d v="2017-05-20T00:00:00"/>
    <x v="1"/>
    <s v="JF-15295"/>
    <s v="Jason Fortune-"/>
    <x v="0"/>
    <s v="United States"/>
    <x v="15"/>
    <x v="13"/>
    <x v="1"/>
    <s v="FUR-CH-10002017"/>
    <x v="0"/>
    <x v="1"/>
    <s v="SAFCO Optional Arm Kit for Workspace Cribbage Stacking Chair"/>
    <n v="42.624000000000002"/>
    <n v="2"/>
    <n v="4.2624000000000004"/>
    <x v="2"/>
    <s v="May"/>
  </r>
  <r>
    <s v="US-2017-110604"/>
    <x v="378"/>
    <d v="2017-05-20T00:00:00"/>
    <x v="1"/>
    <s v="JF-15295"/>
    <s v="Jason Fortune-"/>
    <x v="0"/>
    <s v="United States"/>
    <x v="15"/>
    <x v="13"/>
    <x v="1"/>
    <s v="FUR-CH-10004287"/>
    <x v="0"/>
    <x v="1"/>
    <s v="SAFCO Arco Folding Chair"/>
    <n v="220.96"/>
    <n v="1"/>
    <n v="24.858000000000001"/>
    <x v="2"/>
    <s v="May"/>
  </r>
  <r>
    <s v="CA-2015-116750"/>
    <x v="379"/>
    <d v="2015-07-10T00:00:00"/>
    <x v="0"/>
    <s v="BF-10975"/>
    <s v="Barbara Fisher"/>
    <x v="1"/>
    <s v="United States"/>
    <x v="160"/>
    <x v="30"/>
    <x v="0"/>
    <s v="FUR-FU-10003829"/>
    <x v="0"/>
    <x v="3"/>
    <s v="Stackable Trays"/>
    <n v="4.9279999999999999"/>
    <n v="2"/>
    <n v="0.73919999999999997"/>
    <x v="2"/>
    <s v="Jul"/>
  </r>
  <r>
    <s v="CA-2017-108441"/>
    <x v="235"/>
    <d v="2017-06-18T00:00:00"/>
    <x v="1"/>
    <s v="SB-20170"/>
    <s v="Sarah Bern"/>
    <x v="0"/>
    <s v="United States"/>
    <x v="13"/>
    <x v="7"/>
    <x v="2"/>
    <s v="FUR-CH-10000595"/>
    <x v="0"/>
    <x v="1"/>
    <s v="Safco Contoured Stacking Chairs"/>
    <n v="858.24"/>
    <n v="4"/>
    <n v="143.04"/>
    <x v="6"/>
    <s v="Jun"/>
  </r>
  <r>
    <s v="CA-2016-149111"/>
    <x v="380"/>
    <d v="2016-04-21T00:00:00"/>
    <x v="0"/>
    <s v="BF-11170"/>
    <s v="Ben Ferrer"/>
    <x v="2"/>
    <s v="United States"/>
    <x v="168"/>
    <x v="30"/>
    <x v="0"/>
    <s v="FUR-FU-10000206"/>
    <x v="0"/>
    <x v="3"/>
    <s v="GE General Purpose, Extra Long Life, Showcase &amp; Floodlight Incandescent Bulbs"/>
    <n v="18.623999999999999"/>
    <n v="8"/>
    <n v="6.2855999999999996"/>
    <x v="4"/>
    <s v="Apr"/>
  </r>
  <r>
    <s v="CA-2014-131002"/>
    <x v="266"/>
    <d v="2014-09-12T00:00:00"/>
    <x v="0"/>
    <s v="TB-21400"/>
    <s v="Tom Boeckenhauer"/>
    <x v="0"/>
    <s v="United States"/>
    <x v="169"/>
    <x v="37"/>
    <x v="3"/>
    <s v="FUR-FU-10004270"/>
    <x v="0"/>
    <x v="3"/>
    <s v="Executive Impressions 13&quot; Clairmont Wall Clock"/>
    <n v="57.69"/>
    <n v="3"/>
    <n v="23.652899999999999"/>
    <x v="2"/>
    <s v="Sep"/>
  </r>
  <r>
    <s v="CA-2014-131002"/>
    <x v="266"/>
    <d v="2014-09-12T00:00:00"/>
    <x v="0"/>
    <s v="TB-21400"/>
    <s v="Tom Boeckenhauer"/>
    <x v="0"/>
    <s v="United States"/>
    <x v="169"/>
    <x v="37"/>
    <x v="3"/>
    <s v="FUR-FU-10004665"/>
    <x v="0"/>
    <x v="3"/>
    <s v="3M Polarizing Task Lamp with Clamp Arm, Light Gray"/>
    <n v="821.88"/>
    <n v="6"/>
    <n v="213.68879999999999"/>
    <x v="2"/>
    <s v="Sep"/>
  </r>
  <r>
    <s v="US-2016-146794"/>
    <x v="73"/>
    <d v="2016-10-01T00:00:00"/>
    <x v="1"/>
    <s v="SH-19975"/>
    <s v="Sally Hughsby"/>
    <x v="1"/>
    <s v="United States"/>
    <x v="170"/>
    <x v="2"/>
    <x v="1"/>
    <s v="FUR-BO-10004467"/>
    <x v="0"/>
    <x v="0"/>
    <s v="Bestar Classic Bookcase"/>
    <n v="424.95749999999998"/>
    <n v="5"/>
    <n v="19.998000000000001"/>
    <x v="2"/>
    <s v="Sep"/>
  </r>
  <r>
    <s v="CA-2017-112515"/>
    <x v="342"/>
    <d v="2017-09-21T00:00:00"/>
    <x v="0"/>
    <s v="AS-10225"/>
    <s v="Alan Schoenberger"/>
    <x v="1"/>
    <s v="United States"/>
    <x v="106"/>
    <x v="4"/>
    <x v="1"/>
    <s v="FUR-BO-10003404"/>
    <x v="0"/>
    <x v="0"/>
    <s v="Global Adaptabilites Bookcase, Cherry/Storm Gray Finish"/>
    <n v="1292.94"/>
    <n v="3"/>
    <n v="77.576400000000007"/>
    <x v="4"/>
    <s v="Sep"/>
  </r>
  <r>
    <s v="CA-2015-135538"/>
    <x v="37"/>
    <d v="2015-12-28T00:00:00"/>
    <x v="1"/>
    <s v="HR-14830"/>
    <s v="Harold Ryan"/>
    <x v="1"/>
    <s v="United States"/>
    <x v="171"/>
    <x v="22"/>
    <x v="1"/>
    <s v="FUR-CH-10004287"/>
    <x v="0"/>
    <x v="1"/>
    <s v="SAFCO Arco Folding Chair"/>
    <n v="883.84"/>
    <n v="4"/>
    <n v="99.432000000000002"/>
    <x v="4"/>
    <s v="Dec"/>
  </r>
  <r>
    <s v="CA-2016-164784"/>
    <x v="381"/>
    <d v="2016-05-04T00:00:00"/>
    <x v="2"/>
    <s v="HF-14995"/>
    <s v="Herbert Flentye"/>
    <x v="0"/>
    <s v="United States"/>
    <x v="10"/>
    <x v="9"/>
    <x v="0"/>
    <s v="FUR-TA-10004534"/>
    <x v="0"/>
    <x v="2"/>
    <s v="Bevis 44 x 96 Conference Tables"/>
    <n v="370.62"/>
    <n v="3"/>
    <n v="-142.071"/>
    <x v="0"/>
    <s v="May"/>
  </r>
  <r>
    <s v="US-2015-139759"/>
    <x v="382"/>
    <d v="2015-08-30T00:00:00"/>
    <x v="1"/>
    <s v="NL-18310"/>
    <s v="Nancy Lomonaco"/>
    <x v="2"/>
    <s v="United States"/>
    <x v="2"/>
    <x v="2"/>
    <x v="1"/>
    <s v="FUR-CH-10002774"/>
    <x v="0"/>
    <x v="1"/>
    <s v="Global Deluxe Stacking Chair, Gray"/>
    <n v="40.783999999999999"/>
    <n v="1"/>
    <n v="4.5881999999999996"/>
    <x v="2"/>
    <s v="Aug"/>
  </r>
  <r>
    <s v="CA-2014-126403"/>
    <x v="383"/>
    <d v="2014-09-12T00:00:00"/>
    <x v="0"/>
    <s v="RR-19525"/>
    <s v="Rick Reed"/>
    <x v="1"/>
    <s v="United States"/>
    <x v="172"/>
    <x v="20"/>
    <x v="2"/>
    <s v="FUR-CH-10003761"/>
    <x v="0"/>
    <x v="1"/>
    <s v="Global Italian Leather Office Chair"/>
    <n v="785.88"/>
    <n v="6"/>
    <n v="212.1876"/>
    <x v="0"/>
    <s v="Sep"/>
  </r>
  <r>
    <s v="CA-2016-138079"/>
    <x v="360"/>
    <d v="2016-01-28T00:00:00"/>
    <x v="1"/>
    <s v="AJ-10795"/>
    <s v="Anthony Johnson"/>
    <x v="1"/>
    <s v="United States"/>
    <x v="15"/>
    <x v="13"/>
    <x v="1"/>
    <s v="FUR-FU-10001475"/>
    <x v="0"/>
    <x v="3"/>
    <s v="Contract Clock, 14&quot;, Brown"/>
    <n v="109.9"/>
    <n v="5"/>
    <n v="37.366"/>
    <x v="6"/>
    <s v="Jan"/>
  </r>
  <r>
    <s v="CA-2014-143182"/>
    <x v="384"/>
    <d v="2014-10-20T00:00:00"/>
    <x v="1"/>
    <s v="DL-12865"/>
    <s v="Dan Lawera"/>
    <x v="0"/>
    <s v="United States"/>
    <x v="173"/>
    <x v="1"/>
    <x v="0"/>
    <s v="FUR-FU-10004270"/>
    <x v="0"/>
    <x v="3"/>
    <s v="Executive Impressions 13&quot; Clairmont Wall Clock"/>
    <n v="15.384"/>
    <n v="1"/>
    <n v="4.0382999999999996"/>
    <x v="2"/>
    <s v="Oct"/>
  </r>
  <r>
    <s v="CA-2014-145317"/>
    <x v="385"/>
    <d v="2014-03-23T00:00:00"/>
    <x v="1"/>
    <s v="SM-20320"/>
    <s v="Sean Miller"/>
    <x v="2"/>
    <s v="United States"/>
    <x v="51"/>
    <x v="1"/>
    <x v="0"/>
    <s v="FUR-FU-10004270"/>
    <x v="0"/>
    <x v="3"/>
    <s v="Executive Impressions 13&quot; Clairmont Wall Clock"/>
    <n v="30.768000000000001"/>
    <n v="2"/>
    <n v="8.0765999999999991"/>
    <x v="2"/>
    <s v="Mar"/>
  </r>
  <r>
    <s v="CA-2014-145317"/>
    <x v="385"/>
    <d v="2014-03-23T00:00:00"/>
    <x v="1"/>
    <s v="SM-20320"/>
    <s v="Sean Miller"/>
    <x v="2"/>
    <s v="United States"/>
    <x v="51"/>
    <x v="1"/>
    <x v="0"/>
    <s v="FUR-FU-10001986"/>
    <x v="0"/>
    <x v="3"/>
    <s v="Dana Fluorescent Magnifying Lamp, White, 36&quot;"/>
    <n v="122.352"/>
    <n v="3"/>
    <n v="15.294"/>
    <x v="2"/>
    <s v="Mar"/>
  </r>
  <r>
    <s v="CA-2015-121797"/>
    <x v="386"/>
    <d v="2015-02-06T00:00:00"/>
    <x v="1"/>
    <s v="CC-12145"/>
    <s v="Charles Crestani"/>
    <x v="0"/>
    <s v="United States"/>
    <x v="2"/>
    <x v="2"/>
    <x v="1"/>
    <s v="FUR-FU-10001876"/>
    <x v="0"/>
    <x v="3"/>
    <s v="Computer Room Manger, 14&quot;"/>
    <n v="227.36"/>
    <n v="7"/>
    <n v="81.849599999999995"/>
    <x v="1"/>
    <s v="Jan"/>
  </r>
  <r>
    <s v="CA-2017-132430"/>
    <x v="224"/>
    <d v="2017-10-11T00:00:00"/>
    <x v="2"/>
    <s v="CP-12085"/>
    <s v="Cathy Prescott"/>
    <x v="1"/>
    <s v="United States"/>
    <x v="174"/>
    <x v="15"/>
    <x v="2"/>
    <s v="FUR-FU-10003577"/>
    <x v="0"/>
    <x v="3"/>
    <s v="Nu-Dell Leatherette Frames"/>
    <n v="45.887999999999998"/>
    <n v="4"/>
    <n v="9.1776"/>
    <x v="3"/>
    <s v="Oct"/>
  </r>
  <r>
    <s v="CA-2014-110030"/>
    <x v="387"/>
    <d v="2014-12-08T00:00:00"/>
    <x v="0"/>
    <s v="LF-17185"/>
    <s v="Luke Foster"/>
    <x v="0"/>
    <s v="United States"/>
    <x v="6"/>
    <x v="5"/>
    <x v="3"/>
    <s v="FUR-FU-10002759"/>
    <x v="0"/>
    <x v="3"/>
    <s v="12-1/2 Diameter Round Wall Clock"/>
    <n v="23.975999999999999"/>
    <n v="3"/>
    <n v="-14.3856"/>
    <x v="3"/>
    <s v="Dec"/>
  </r>
  <r>
    <s v="CA-2017-149888"/>
    <x v="388"/>
    <d v="2017-11-13T00:00:00"/>
    <x v="1"/>
    <s v="EP-13915"/>
    <s v="Emily Phan"/>
    <x v="0"/>
    <s v="United States"/>
    <x v="3"/>
    <x v="3"/>
    <x v="2"/>
    <s v="FUR-TA-10000849"/>
    <x v="0"/>
    <x v="2"/>
    <s v="Bevis Rectangular Conference Tables"/>
    <n v="350.35199999999998"/>
    <n v="4"/>
    <n v="-140.14080000000001"/>
    <x v="6"/>
    <s v="Nov"/>
  </r>
  <r>
    <s v="CA-2017-104801"/>
    <x v="389"/>
    <d v="2017-02-19T00:00:00"/>
    <x v="1"/>
    <s v="FH-14350"/>
    <s v="Fred Harton"/>
    <x v="0"/>
    <s v="United States"/>
    <x v="15"/>
    <x v="13"/>
    <x v="1"/>
    <s v="FUR-FU-10004017"/>
    <x v="0"/>
    <x v="3"/>
    <s v="Tenex Contemporary Contur Chairmats for Low and Medium Pile Carpet, Computer, 39&quot; x 49&quot;"/>
    <n v="107.53"/>
    <n v="1"/>
    <n v="21.506"/>
    <x v="6"/>
    <s v="Feb"/>
  </r>
  <r>
    <s v="CA-2015-115798"/>
    <x v="18"/>
    <d v="2015-11-19T00:00:00"/>
    <x v="1"/>
    <s v="KL-16645"/>
    <s v="Ken Lonsdale"/>
    <x v="0"/>
    <s v="United States"/>
    <x v="19"/>
    <x v="14"/>
    <x v="2"/>
    <s v="FUR-BO-10004467"/>
    <x v="0"/>
    <x v="0"/>
    <s v="Bestar Classic Bookcase"/>
    <n v="299.97000000000003"/>
    <n v="3"/>
    <n v="56.994300000000003"/>
    <x v="6"/>
    <s v="Nov"/>
  </r>
  <r>
    <s v="CA-2014-149244"/>
    <x v="53"/>
    <d v="2014-11-08T00:00:00"/>
    <x v="1"/>
    <s v="MS-17530"/>
    <s v="MaryBeth Skach"/>
    <x v="0"/>
    <s v="United States"/>
    <x v="53"/>
    <x v="2"/>
    <x v="1"/>
    <s v="FUR-FU-10004671"/>
    <x v="0"/>
    <x v="3"/>
    <s v="Executive Impressions 12&quot; Wall Clock"/>
    <n v="35.340000000000003"/>
    <n v="2"/>
    <n v="13.4292"/>
    <x v="4"/>
    <s v="Nov"/>
  </r>
  <r>
    <s v="CA-2015-140144"/>
    <x v="390"/>
    <d v="2015-06-25T00:00:00"/>
    <x v="0"/>
    <s v="SC-20770"/>
    <s v="Stewart Carmichael"/>
    <x v="1"/>
    <s v="United States"/>
    <x v="28"/>
    <x v="2"/>
    <x v="1"/>
    <s v="FUR-FU-10002253"/>
    <x v="0"/>
    <x v="3"/>
    <s v="Howard Miller 13&quot; Diameter Pewter Finish Round Wall Clock"/>
    <n v="257.64"/>
    <n v="6"/>
    <n v="100.4796"/>
    <x v="2"/>
    <s v="Jun"/>
  </r>
  <r>
    <s v="CA-2014-155887"/>
    <x v="264"/>
    <d v="2014-05-17T00:00:00"/>
    <x v="1"/>
    <s v="KT-16480"/>
    <s v="Kean Thornton"/>
    <x v="0"/>
    <s v="United States"/>
    <x v="20"/>
    <x v="20"/>
    <x v="2"/>
    <s v="FUR-TA-10002228"/>
    <x v="0"/>
    <x v="2"/>
    <s v="Bevis Traditional Conference Table Top, Plinth Base"/>
    <n v="700.05600000000004"/>
    <n v="3"/>
    <n v="-130.0104"/>
    <x v="2"/>
    <s v="May"/>
  </r>
  <r>
    <s v="US-2014-141257"/>
    <x v="391"/>
    <d v="2014-06-14T00:00:00"/>
    <x v="1"/>
    <s v="CS-11950"/>
    <s v="Carlos Soltero"/>
    <x v="0"/>
    <s v="United States"/>
    <x v="15"/>
    <x v="13"/>
    <x v="1"/>
    <s v="FUR-CH-10002758"/>
    <x v="0"/>
    <x v="1"/>
    <s v="Hon Deluxe Fabric Upholstered Stacking Chairs, Squared Back"/>
    <n v="585.55200000000002"/>
    <n v="3"/>
    <n v="73.194000000000003"/>
    <x v="6"/>
    <s v="Jun"/>
  </r>
  <r>
    <s v="CA-2014-158029"/>
    <x v="261"/>
    <d v="2014-05-30T00:00:00"/>
    <x v="1"/>
    <s v="HF-14995"/>
    <s v="Herbert Flentye"/>
    <x v="0"/>
    <s v="United States"/>
    <x v="2"/>
    <x v="2"/>
    <x v="1"/>
    <s v="FUR-CH-10000988"/>
    <x v="0"/>
    <x v="1"/>
    <s v="Hon Olson Stacker Stools"/>
    <n v="225.29599999999999"/>
    <n v="2"/>
    <n v="22.529599999999999"/>
    <x v="4"/>
    <s v="May"/>
  </r>
  <r>
    <s v="CA-2016-146171"/>
    <x v="237"/>
    <d v="2016-03-15T00:00:00"/>
    <x v="1"/>
    <s v="JP-16135"/>
    <s v="Julie Prescott"/>
    <x v="2"/>
    <s v="United States"/>
    <x v="29"/>
    <x v="24"/>
    <x v="0"/>
    <s v="FUR-FU-10004270"/>
    <x v="0"/>
    <x v="3"/>
    <s v="Executive Impressions 13&quot; Clairmont Wall Clock"/>
    <n v="76.92"/>
    <n v="4"/>
    <n v="31.537199999999999"/>
    <x v="4"/>
    <s v="Mar"/>
  </r>
  <r>
    <s v="CA-2017-158967"/>
    <x v="247"/>
    <d v="2017-12-12T00:00:00"/>
    <x v="2"/>
    <s v="BT-11680"/>
    <s v="Brian Thompson"/>
    <x v="0"/>
    <s v="United States"/>
    <x v="1"/>
    <x v="1"/>
    <x v="0"/>
    <s v="FUR-FU-10001940"/>
    <x v="0"/>
    <x v="3"/>
    <s v="Staple-based wall hangings"/>
    <n v="19.103999999999999"/>
    <n v="3"/>
    <n v="5.7312000000000003"/>
    <x v="3"/>
    <s v="Dec"/>
  </r>
  <r>
    <s v="CA-2015-138534"/>
    <x v="392"/>
    <d v="2015-07-19T00:00:00"/>
    <x v="0"/>
    <s v="JM-15535"/>
    <s v="Jessica Myrick"/>
    <x v="0"/>
    <s v="United States"/>
    <x v="175"/>
    <x v="2"/>
    <x v="1"/>
    <s v="FUR-BO-10003159"/>
    <x v="0"/>
    <x v="0"/>
    <s v="Sauder Camden County Collection Libraries, Planked Cherry Finish"/>
    <n v="195.46600000000001"/>
    <n v="2"/>
    <n v="-13.797599999999999"/>
    <x v="3"/>
    <s v="Jul"/>
  </r>
  <r>
    <s v="CA-2017-108322"/>
    <x v="393"/>
    <d v="2017-05-05T00:00:00"/>
    <x v="1"/>
    <s v="SS-20140"/>
    <s v="Saphhira Shifley"/>
    <x v="1"/>
    <s v="United States"/>
    <x v="176"/>
    <x v="1"/>
    <x v="0"/>
    <s v="FUR-FU-10001935"/>
    <x v="0"/>
    <x v="3"/>
    <s v="3M Hangers With Command Adhesive"/>
    <n v="23.68"/>
    <n v="8"/>
    <n v="6.2160000000000002"/>
    <x v="2"/>
    <s v="Apr"/>
  </r>
  <r>
    <s v="CA-2015-149972"/>
    <x v="231"/>
    <d v="2015-09-23T00:00:00"/>
    <x v="2"/>
    <s v="CD-12790"/>
    <s v="Cynthia Delaney"/>
    <x v="2"/>
    <s v="United States"/>
    <x v="2"/>
    <x v="2"/>
    <x v="1"/>
    <s v="FUR-CH-10004997"/>
    <x v="0"/>
    <x v="1"/>
    <s v="Hon Every-Day Series Multi-Task Chairs"/>
    <n v="601.53599999999994"/>
    <n v="4"/>
    <n v="0"/>
    <x v="3"/>
    <s v="Sep"/>
  </r>
  <r>
    <s v="US-2014-117744"/>
    <x v="116"/>
    <d v="2014-12-06T00:00:00"/>
    <x v="1"/>
    <s v="MD-17860"/>
    <s v="Michael Dominguez"/>
    <x v="1"/>
    <s v="United States"/>
    <x v="177"/>
    <x v="5"/>
    <x v="3"/>
    <s v="FUR-FU-10001588"/>
    <x v="0"/>
    <x v="3"/>
    <s v="Deflect-o SuperTray Unbreakable Stackable Tray, Letter, Black"/>
    <n v="58.36"/>
    <n v="5"/>
    <n v="-24.803000000000001"/>
    <x v="4"/>
    <s v="Dec"/>
  </r>
  <r>
    <s v="US-2014-117744"/>
    <x v="116"/>
    <d v="2014-12-06T00:00:00"/>
    <x v="1"/>
    <s v="MD-17860"/>
    <s v="Michael Dominguez"/>
    <x v="1"/>
    <s v="United States"/>
    <x v="177"/>
    <x v="5"/>
    <x v="3"/>
    <s v="FUR-FU-10002759"/>
    <x v="0"/>
    <x v="3"/>
    <s v="12-1/2 Diameter Round Wall Clock"/>
    <n v="39.96"/>
    <n v="5"/>
    <n v="-23.975999999999999"/>
    <x v="4"/>
    <s v="Dec"/>
  </r>
  <r>
    <s v="CA-2014-154599"/>
    <x v="394"/>
    <d v="2014-04-17T00:00:00"/>
    <x v="1"/>
    <s v="KN-16450"/>
    <s v="Kean Nguyen"/>
    <x v="1"/>
    <s v="United States"/>
    <x v="178"/>
    <x v="2"/>
    <x v="1"/>
    <s v="FUR-BO-10001337"/>
    <x v="0"/>
    <x v="0"/>
    <s v="O'Sullivan Living Dimensions 2-Shelf Bookcases"/>
    <n v="308.49900000000002"/>
    <n v="3"/>
    <n v="-18.146999999999998"/>
    <x v="2"/>
    <s v="Apr"/>
  </r>
  <r>
    <s v="CA-2017-143329"/>
    <x v="54"/>
    <d v="2017-11-08T00:00:00"/>
    <x v="1"/>
    <s v="DL-13330"/>
    <s v="Denise Leinenbach"/>
    <x v="0"/>
    <s v="United States"/>
    <x v="179"/>
    <x v="41"/>
    <x v="1"/>
    <s v="FUR-FU-10000629"/>
    <x v="0"/>
    <x v="3"/>
    <s v="9-3/4 Diameter Round Wall Clock"/>
    <n v="41.37"/>
    <n v="3"/>
    <n v="17.375399999999999"/>
    <x v="2"/>
    <s v="Nov"/>
  </r>
  <r>
    <s v="CA-2015-122623"/>
    <x v="395"/>
    <d v="2015-09-11T00:00:00"/>
    <x v="1"/>
    <s v="CC-12145"/>
    <s v="Charles Crestani"/>
    <x v="0"/>
    <s v="United States"/>
    <x v="116"/>
    <x v="5"/>
    <x v="3"/>
    <s v="FUR-CH-10000553"/>
    <x v="0"/>
    <x v="1"/>
    <s v="Metal Folding Chairs, Beige, 4/Carton"/>
    <n v="47.515999999999998"/>
    <n v="2"/>
    <n v="-2.0364"/>
    <x v="4"/>
    <s v="Sep"/>
  </r>
  <r>
    <s v="CA-2015-148635"/>
    <x v="396"/>
    <d v="2015-07-27T00:00:00"/>
    <x v="0"/>
    <s v="MH-18025"/>
    <s v="Michelle Huthwaite"/>
    <x v="0"/>
    <s v="United States"/>
    <x v="15"/>
    <x v="13"/>
    <x v="1"/>
    <s v="FUR-BO-10002213"/>
    <x v="0"/>
    <x v="0"/>
    <s v="Sauder Forest Hills Library, Woodland Oak Finish"/>
    <n v="704.9"/>
    <n v="5"/>
    <n v="56.392000000000003"/>
    <x v="3"/>
    <s v="Jul"/>
  </r>
  <r>
    <s v="CA-2015-148635"/>
    <x v="396"/>
    <d v="2015-07-27T00:00:00"/>
    <x v="0"/>
    <s v="MH-18025"/>
    <s v="Michelle Huthwaite"/>
    <x v="0"/>
    <s v="United States"/>
    <x v="15"/>
    <x v="13"/>
    <x v="1"/>
    <s v="FUR-CH-10001854"/>
    <x v="0"/>
    <x v="1"/>
    <s v="Office Star - Professional Matrix Back Chair with 2-to-1 Synchro Tilt and Mesh Fabric Seat"/>
    <n v="561.56799999999998"/>
    <n v="2"/>
    <n v="28.078399999999998"/>
    <x v="3"/>
    <s v="Jul"/>
  </r>
  <r>
    <s v="CA-2015-135685"/>
    <x v="397"/>
    <d v="2015-11-18T00:00:00"/>
    <x v="0"/>
    <s v="MP-18175"/>
    <s v="Mike Pelletier"/>
    <x v="2"/>
    <s v="United States"/>
    <x v="79"/>
    <x v="16"/>
    <x v="3"/>
    <s v="FUR-FU-10001185"/>
    <x v="0"/>
    <x v="3"/>
    <s v="Advantus Employee of the Month Certificate Frame, 11 x 13-1/2"/>
    <n v="185.58"/>
    <n v="6"/>
    <n v="76.087800000000001"/>
    <x v="3"/>
    <s v="Nov"/>
  </r>
  <r>
    <s v="CA-2015-135685"/>
    <x v="397"/>
    <d v="2015-11-18T00:00:00"/>
    <x v="0"/>
    <s v="MP-18175"/>
    <s v="Mike Pelletier"/>
    <x v="2"/>
    <s v="United States"/>
    <x v="79"/>
    <x v="16"/>
    <x v="3"/>
    <s v="FUR-TA-10001520"/>
    <x v="0"/>
    <x v="2"/>
    <s v="Lesro Sheffield Collection Coffee Table, End Table, Center Table, Corner Table"/>
    <n v="214.11"/>
    <n v="3"/>
    <n v="36.398699999999998"/>
    <x v="3"/>
    <s v="Nov"/>
  </r>
  <r>
    <s v="CA-2015-135685"/>
    <x v="397"/>
    <d v="2015-11-18T00:00:00"/>
    <x v="0"/>
    <s v="MP-18175"/>
    <s v="Mike Pelletier"/>
    <x v="2"/>
    <s v="United States"/>
    <x v="79"/>
    <x v="16"/>
    <x v="3"/>
    <s v="FUR-TA-10000688"/>
    <x v="0"/>
    <x v="2"/>
    <s v="Chromcraft Bull-Nose Wood Round Conference Table Top, Wood Base"/>
    <n v="653.54999999999995"/>
    <n v="3"/>
    <n v="111.1035"/>
    <x v="3"/>
    <s v="Nov"/>
  </r>
  <r>
    <s v="CA-2015-104626"/>
    <x v="398"/>
    <d v="2015-09-08T00:00:00"/>
    <x v="1"/>
    <s v="DR-12940"/>
    <s v="Daniel Raglin"/>
    <x v="2"/>
    <s v="United States"/>
    <x v="20"/>
    <x v="20"/>
    <x v="2"/>
    <s v="FUR-CH-10003817"/>
    <x v="0"/>
    <x v="1"/>
    <s v="Global Value Steno Chair, Gray"/>
    <n v="60.74"/>
    <n v="1"/>
    <n v="15.185"/>
    <x v="1"/>
    <s v="Sep"/>
  </r>
  <r>
    <s v="CA-2015-104626"/>
    <x v="398"/>
    <d v="2015-09-08T00:00:00"/>
    <x v="1"/>
    <s v="DR-12940"/>
    <s v="Daniel Raglin"/>
    <x v="2"/>
    <s v="United States"/>
    <x v="20"/>
    <x v="20"/>
    <x v="2"/>
    <s v="FUR-FU-10000308"/>
    <x v="0"/>
    <x v="3"/>
    <s v="Deflect-o Glass Clear Studded Chair Mats"/>
    <n v="124.36"/>
    <n v="2"/>
    <n v="27.359200000000001"/>
    <x v="1"/>
    <s v="Sep"/>
  </r>
  <r>
    <s v="CA-2016-160500"/>
    <x v="399"/>
    <d v="2016-05-08T00:00:00"/>
    <x v="2"/>
    <s v="DM-13015"/>
    <s v="Darrin Martin"/>
    <x v="0"/>
    <s v="United States"/>
    <x v="92"/>
    <x v="2"/>
    <x v="1"/>
    <s v="FUR-TA-10003748"/>
    <x v="0"/>
    <x v="2"/>
    <s v="Bevis 36 x 72 Conference Tables"/>
    <n v="298.77600000000001"/>
    <n v="3"/>
    <n v="7.4694000000000003"/>
    <x v="0"/>
    <s v="May"/>
  </r>
  <r>
    <s v="US-2014-112914"/>
    <x v="400"/>
    <d v="2014-09-30T00:00:00"/>
    <x v="1"/>
    <s v="MT-18070"/>
    <s v="Michelle Tran"/>
    <x v="2"/>
    <s v="United States"/>
    <x v="6"/>
    <x v="5"/>
    <x v="3"/>
    <s v="FUR-BO-10003272"/>
    <x v="0"/>
    <x v="0"/>
    <s v="O'Sullivan Living Dimensions 5-Shelf Bookcases"/>
    <n v="300.53280000000001"/>
    <n v="2"/>
    <n v="-97.231200000000001"/>
    <x v="2"/>
    <s v="Sep"/>
  </r>
  <r>
    <s v="US-2014-125521"/>
    <x v="401"/>
    <d v="2014-03-19T00:00:00"/>
    <x v="1"/>
    <s v="CK-12325"/>
    <s v="Christine Kargatis"/>
    <x v="2"/>
    <s v="United States"/>
    <x v="180"/>
    <x v="25"/>
    <x v="0"/>
    <s v="FUR-CH-10003379"/>
    <x v="0"/>
    <x v="1"/>
    <s v="Global Commerce Series High-Back Swivel/Tilt Chairs"/>
    <n v="1139.92"/>
    <n v="4"/>
    <n v="284.98"/>
    <x v="2"/>
    <s v="Mar"/>
  </r>
  <r>
    <s v="US-2016-162852"/>
    <x v="402"/>
    <d v="2016-12-31T00:00:00"/>
    <x v="1"/>
    <s v="BG-11695"/>
    <s v="Brooke Gillingham"/>
    <x v="1"/>
    <s v="United States"/>
    <x v="181"/>
    <x v="8"/>
    <x v="3"/>
    <s v="FUR-CH-10004853"/>
    <x v="0"/>
    <x v="1"/>
    <s v="Global Manager's Adjustable Task Chair, Storm"/>
    <n v="845.48800000000006"/>
    <n v="8"/>
    <n v="-12.0784"/>
    <x v="4"/>
    <s v="Dec"/>
  </r>
  <r>
    <s v="CA-2017-157854"/>
    <x v="403"/>
    <d v="2017-04-15T00:00:00"/>
    <x v="1"/>
    <s v="DM-13345"/>
    <s v="Denise Monton"/>
    <x v="1"/>
    <s v="United States"/>
    <x v="153"/>
    <x v="24"/>
    <x v="0"/>
    <s v="FUR-FU-10003832"/>
    <x v="0"/>
    <x v="3"/>
    <s v="Eldon Expressions Punched Metal &amp; Wood Desk Accessories, Black &amp; Cherry"/>
    <n v="56.28"/>
    <n v="6"/>
    <n v="15.7584"/>
    <x v="1"/>
    <s v="Apr"/>
  </r>
  <r>
    <s v="CA-2016-136371"/>
    <x v="331"/>
    <d v="2016-03-21T00:00:00"/>
    <x v="0"/>
    <s v="SV-20935"/>
    <s v="Susan Vittorini"/>
    <x v="0"/>
    <s v="United States"/>
    <x v="64"/>
    <x v="7"/>
    <x v="2"/>
    <s v="FUR-FU-10000409"/>
    <x v="0"/>
    <x v="3"/>
    <s v="GE 4 Foot Flourescent Tube, 40 Watt"/>
    <n v="14.98"/>
    <n v="1"/>
    <n v="6.8907999999999996"/>
    <x v="3"/>
    <s v="Mar"/>
  </r>
  <r>
    <s v="CA-2016-136371"/>
    <x v="331"/>
    <d v="2016-03-21T00:00:00"/>
    <x v="0"/>
    <s v="SV-20935"/>
    <s v="Susan Vittorini"/>
    <x v="0"/>
    <s v="United States"/>
    <x v="64"/>
    <x v="7"/>
    <x v="2"/>
    <s v="FUR-FU-10000221"/>
    <x v="0"/>
    <x v="3"/>
    <s v="Master Caster Door Stop, Brown"/>
    <n v="20.32"/>
    <n v="4"/>
    <n v="6.9088000000000003"/>
    <x v="3"/>
    <s v="Mar"/>
  </r>
  <r>
    <s v="CA-2016-128594"/>
    <x v="238"/>
    <d v="2016-08-29T00:00:00"/>
    <x v="2"/>
    <s v="DJ-13510"/>
    <s v="Don Jones"/>
    <x v="1"/>
    <s v="United States"/>
    <x v="53"/>
    <x v="2"/>
    <x v="1"/>
    <s v="FUR-CH-10001215"/>
    <x v="0"/>
    <x v="1"/>
    <s v="Global Troy Executive Leather Low-Back Tilter"/>
    <n v="1603.136"/>
    <n v="4"/>
    <n v="100.196"/>
    <x v="0"/>
    <s v="Aug"/>
  </r>
  <r>
    <s v="CA-2016-154690"/>
    <x v="404"/>
    <d v="2016-08-17T00:00:00"/>
    <x v="0"/>
    <s v="CC-12370"/>
    <s v="Christopher Conant"/>
    <x v="0"/>
    <s v="United States"/>
    <x v="160"/>
    <x v="30"/>
    <x v="0"/>
    <s v="FUR-CH-10000988"/>
    <x v="0"/>
    <x v="1"/>
    <s v="Hon Olson Stacker Stools"/>
    <n v="225.29599999999999"/>
    <n v="2"/>
    <n v="22.529599999999999"/>
    <x v="3"/>
    <s v="Aug"/>
  </r>
  <r>
    <s v="CA-2017-138975"/>
    <x v="405"/>
    <d v="2017-05-23T00:00:00"/>
    <x v="1"/>
    <s v="SC-20380"/>
    <s v="Shahid Collister"/>
    <x v="0"/>
    <s v="United States"/>
    <x v="182"/>
    <x v="24"/>
    <x v="0"/>
    <s v="FUR-BO-10004695"/>
    <x v="0"/>
    <x v="0"/>
    <s v="O'Sullivan 2-Door Barrister Bookcase in Odessa Pine"/>
    <n v="1628.82"/>
    <n v="9"/>
    <n v="374.62860000000001"/>
    <x v="4"/>
    <s v="May"/>
  </r>
  <r>
    <s v="CA-2017-143861"/>
    <x v="235"/>
    <d v="2017-06-19T00:00:00"/>
    <x v="1"/>
    <s v="LC-16885"/>
    <s v="Lena Creighton"/>
    <x v="0"/>
    <s v="United States"/>
    <x v="66"/>
    <x v="1"/>
    <x v="0"/>
    <s v="FUR-FU-10001546"/>
    <x v="0"/>
    <x v="3"/>
    <s v="Dana Swing-Arm Lamps"/>
    <n v="17.088000000000001"/>
    <n v="2"/>
    <n v="1.0680000000000001"/>
    <x v="1"/>
    <s v="Jun"/>
  </r>
  <r>
    <s v="CA-2014-148040"/>
    <x v="406"/>
    <d v="2014-03-26T00:00:00"/>
    <x v="1"/>
    <s v="BF-11275"/>
    <s v="Beth Fritzler"/>
    <x v="1"/>
    <s v="United States"/>
    <x v="104"/>
    <x v="22"/>
    <x v="1"/>
    <s v="FUR-CH-10001482"/>
    <x v="0"/>
    <x v="1"/>
    <s v="Office Star - Mesh Screen back chair with Vinyl seat"/>
    <n v="314.35199999999998"/>
    <n v="3"/>
    <n v="-35.364600000000003"/>
    <x v="4"/>
    <s v="Mar"/>
  </r>
  <r>
    <s v="US-2016-167339"/>
    <x v="407"/>
    <d v="2016-01-23T00:00:00"/>
    <x v="0"/>
    <s v="TD-20995"/>
    <s v="Tamara Dahlen"/>
    <x v="0"/>
    <s v="United States"/>
    <x v="53"/>
    <x v="2"/>
    <x v="1"/>
    <s v="FUR-CH-10004289"/>
    <x v="0"/>
    <x v="1"/>
    <s v="Global Super Steno Chair"/>
    <n v="153.56800000000001"/>
    <n v="2"/>
    <n v="-5.7587999999999999"/>
    <x v="3"/>
    <s v="Jan"/>
  </r>
  <r>
    <s v="US-2016-167339"/>
    <x v="407"/>
    <d v="2016-01-23T00:00:00"/>
    <x v="0"/>
    <s v="TD-20995"/>
    <s v="Tamara Dahlen"/>
    <x v="0"/>
    <s v="United States"/>
    <x v="53"/>
    <x v="2"/>
    <x v="1"/>
    <s v="FUR-CH-10000785"/>
    <x v="0"/>
    <x v="1"/>
    <s v="Global Ergonomic Managers Chair"/>
    <n v="1013.4880000000001"/>
    <n v="7"/>
    <n v="76.011600000000001"/>
    <x v="3"/>
    <s v="Jan"/>
  </r>
  <r>
    <s v="CA-2016-130799"/>
    <x v="367"/>
    <d v="2016-11-16T00:00:00"/>
    <x v="0"/>
    <s v="BK-11260"/>
    <s v="Berenike Kampe"/>
    <x v="0"/>
    <s v="United States"/>
    <x v="28"/>
    <x v="2"/>
    <x v="1"/>
    <s v="FUR-FU-10001852"/>
    <x v="0"/>
    <x v="3"/>
    <s v="Eldon Regeneration Recycled Desk Accessories, Smoke"/>
    <n v="6.96"/>
    <n v="4"/>
    <n v="2.2271999999999998"/>
    <x v="2"/>
    <s v="Nov"/>
  </r>
  <r>
    <s v="US-2016-159856"/>
    <x v="408"/>
    <d v="2016-10-22T00:00:00"/>
    <x v="1"/>
    <s v="EP-13915"/>
    <s v="Emily Phan"/>
    <x v="0"/>
    <s v="United States"/>
    <x v="183"/>
    <x v="22"/>
    <x v="1"/>
    <s v="FUR-CH-10003396"/>
    <x v="0"/>
    <x v="1"/>
    <s v="Global Deluxe Steno Chair"/>
    <n v="307.92"/>
    <n v="5"/>
    <n v="-34.640999999999998"/>
    <x v="4"/>
    <s v="Oct"/>
  </r>
  <r>
    <s v="CA-2014-142727"/>
    <x v="149"/>
    <d v="2014-05-01T00:00:00"/>
    <x v="0"/>
    <s v="HG-14845"/>
    <s v="Harry Greene"/>
    <x v="0"/>
    <s v="United States"/>
    <x v="184"/>
    <x v="35"/>
    <x v="0"/>
    <s v="FUR-CH-10002304"/>
    <x v="0"/>
    <x v="1"/>
    <s v="Global Stack Chair without Arms, Black"/>
    <n v="51.96"/>
    <n v="2"/>
    <n v="12.99"/>
    <x v="3"/>
    <s v="Apr"/>
  </r>
  <r>
    <s v="CA-2017-139913"/>
    <x v="409"/>
    <d v="2017-10-29T00:00:00"/>
    <x v="1"/>
    <s v="JC-16105"/>
    <s v="Julie Creighton"/>
    <x v="1"/>
    <s v="United States"/>
    <x v="77"/>
    <x v="7"/>
    <x v="2"/>
    <s v="FUR-FU-10000771"/>
    <x v="0"/>
    <x v="3"/>
    <s v="Eldon 200 Class Desk Accessories, Smoke"/>
    <n v="69.08"/>
    <n v="11"/>
    <n v="29.0136"/>
    <x v="6"/>
    <s v="Oct"/>
  </r>
  <r>
    <s v="US-2015-114839"/>
    <x v="12"/>
    <d v="2015-04-30T00:00:00"/>
    <x v="1"/>
    <s v="PW-19240"/>
    <s v="Pierre Wener"/>
    <x v="0"/>
    <s v="United States"/>
    <x v="6"/>
    <x v="5"/>
    <x v="3"/>
    <s v="FUR-CH-10004086"/>
    <x v="0"/>
    <x v="1"/>
    <s v="Hon 4070 Series Pagoda Armless Upholstered Stacking Chairs"/>
    <n v="408.42200000000003"/>
    <n v="2"/>
    <n v="-5.8346"/>
    <x v="4"/>
    <s v="Apr"/>
  </r>
  <r>
    <s v="CA-2016-153577"/>
    <x v="410"/>
    <d v="2016-07-01T00:00:00"/>
    <x v="1"/>
    <s v="KH-16330"/>
    <s v="Katharine Harms"/>
    <x v="1"/>
    <s v="United States"/>
    <x v="185"/>
    <x v="8"/>
    <x v="3"/>
    <s v="FUR-CH-10003981"/>
    <x v="0"/>
    <x v="1"/>
    <s v="Global Commerce Series Low-Back Swivel/Tilt Chairs"/>
    <n v="539.65800000000002"/>
    <n v="3"/>
    <n v="-7.7093999999999996"/>
    <x v="4"/>
    <s v="Jun"/>
  </r>
  <r>
    <s v="CA-2016-160129"/>
    <x v="411"/>
    <d v="2016-11-23T00:00:00"/>
    <x v="3"/>
    <s v="LS-17200"/>
    <s v="Luke Schmidt"/>
    <x v="1"/>
    <s v="United States"/>
    <x v="3"/>
    <x v="3"/>
    <x v="2"/>
    <s v="FUR-FU-10002088"/>
    <x v="0"/>
    <x v="3"/>
    <s v="Nu-Dell Float Frame 11 x 14 1/2"/>
    <n v="14.368"/>
    <n v="2"/>
    <n v="3.9512"/>
    <x v="7"/>
    <s v="Nov"/>
  </r>
  <r>
    <s v="CA-2016-160129"/>
    <x v="411"/>
    <d v="2016-11-23T00:00:00"/>
    <x v="3"/>
    <s v="LS-17200"/>
    <s v="Luke Schmidt"/>
    <x v="1"/>
    <s v="United States"/>
    <x v="3"/>
    <x v="3"/>
    <x v="2"/>
    <s v="FUR-FU-10003976"/>
    <x v="0"/>
    <x v="3"/>
    <s v="DAX Executive Solid Wood Document Frame, Desktop or Hang, Mahogany, 5 x 7"/>
    <n v="70.447999999999993"/>
    <n v="7"/>
    <n v="12.3284"/>
    <x v="7"/>
    <s v="Nov"/>
  </r>
  <r>
    <s v="CA-2014-157721"/>
    <x v="412"/>
    <d v="2014-09-05T00:00:00"/>
    <x v="2"/>
    <s v="JM-16195"/>
    <s v="Justin MacKendrick"/>
    <x v="0"/>
    <s v="United States"/>
    <x v="115"/>
    <x v="7"/>
    <x v="2"/>
    <s v="FUR-FU-10002116"/>
    <x v="0"/>
    <x v="3"/>
    <s v="Tenex Carpeted, Granite-Look or Clear Contemporary Contour Shape Chair Mats"/>
    <n v="70.709999999999994"/>
    <n v="1"/>
    <n v="4.9497"/>
    <x v="0"/>
    <s v="Sep"/>
  </r>
  <r>
    <s v="CA-2017-128629"/>
    <x v="413"/>
    <d v="2017-07-14T00:00:00"/>
    <x v="0"/>
    <s v="BP-11155"/>
    <s v="Becky Pak"/>
    <x v="0"/>
    <s v="United States"/>
    <x v="29"/>
    <x v="24"/>
    <x v="0"/>
    <s v="FUR-FU-10000771"/>
    <x v="0"/>
    <x v="3"/>
    <s v="Eldon 200 Class Desk Accessories, Smoke"/>
    <n v="18.84"/>
    <n v="3"/>
    <n v="7.9127999999999998"/>
    <x v="4"/>
    <s v="Jul"/>
  </r>
  <r>
    <s v="CA-2017-143434"/>
    <x v="414"/>
    <d v="2017-11-24T00:00:00"/>
    <x v="1"/>
    <s v="ME-17320"/>
    <s v="Maria Etezadi"/>
    <x v="2"/>
    <s v="United States"/>
    <x v="186"/>
    <x v="17"/>
    <x v="3"/>
    <s v="FUR-FU-10002597"/>
    <x v="0"/>
    <x v="3"/>
    <s v="C-Line Magnetic Cubicle Keepers, Clear Polypropylene"/>
    <n v="19.760000000000002"/>
    <n v="4"/>
    <n v="8.2992000000000008"/>
    <x v="6"/>
    <s v="Nov"/>
  </r>
  <r>
    <s v="CA-2015-168564"/>
    <x v="415"/>
    <d v="2015-08-08T00:00:00"/>
    <x v="3"/>
    <s v="TT-21220"/>
    <s v="Thomas Thornton"/>
    <x v="0"/>
    <s v="United States"/>
    <x v="28"/>
    <x v="2"/>
    <x v="1"/>
    <s v="FUR-CH-10000785"/>
    <x v="0"/>
    <x v="1"/>
    <s v="Global Ergonomic Managers Chair"/>
    <n v="144.78399999999999"/>
    <n v="1"/>
    <n v="10.8588"/>
    <x v="7"/>
    <s v="Aug"/>
  </r>
  <r>
    <s v="CA-2017-155880"/>
    <x v="416"/>
    <d v="2017-03-31T00:00:00"/>
    <x v="1"/>
    <s v="JD-16150"/>
    <s v="Justin Deggeller"/>
    <x v="1"/>
    <s v="United States"/>
    <x v="79"/>
    <x v="16"/>
    <x v="3"/>
    <s v="FUR-CH-10000422"/>
    <x v="0"/>
    <x v="1"/>
    <s v="Global Highback Leather Tilter in Burgundy"/>
    <n v="90.99"/>
    <n v="1"/>
    <n v="14.558400000000001"/>
    <x v="6"/>
    <s v="Mar"/>
  </r>
  <r>
    <s v="CA-2017-155880"/>
    <x v="416"/>
    <d v="2017-03-31T00:00:00"/>
    <x v="1"/>
    <s v="JD-16150"/>
    <s v="Justin Deggeller"/>
    <x v="1"/>
    <s v="United States"/>
    <x v="79"/>
    <x v="16"/>
    <x v="3"/>
    <s v="FUR-CH-10004675"/>
    <x v="0"/>
    <x v="1"/>
    <s v="Lifetime Advantage Folding Chairs, 4/Carton"/>
    <n v="1526.56"/>
    <n v="7"/>
    <n v="427.43680000000001"/>
    <x v="6"/>
    <s v="Mar"/>
  </r>
  <r>
    <s v="CA-2017-155880"/>
    <x v="416"/>
    <d v="2017-03-31T00:00:00"/>
    <x v="1"/>
    <s v="JD-16150"/>
    <s v="Justin Deggeller"/>
    <x v="1"/>
    <s v="United States"/>
    <x v="79"/>
    <x v="16"/>
    <x v="3"/>
    <s v="FUR-CH-10002880"/>
    <x v="0"/>
    <x v="1"/>
    <s v="Global High-Back Leather Tilter, Burgundy"/>
    <n v="368.97"/>
    <n v="3"/>
    <n v="40.5867"/>
    <x v="6"/>
    <s v="Mar"/>
  </r>
  <r>
    <s v="CA-2017-126242"/>
    <x v="49"/>
    <d v="2017-11-24T00:00:00"/>
    <x v="1"/>
    <s v="MC-18100"/>
    <s v="Mick Crebagga"/>
    <x v="0"/>
    <s v="United States"/>
    <x v="2"/>
    <x v="2"/>
    <x v="1"/>
    <s v="FUR-FU-10002685"/>
    <x v="0"/>
    <x v="3"/>
    <s v="Executive Impressions 13-1/2&quot; Indoor/Outdoor Wall Clock"/>
    <n v="18.7"/>
    <n v="1"/>
    <n v="7.1059999999999999"/>
    <x v="2"/>
    <s v="Nov"/>
  </r>
  <r>
    <s v="CA-2016-166443"/>
    <x v="114"/>
    <d v="2016-11-05T00:00:00"/>
    <x v="2"/>
    <s v="LH-17020"/>
    <s v="Lisa Hazard"/>
    <x v="0"/>
    <s v="United States"/>
    <x v="28"/>
    <x v="2"/>
    <x v="1"/>
    <s v="FUR-FU-10004020"/>
    <x v="0"/>
    <x v="3"/>
    <s v="Advantus Panel Wall Acrylic Frame"/>
    <n v="38.29"/>
    <n v="7"/>
    <n v="16.464700000000001"/>
    <x v="5"/>
    <s v="Nov"/>
  </r>
  <r>
    <s v="CA-2017-169859"/>
    <x v="417"/>
    <d v="2017-12-18T00:00:00"/>
    <x v="1"/>
    <s v="MP-18175"/>
    <s v="Mike Pelletier"/>
    <x v="2"/>
    <s v="United States"/>
    <x v="53"/>
    <x v="2"/>
    <x v="1"/>
    <s v="FUR-FU-10004963"/>
    <x v="0"/>
    <x v="3"/>
    <s v="Eldon 400 Class Desk Accessories, Black Carbon"/>
    <n v="26.25"/>
    <n v="3"/>
    <n v="11.025"/>
    <x v="4"/>
    <s v="Dec"/>
  </r>
  <r>
    <s v="CA-2017-134915"/>
    <x v="418"/>
    <d v="2017-11-12T00:00:00"/>
    <x v="3"/>
    <s v="EM-14140"/>
    <s v="Eugene Moren"/>
    <x v="2"/>
    <s v="United States"/>
    <x v="110"/>
    <x v="22"/>
    <x v="1"/>
    <s v="FUR-CH-10004875"/>
    <x v="0"/>
    <x v="1"/>
    <s v="Harbour Creations 67200 Series Stacking Chairs"/>
    <n v="113.88800000000001"/>
    <n v="2"/>
    <n v="9.9651999999999994"/>
    <x v="7"/>
    <s v="Nov"/>
  </r>
  <r>
    <s v="CA-2017-134915"/>
    <x v="418"/>
    <d v="2017-11-12T00:00:00"/>
    <x v="3"/>
    <s v="EM-14140"/>
    <s v="Eugene Moren"/>
    <x v="2"/>
    <s v="United States"/>
    <x v="110"/>
    <x v="22"/>
    <x v="1"/>
    <s v="FUR-FU-10000305"/>
    <x v="0"/>
    <x v="3"/>
    <s v="Tenex V2T-RE Standard Weight Series Chair Mat, 45&quot; x 53&quot;, Lip 25&quot; x 12&quot;"/>
    <n v="113.568"/>
    <n v="2"/>
    <n v="-5.6783999999999999"/>
    <x v="7"/>
    <s v="Nov"/>
  </r>
  <r>
    <s v="CA-2017-123638"/>
    <x v="419"/>
    <d v="2017-07-04T00:00:00"/>
    <x v="1"/>
    <s v="MA-17995"/>
    <s v="Michelle Arnett"/>
    <x v="2"/>
    <s v="United States"/>
    <x v="115"/>
    <x v="7"/>
    <x v="2"/>
    <s v="FUR-CH-10002647"/>
    <x v="0"/>
    <x v="1"/>
    <s v="Situations Contoured Folding Chairs, 4/Set"/>
    <n v="191.64599999999999"/>
    <n v="3"/>
    <n v="31.940999999999999"/>
    <x v="1"/>
    <s v="Jun"/>
  </r>
  <r>
    <s v="CA-2017-137428"/>
    <x v="420"/>
    <d v="2017-12-21T00:00:00"/>
    <x v="0"/>
    <s v="AY-10555"/>
    <s v="Andy Yotov"/>
    <x v="1"/>
    <s v="United States"/>
    <x v="64"/>
    <x v="2"/>
    <x v="1"/>
    <s v="FUR-CH-10002774"/>
    <x v="0"/>
    <x v="1"/>
    <s v="Global Deluxe Stacking Chair, Gray"/>
    <n v="81.567999999999998"/>
    <n v="2"/>
    <n v="9.1763999999999992"/>
    <x v="2"/>
    <s v="Dec"/>
  </r>
  <r>
    <s v="CA-2017-137428"/>
    <x v="420"/>
    <d v="2017-12-21T00:00:00"/>
    <x v="0"/>
    <s v="AY-10555"/>
    <s v="Andy Yotov"/>
    <x v="1"/>
    <s v="United States"/>
    <x v="64"/>
    <x v="2"/>
    <x v="1"/>
    <s v="FUR-CH-10003817"/>
    <x v="0"/>
    <x v="1"/>
    <s v="Global Value Steno Chair, Gray"/>
    <n v="97.183999999999997"/>
    <n v="2"/>
    <n v="6.0739999999999998"/>
    <x v="2"/>
    <s v="Dec"/>
  </r>
  <r>
    <s v="CA-2017-137428"/>
    <x v="420"/>
    <d v="2017-12-21T00:00:00"/>
    <x v="0"/>
    <s v="AY-10555"/>
    <s v="Andy Yotov"/>
    <x v="1"/>
    <s v="United States"/>
    <x v="64"/>
    <x v="2"/>
    <x v="1"/>
    <s v="FUR-FU-10002445"/>
    <x v="0"/>
    <x v="3"/>
    <s v="DAX Two-Tone Rosewood/Black Document Frame, Desktop, 5 x 7"/>
    <n v="18.96"/>
    <n v="2"/>
    <n v="7.5839999999999996"/>
    <x v="2"/>
    <s v="Dec"/>
  </r>
  <r>
    <s v="CA-2014-162866"/>
    <x v="421"/>
    <d v="2014-12-31T00:00:00"/>
    <x v="1"/>
    <s v="Co-12640"/>
    <s v="Corey-Lock"/>
    <x v="0"/>
    <s v="United States"/>
    <x v="187"/>
    <x v="8"/>
    <x v="3"/>
    <s v="FUR-FU-10001473"/>
    <x v="0"/>
    <x v="3"/>
    <s v="DAX Wood Document Frame"/>
    <n v="32.951999999999998"/>
    <n v="6"/>
    <n v="-19.7712"/>
    <x v="4"/>
    <s v="Dec"/>
  </r>
  <r>
    <s v="CA-2017-167941"/>
    <x v="200"/>
    <d v="2017-11-09T00:00:00"/>
    <x v="0"/>
    <s v="JF-15565"/>
    <s v="Jill Fjeld"/>
    <x v="0"/>
    <s v="United States"/>
    <x v="160"/>
    <x v="30"/>
    <x v="0"/>
    <s v="FUR-FU-10004671"/>
    <x v="0"/>
    <x v="3"/>
    <s v="Executive Impressions 12&quot; Wall Clock"/>
    <n v="28.271999999999998"/>
    <n v="2"/>
    <n v="6.3612000000000002"/>
    <x v="0"/>
    <s v="Nov"/>
  </r>
  <r>
    <s v="CA-2015-137512"/>
    <x v="422"/>
    <d v="2015-05-12T00:00:00"/>
    <x v="1"/>
    <s v="AG-10675"/>
    <s v="Anna Gayman"/>
    <x v="0"/>
    <s v="United States"/>
    <x v="188"/>
    <x v="5"/>
    <x v="3"/>
    <s v="FUR-TA-10001095"/>
    <x v="0"/>
    <x v="2"/>
    <s v="Chromcraft Round Conference Tables"/>
    <n v="244.006"/>
    <n v="2"/>
    <n v="-31.372199999999999"/>
    <x v="2"/>
    <s v="May"/>
  </r>
  <r>
    <s v="CA-2017-139773"/>
    <x v="423"/>
    <d v="2017-12-04T00:00:00"/>
    <x v="3"/>
    <s v="DV-13045"/>
    <s v="Darrin Van Huff"/>
    <x v="1"/>
    <s v="United States"/>
    <x v="3"/>
    <x v="3"/>
    <x v="2"/>
    <s v="FUR-CH-10001797"/>
    <x v="0"/>
    <x v="1"/>
    <s v="Safco Chair Connectors, 6/Carton"/>
    <n v="188.55199999999999"/>
    <n v="7"/>
    <n v="-2.6936"/>
    <x v="7"/>
    <s v="Dec"/>
  </r>
  <r>
    <s v="CA-2014-109232"/>
    <x v="424"/>
    <d v="2014-01-16T00:00:00"/>
    <x v="0"/>
    <s v="ND-18370"/>
    <s v="Natalie DeCherney"/>
    <x v="0"/>
    <s v="United States"/>
    <x v="189"/>
    <x v="10"/>
    <x v="0"/>
    <s v="FUR-CH-10000422"/>
    <x v="0"/>
    <x v="1"/>
    <s v="Global Highback Leather Tilter in Burgundy"/>
    <n v="545.94000000000005"/>
    <n v="6"/>
    <n v="87.350399999999993"/>
    <x v="0"/>
    <s v="Jan"/>
  </r>
  <r>
    <s v="CA-2015-139850"/>
    <x v="425"/>
    <d v="2015-06-17T00:00:00"/>
    <x v="1"/>
    <s v="GB-14575"/>
    <s v="Giulietta Baptist"/>
    <x v="0"/>
    <s v="United States"/>
    <x v="3"/>
    <x v="3"/>
    <x v="2"/>
    <s v="FUR-FU-10003623"/>
    <x v="0"/>
    <x v="3"/>
    <s v="DataProducts Ampli Magnifier Task Lamp, Black,"/>
    <n v="43.295999999999999"/>
    <n v="2"/>
    <n v="4.3296000000000001"/>
    <x v="2"/>
    <s v="Jun"/>
  </r>
  <r>
    <s v="CA-2014-131310"/>
    <x v="56"/>
    <d v="2014-07-18T00:00:00"/>
    <x v="1"/>
    <s v="CL-12565"/>
    <s v="Clay Ludtke"/>
    <x v="0"/>
    <s v="United States"/>
    <x v="15"/>
    <x v="13"/>
    <x v="1"/>
    <s v="FUR-CH-10001797"/>
    <x v="0"/>
    <x v="1"/>
    <s v="Safco Chair Connectors, 6/Carton"/>
    <n v="123.136"/>
    <n v="4"/>
    <n v="13.8528"/>
    <x v="6"/>
    <s v="Jul"/>
  </r>
  <r>
    <s v="US-2014-112872"/>
    <x v="387"/>
    <d v="2014-12-11T00:00:00"/>
    <x v="0"/>
    <s v="RC-19960"/>
    <s v="Ryan Crowe"/>
    <x v="0"/>
    <s v="United States"/>
    <x v="76"/>
    <x v="36"/>
    <x v="1"/>
    <s v="FUR-TA-10003238"/>
    <x v="0"/>
    <x v="2"/>
    <s v="Chromcraft Bull-Nose Wood 48&quot; x 96&quot; Rectangular Conference Tables"/>
    <n v="275.49"/>
    <n v="1"/>
    <n v="-170.8038"/>
    <x v="2"/>
    <s v="Dec"/>
  </r>
  <r>
    <s v="CA-2016-139269"/>
    <x v="426"/>
    <d v="2016-05-30T00:00:00"/>
    <x v="1"/>
    <s v="JB-16045"/>
    <s v="Julia Barnett"/>
    <x v="2"/>
    <s v="United States"/>
    <x v="29"/>
    <x v="24"/>
    <x v="0"/>
    <s v="FUR-FU-10000755"/>
    <x v="0"/>
    <x v="3"/>
    <s v="Eldon Expressions Mahogany Wood Desk Collection"/>
    <n v="24.96"/>
    <n v="4"/>
    <n v="6.24"/>
    <x v="2"/>
    <s v="May"/>
  </r>
  <r>
    <s v="CA-2014-138317"/>
    <x v="112"/>
    <d v="2014-06-25T00:00:00"/>
    <x v="1"/>
    <s v="NW-18400"/>
    <s v="Natalie Webber"/>
    <x v="0"/>
    <s v="United States"/>
    <x v="3"/>
    <x v="3"/>
    <x v="2"/>
    <s v="FUR-FU-10000550"/>
    <x v="0"/>
    <x v="3"/>
    <s v="Stacking Trays by OIC"/>
    <n v="3.984"/>
    <n v="1"/>
    <n v="0.64739999999999998"/>
    <x v="4"/>
    <s v="Jun"/>
  </r>
  <r>
    <s v="CA-2016-124772"/>
    <x v="28"/>
    <d v="2016-12-06T00:00:00"/>
    <x v="2"/>
    <s v="JG-15160"/>
    <s v="James Galang"/>
    <x v="0"/>
    <s v="United States"/>
    <x v="190"/>
    <x v="0"/>
    <x v="0"/>
    <s v="FUR-FU-10004748"/>
    <x v="0"/>
    <x v="3"/>
    <s v="Howard Miller 16&quot; Diameter Gallery Wall Clock"/>
    <n v="191.82"/>
    <n v="3"/>
    <n v="74.809799999999996"/>
    <x v="5"/>
    <s v="Dec"/>
  </r>
  <r>
    <s v="US-2015-138919"/>
    <x v="5"/>
    <d v="2015-09-21T00:00:00"/>
    <x v="1"/>
    <s v="LS-16975"/>
    <s v="Lindsay Shagiari"/>
    <x v="2"/>
    <s v="United States"/>
    <x v="13"/>
    <x v="7"/>
    <x v="2"/>
    <s v="FUR-TA-10004154"/>
    <x v="0"/>
    <x v="2"/>
    <s v="Riverside Furniture Oval Coffee Table, Oval End Table, End Table with Drawer"/>
    <n v="344.22"/>
    <n v="2"/>
    <n v="-103.26600000000001"/>
    <x v="4"/>
    <s v="Sep"/>
  </r>
  <r>
    <s v="US-2016-160528"/>
    <x v="427"/>
    <d v="2016-08-30T00:00:00"/>
    <x v="1"/>
    <s v="MH-18115"/>
    <s v="Mick Hernandez"/>
    <x v="2"/>
    <s v="United States"/>
    <x v="191"/>
    <x v="5"/>
    <x v="3"/>
    <s v="FUR-FU-10004973"/>
    <x v="0"/>
    <x v="3"/>
    <s v="Flat Face Poster Frame"/>
    <n v="22.608000000000001"/>
    <n v="3"/>
    <n v="-10.1736"/>
    <x v="1"/>
    <s v="Aug"/>
  </r>
  <r>
    <s v="CA-2015-123568"/>
    <x v="428"/>
    <d v="2015-11-14T00:00:00"/>
    <x v="1"/>
    <s v="SC-20095"/>
    <s v="Sanjit Chand"/>
    <x v="0"/>
    <s v="United States"/>
    <x v="192"/>
    <x v="4"/>
    <x v="1"/>
    <s v="FUR-FU-10004090"/>
    <x v="0"/>
    <x v="3"/>
    <s v="Executive Impressions 14&quot; Contract Wall Clock"/>
    <n v="66.69"/>
    <n v="3"/>
    <n v="22.0077"/>
    <x v="6"/>
    <s v="Nov"/>
  </r>
  <r>
    <s v="CA-2017-124674"/>
    <x v="429"/>
    <d v="2017-11-23T00:00:00"/>
    <x v="1"/>
    <s v="JB-16000"/>
    <s v="Joy Bell-"/>
    <x v="0"/>
    <s v="United States"/>
    <x v="193"/>
    <x v="5"/>
    <x v="3"/>
    <s v="FUR-BO-10002202"/>
    <x v="0"/>
    <x v="0"/>
    <s v="Atlantic Metals Mobile 2-Shelf Bookcases, Custom Colors"/>
    <n v="327.7328"/>
    <n v="2"/>
    <n v="-14.4588"/>
    <x v="6"/>
    <s v="Nov"/>
  </r>
  <r>
    <s v="CA-2017-169054"/>
    <x v="135"/>
    <d v="2017-04-26T00:00:00"/>
    <x v="1"/>
    <s v="MO-17800"/>
    <s v="Meg O'Connel"/>
    <x v="2"/>
    <s v="United States"/>
    <x v="3"/>
    <x v="3"/>
    <x v="2"/>
    <s v="FUR-FU-10001488"/>
    <x v="0"/>
    <x v="3"/>
    <s v="Tenex 46&quot; x 60&quot; Computer Anti-Static Chairmat, Rectangular Shaped"/>
    <n v="254.352"/>
    <n v="3"/>
    <n v="0"/>
    <x v="4"/>
    <s v="Apr"/>
  </r>
  <r>
    <s v="CA-2017-116855"/>
    <x v="430"/>
    <d v="2017-12-21T00:00:00"/>
    <x v="1"/>
    <s v="AI-10855"/>
    <s v="Arianne Irving"/>
    <x v="0"/>
    <s v="United States"/>
    <x v="180"/>
    <x v="25"/>
    <x v="0"/>
    <s v="FUR-CH-10003846"/>
    <x v="0"/>
    <x v="1"/>
    <s v="Hon Valutask Swivel Chairs"/>
    <n v="504.9"/>
    <n v="5"/>
    <n v="80.784000000000006"/>
    <x v="4"/>
    <s v="Dec"/>
  </r>
  <r>
    <s v="CA-2015-168480"/>
    <x v="231"/>
    <d v="2015-09-27T00:00:00"/>
    <x v="1"/>
    <s v="DM-12955"/>
    <s v="Dario Medina"/>
    <x v="1"/>
    <s v="United States"/>
    <x v="194"/>
    <x v="17"/>
    <x v="3"/>
    <s v="FUR-BO-10000468"/>
    <x v="0"/>
    <x v="0"/>
    <s v="O'Sullivan 2-Shelf Heavy-Duty Bookcases"/>
    <n v="194.32"/>
    <n v="4"/>
    <n v="31.091200000000001"/>
    <x v="6"/>
    <s v="Sep"/>
  </r>
  <r>
    <s v="US-2016-114293"/>
    <x v="431"/>
    <d v="2016-11-26T00:00:00"/>
    <x v="1"/>
    <s v="JH-16180"/>
    <s v="Justin Hirsh"/>
    <x v="0"/>
    <s v="United States"/>
    <x v="195"/>
    <x v="36"/>
    <x v="1"/>
    <s v="FUR-CH-10003833"/>
    <x v="0"/>
    <x v="1"/>
    <s v="Novimex Fabric Task Chair"/>
    <n v="195.136"/>
    <n v="4"/>
    <n v="-12.196"/>
    <x v="2"/>
    <s v="Nov"/>
  </r>
  <r>
    <s v="US-2015-123960"/>
    <x v="432"/>
    <d v="2015-06-16T00:00:00"/>
    <x v="1"/>
    <s v="BD-11605"/>
    <s v="Brian Dahlen"/>
    <x v="0"/>
    <s v="United States"/>
    <x v="91"/>
    <x v="35"/>
    <x v="0"/>
    <s v="FUR-FU-10004666"/>
    <x v="0"/>
    <x v="3"/>
    <s v="DAX Clear Channel Poster Frame"/>
    <n v="29.16"/>
    <n v="2"/>
    <n v="10.789199999999999"/>
    <x v="2"/>
    <s v="Jun"/>
  </r>
  <r>
    <s v="CA-2017-101749"/>
    <x v="433"/>
    <d v="2017-10-08T00:00:00"/>
    <x v="1"/>
    <s v="AS-10045"/>
    <s v="Aaron Smayling"/>
    <x v="1"/>
    <s v="United States"/>
    <x v="102"/>
    <x v="2"/>
    <x v="1"/>
    <s v="FUR-TA-10001520"/>
    <x v="0"/>
    <x v="2"/>
    <s v="Lesro Sheffield Collection Coffee Table, End Table, Center Table, Corner Table"/>
    <n v="171.28800000000001"/>
    <n v="3"/>
    <n v="-6.4233000000000002"/>
    <x v="2"/>
    <s v="Oct"/>
  </r>
  <r>
    <s v="US-2016-147991"/>
    <x v="399"/>
    <d v="2016-05-09T00:00:00"/>
    <x v="1"/>
    <s v="ZD-21925"/>
    <s v="Zuschuss Donatelli"/>
    <x v="0"/>
    <s v="United States"/>
    <x v="196"/>
    <x v="9"/>
    <x v="0"/>
    <s v="FUR-FU-10004270"/>
    <x v="0"/>
    <x v="3"/>
    <s v="Eldon Image Series Desk Accessories, Burgundy"/>
    <n v="16.72"/>
    <n v="5"/>
    <n v="3.3439999999999999"/>
    <x v="4"/>
    <s v="May"/>
  </r>
  <r>
    <s v="CA-2017-149559"/>
    <x v="91"/>
    <d v="2017-09-12T00:00:00"/>
    <x v="3"/>
    <s v="KF-16285"/>
    <s v="Karen Ferguson"/>
    <x v="2"/>
    <s v="United States"/>
    <x v="62"/>
    <x v="2"/>
    <x v="1"/>
    <s v="FUR-CH-10002320"/>
    <x v="0"/>
    <x v="1"/>
    <s v="Hon Pagoda Stacking Chairs"/>
    <n v="2054.2719999999999"/>
    <n v="8"/>
    <n v="256.78399999999999"/>
    <x v="5"/>
    <s v="Sep"/>
  </r>
  <r>
    <s v="CA-2017-121419"/>
    <x v="214"/>
    <d v="2017-04-04T00:00:00"/>
    <x v="2"/>
    <s v="TC-21475"/>
    <s v="Tony Chapman"/>
    <x v="2"/>
    <s v="United States"/>
    <x v="29"/>
    <x v="24"/>
    <x v="0"/>
    <s v="FUR-TA-10004534"/>
    <x v="0"/>
    <x v="2"/>
    <s v="Bevis 44 x 96 Conference Tables"/>
    <n v="411.8"/>
    <n v="2"/>
    <n v="70.006"/>
    <x v="3"/>
    <s v="Apr"/>
  </r>
  <r>
    <s v="US-2017-148054"/>
    <x v="434"/>
    <d v="2017-10-11T00:00:00"/>
    <x v="1"/>
    <s v="NZ-18565"/>
    <s v="Nick Zandusky"/>
    <x v="2"/>
    <s v="United States"/>
    <x v="197"/>
    <x v="42"/>
    <x v="1"/>
    <s v="FUR-FU-10003247"/>
    <x v="0"/>
    <x v="3"/>
    <s v="36X48 HARDFLOOR CHAIRMAT"/>
    <n v="41.96"/>
    <n v="2"/>
    <n v="2.9371999999999998"/>
    <x v="2"/>
    <s v="Oct"/>
  </r>
  <r>
    <s v="CA-2017-131492"/>
    <x v="66"/>
    <d v="2017-10-24T00:00:00"/>
    <x v="0"/>
    <s v="HH-15010"/>
    <s v="Hilary Holden"/>
    <x v="1"/>
    <s v="United States"/>
    <x v="28"/>
    <x v="2"/>
    <x v="1"/>
    <s v="FUR-FU-10003878"/>
    <x v="0"/>
    <x v="3"/>
    <s v="Linden 10&quot; Round Wall Clock, Black"/>
    <n v="30.56"/>
    <n v="2"/>
    <n v="10.3904"/>
    <x v="2"/>
    <s v="Oct"/>
  </r>
  <r>
    <s v="CA-2017-131492"/>
    <x v="66"/>
    <d v="2017-10-24T00:00:00"/>
    <x v="0"/>
    <s v="HH-15010"/>
    <s v="Hilary Holden"/>
    <x v="1"/>
    <s v="United States"/>
    <x v="28"/>
    <x v="2"/>
    <x v="1"/>
    <s v="FUR-TA-10003837"/>
    <x v="0"/>
    <x v="2"/>
    <s v="Anderson Hickey Conga Table Tops &amp; Accessories"/>
    <n v="24.367999999999999"/>
    <n v="2"/>
    <n v="-3.3506"/>
    <x v="2"/>
    <s v="Oct"/>
  </r>
  <r>
    <s v="CA-2014-119375"/>
    <x v="317"/>
    <d v="2014-11-22T00:00:00"/>
    <x v="1"/>
    <s v="YC-21895"/>
    <s v="Yoseph Carroll"/>
    <x v="1"/>
    <s v="United States"/>
    <x v="19"/>
    <x v="14"/>
    <x v="2"/>
    <s v="FUR-FU-10002379"/>
    <x v="0"/>
    <x v="3"/>
    <s v="Eldon Econocleat Chair Mats for Low Pile Carpets"/>
    <n v="124.41"/>
    <n v="3"/>
    <n v="14.9292"/>
    <x v="2"/>
    <s v="Nov"/>
  </r>
  <r>
    <s v="CA-2015-126137"/>
    <x v="131"/>
    <d v="2015-10-08T00:00:00"/>
    <x v="1"/>
    <s v="BS-11755"/>
    <s v="Bruce Stewart"/>
    <x v="0"/>
    <s v="United States"/>
    <x v="2"/>
    <x v="2"/>
    <x v="1"/>
    <s v="FUR-BO-10004409"/>
    <x v="0"/>
    <x v="0"/>
    <s v="Safco Value Mate Series Steel Bookcases, Baked Enamel Finish on Steel, Gray"/>
    <n v="120.666"/>
    <n v="2"/>
    <n v="18.454799999999999"/>
    <x v="2"/>
    <s v="Oct"/>
  </r>
  <r>
    <s v="CA-2014-143903"/>
    <x v="435"/>
    <d v="2014-07-24T00:00:00"/>
    <x v="1"/>
    <s v="KM-16375"/>
    <s v="Katherine Murray"/>
    <x v="2"/>
    <s v="United States"/>
    <x v="144"/>
    <x v="5"/>
    <x v="3"/>
    <s v="FUR-FU-10003724"/>
    <x v="0"/>
    <x v="3"/>
    <s v="Westinghouse Clip-On Gooseneck Lamps"/>
    <n v="16.739999999999998"/>
    <n v="5"/>
    <n v="-14.228999999999999"/>
    <x v="4"/>
    <s v="Jul"/>
  </r>
  <r>
    <s v="CA-2014-143903"/>
    <x v="435"/>
    <d v="2014-07-24T00:00:00"/>
    <x v="1"/>
    <s v="KM-16375"/>
    <s v="Katherine Murray"/>
    <x v="2"/>
    <s v="United States"/>
    <x v="144"/>
    <x v="5"/>
    <x v="3"/>
    <s v="FUR-CH-10002024"/>
    <x v="0"/>
    <x v="1"/>
    <s v="HON 5400 Series Task Chairs for Big and Tall"/>
    <n v="981.37199999999996"/>
    <n v="2"/>
    <n v="-140.196"/>
    <x v="4"/>
    <s v="Jul"/>
  </r>
  <r>
    <s v="CA-2017-118773"/>
    <x v="436"/>
    <d v="2017-02-14T00:00:00"/>
    <x v="1"/>
    <s v="TP-21415"/>
    <s v="Tom Prescott"/>
    <x v="0"/>
    <s v="United States"/>
    <x v="6"/>
    <x v="5"/>
    <x v="3"/>
    <s v="FUR-FU-10000550"/>
    <x v="0"/>
    <x v="3"/>
    <s v="Stacking Trays by OIC"/>
    <n v="3.984"/>
    <n v="2"/>
    <n v="-2.6892"/>
    <x v="2"/>
    <s v="Feb"/>
  </r>
  <r>
    <s v="US-2017-159205"/>
    <x v="76"/>
    <d v="2017-04-02T00:00:00"/>
    <x v="0"/>
    <s v="DB-12910"/>
    <s v="Daniel Byrd"/>
    <x v="2"/>
    <s v="United States"/>
    <x v="0"/>
    <x v="0"/>
    <x v="0"/>
    <s v="FUR-FU-10001591"/>
    <x v="0"/>
    <x v="3"/>
    <s v="Advantus Panel Wall Certificate Holder - 8.5x11"/>
    <n v="61"/>
    <n v="5"/>
    <n v="25.62"/>
    <x v="3"/>
    <s v="Mar"/>
  </r>
  <r>
    <s v="CA-2017-135692"/>
    <x v="437"/>
    <d v="2017-05-01T00:00:00"/>
    <x v="1"/>
    <s v="CV-12805"/>
    <s v="Cynthia Voltz"/>
    <x v="1"/>
    <s v="United States"/>
    <x v="50"/>
    <x v="5"/>
    <x v="3"/>
    <s v="FUR-BO-10002268"/>
    <x v="0"/>
    <x v="0"/>
    <s v="Sauder Barrister Bookcases"/>
    <n v="220.26560000000001"/>
    <n v="4"/>
    <n v="-42.1096"/>
    <x v="4"/>
    <s v="Apr"/>
  </r>
  <r>
    <s v="CA-2017-131233"/>
    <x v="438"/>
    <d v="2017-04-19T00:00:00"/>
    <x v="1"/>
    <s v="CS-12355"/>
    <s v="Christine Sundaresam"/>
    <x v="0"/>
    <s v="United States"/>
    <x v="13"/>
    <x v="7"/>
    <x v="2"/>
    <s v="FUR-BO-10003441"/>
    <x v="0"/>
    <x v="0"/>
    <s v="Bush Westfield Collection Bookcases, Fully Assembled"/>
    <n v="242.352"/>
    <n v="3"/>
    <n v="9.0882000000000005"/>
    <x v="2"/>
    <s v="Apr"/>
  </r>
  <r>
    <s v="CA-2017-119578"/>
    <x v="313"/>
    <d v="2017-12-27T00:00:00"/>
    <x v="0"/>
    <s v="JG-15310"/>
    <s v="Jason Gross"/>
    <x v="1"/>
    <s v="United States"/>
    <x v="134"/>
    <x v="38"/>
    <x v="2"/>
    <s v="FUR-BO-10003660"/>
    <x v="0"/>
    <x v="0"/>
    <s v="Bush Cubix Collection Bookcases, Fully Assembled"/>
    <n v="220.98"/>
    <n v="1"/>
    <n v="50.825400000000002"/>
    <x v="2"/>
    <s v="Dec"/>
  </r>
  <r>
    <s v="CA-2016-150350"/>
    <x v="427"/>
    <d v="2016-08-30T00:00:00"/>
    <x v="1"/>
    <s v="MS-17770"/>
    <s v="Maxwell Schwartz"/>
    <x v="0"/>
    <s v="United States"/>
    <x v="15"/>
    <x v="13"/>
    <x v="1"/>
    <s v="FUR-CH-10001973"/>
    <x v="0"/>
    <x v="1"/>
    <s v="Office Star Flex Back Scooter Chair with White Frame"/>
    <n v="532.70399999999995"/>
    <n v="6"/>
    <n v="-39.952800000000003"/>
    <x v="1"/>
    <s v="Aug"/>
  </r>
  <r>
    <s v="CA-2015-121720"/>
    <x v="432"/>
    <d v="2015-06-12T00:00:00"/>
    <x v="2"/>
    <s v="JE-15610"/>
    <s v="Jim Epp"/>
    <x v="1"/>
    <s v="United States"/>
    <x v="49"/>
    <x v="1"/>
    <x v="0"/>
    <s v="FUR-CH-10003312"/>
    <x v="0"/>
    <x v="1"/>
    <s v="Hon 2090 ÒPillow SoftÓ Series Mid Back Swivel/Tilt Chairs"/>
    <n v="1123.92"/>
    <n v="5"/>
    <n v="-182.637"/>
    <x v="5"/>
    <s v="Jun"/>
  </r>
  <r>
    <s v="CA-2015-121720"/>
    <x v="432"/>
    <d v="2015-06-12T00:00:00"/>
    <x v="2"/>
    <s v="JE-15610"/>
    <s v="Jim Epp"/>
    <x v="1"/>
    <s v="United States"/>
    <x v="49"/>
    <x v="1"/>
    <x v="0"/>
    <s v="FUR-FU-10003464"/>
    <x v="0"/>
    <x v="3"/>
    <s v="Seth Thomas 8 1/2&quot; Cubicle Clock"/>
    <n v="48.671999999999997"/>
    <n v="3"/>
    <n v="7.3007999999999997"/>
    <x v="5"/>
    <s v="Jun"/>
  </r>
  <r>
    <s v="CA-2014-136399"/>
    <x v="439"/>
    <d v="2014-12-17T00:00:00"/>
    <x v="2"/>
    <s v="CC-12100"/>
    <s v="Chad Cunningham"/>
    <x v="2"/>
    <s v="United States"/>
    <x v="2"/>
    <x v="2"/>
    <x v="1"/>
    <s v="FUR-FU-10004090"/>
    <x v="0"/>
    <x v="3"/>
    <s v="Executive Impressions 14&quot; Contract Wall Clock"/>
    <n v="44.46"/>
    <n v="2"/>
    <n v="14.671799999999999"/>
    <x v="5"/>
    <s v="Dec"/>
  </r>
  <r>
    <s v="CA-2014-136399"/>
    <x v="439"/>
    <d v="2014-12-17T00:00:00"/>
    <x v="2"/>
    <s v="CC-12100"/>
    <s v="Chad Cunningham"/>
    <x v="2"/>
    <s v="United States"/>
    <x v="2"/>
    <x v="2"/>
    <x v="1"/>
    <s v="FUR-CH-10002602"/>
    <x v="0"/>
    <x v="1"/>
    <s v="DMI Arturo Collection Mission-style Design Wood Chair"/>
    <n v="241.56800000000001"/>
    <n v="2"/>
    <n v="18.117599999999999"/>
    <x v="5"/>
    <s v="Dec"/>
  </r>
  <r>
    <s v="CA-2014-107916"/>
    <x v="440"/>
    <d v="2014-08-26T00:00:00"/>
    <x v="2"/>
    <s v="JP-15460"/>
    <s v="Jennifer Patt"/>
    <x v="1"/>
    <s v="United States"/>
    <x v="64"/>
    <x v="7"/>
    <x v="2"/>
    <s v="FUR-FU-10004586"/>
    <x v="0"/>
    <x v="3"/>
    <s v="G.E. Longer-Life Indoor Recessed Floodlight Bulbs"/>
    <n v="13.28"/>
    <n v="2"/>
    <n v="6.3743999999999996"/>
    <x v="3"/>
    <s v="Aug"/>
  </r>
  <r>
    <s v="CA-2017-164168"/>
    <x v="418"/>
    <d v="2017-11-18T00:00:00"/>
    <x v="1"/>
    <s v="LS-16975"/>
    <s v="Lindsay Shagiari"/>
    <x v="2"/>
    <s v="United States"/>
    <x v="144"/>
    <x v="5"/>
    <x v="3"/>
    <s v="FUR-FU-10001756"/>
    <x v="0"/>
    <x v="3"/>
    <s v="Eldon Expressions Desk Accessory, Wood Photo Frame, Mahogany"/>
    <n v="22.847999999999999"/>
    <n v="3"/>
    <n v="-17.7072"/>
    <x v="6"/>
    <s v="Nov"/>
  </r>
  <r>
    <s v="US-2016-148110"/>
    <x v="26"/>
    <d v="2016-09-11T00:00:00"/>
    <x v="1"/>
    <s v="AR-10825"/>
    <s v="Anthony Rawles"/>
    <x v="1"/>
    <s v="United States"/>
    <x v="198"/>
    <x v="5"/>
    <x v="3"/>
    <s v="FUR-CH-10002647"/>
    <x v="0"/>
    <x v="1"/>
    <s v="Situations Contoured Folding Chairs, 4/Set"/>
    <n v="347.80200000000002"/>
    <n v="7"/>
    <n v="-24.843"/>
    <x v="6"/>
    <s v="Sep"/>
  </r>
  <r>
    <s v="CA-2017-131828"/>
    <x v="441"/>
    <d v="2017-02-13T00:00:00"/>
    <x v="0"/>
    <s v="CS-11845"/>
    <s v="Cari Sayre"/>
    <x v="1"/>
    <s v="United States"/>
    <x v="15"/>
    <x v="13"/>
    <x v="1"/>
    <s v="FUR-CH-10004495"/>
    <x v="0"/>
    <x v="1"/>
    <s v="Global Leather and Oak Executive Chair, Black"/>
    <n v="963.13599999999997"/>
    <n v="4"/>
    <n v="108.3528"/>
    <x v="3"/>
    <s v="Feb"/>
  </r>
  <r>
    <s v="CA-2015-147830"/>
    <x v="442"/>
    <d v="2015-12-18T00:00:00"/>
    <x v="2"/>
    <s v="NF-18385"/>
    <s v="Natalie Fritzler"/>
    <x v="0"/>
    <s v="United States"/>
    <x v="19"/>
    <x v="15"/>
    <x v="2"/>
    <s v="FUR-FU-10004091"/>
    <x v="0"/>
    <x v="3"/>
    <s v="Howard Miller 13&quot; Diameter Goldtone Round Wall Clock"/>
    <n v="262.86399999999998"/>
    <n v="7"/>
    <n v="69.001800000000003"/>
    <x v="0"/>
    <s v="Dec"/>
  </r>
  <r>
    <s v="CA-2015-139584"/>
    <x v="108"/>
    <d v="2015-08-28T00:00:00"/>
    <x v="1"/>
    <s v="EM-13810"/>
    <s v="Eleni McCrary"/>
    <x v="1"/>
    <s v="United States"/>
    <x v="13"/>
    <x v="7"/>
    <x v="2"/>
    <s v="FUR-TA-10001539"/>
    <x v="0"/>
    <x v="2"/>
    <s v="Chromcraft Rectangular Conference Tables"/>
    <n v="284.36399999999998"/>
    <n v="2"/>
    <n v="-75.830399999999997"/>
    <x v="4"/>
    <s v="Aug"/>
  </r>
  <r>
    <s v="CA-2016-146682"/>
    <x v="443"/>
    <d v="2016-10-31T00:00:00"/>
    <x v="2"/>
    <s v="KW-16435"/>
    <s v="Katrina Willman"/>
    <x v="0"/>
    <s v="United States"/>
    <x v="140"/>
    <x v="17"/>
    <x v="3"/>
    <s v="FUR-FU-10002671"/>
    <x v="0"/>
    <x v="3"/>
    <s v="Electrix 20W Halogen Replacement Bulb for Zoom-In Desk Lamp"/>
    <n v="67"/>
    <n v="5"/>
    <n v="32.159999999999997"/>
    <x v="3"/>
    <s v="Oct"/>
  </r>
  <r>
    <s v="CA-2016-138695"/>
    <x v="444"/>
    <d v="2016-06-03T00:00:00"/>
    <x v="1"/>
    <s v="KC-16675"/>
    <s v="Kimberly Carter"/>
    <x v="1"/>
    <s v="United States"/>
    <x v="199"/>
    <x v="1"/>
    <x v="0"/>
    <s v="FUR-CH-10003833"/>
    <x v="0"/>
    <x v="1"/>
    <s v="Novimex Fabric Task Chair"/>
    <n v="390.27199999999999"/>
    <n v="8"/>
    <n v="-24.391999999999999"/>
    <x v="6"/>
    <s v="May"/>
  </r>
  <r>
    <s v="US-2016-133879"/>
    <x v="445"/>
    <d v="2016-03-28T00:00:00"/>
    <x v="1"/>
    <s v="KT-16465"/>
    <s v="Kean Takahito"/>
    <x v="0"/>
    <s v="United States"/>
    <x v="9"/>
    <x v="8"/>
    <x v="3"/>
    <s v="FUR-CH-10000665"/>
    <x v="0"/>
    <x v="1"/>
    <s v="Global Airflow Leather Mesh Back Chair, Black"/>
    <n v="528.42999999999995"/>
    <n v="5"/>
    <n v="0"/>
    <x v="1"/>
    <s v="Mar"/>
  </r>
  <r>
    <s v="US-2017-132059"/>
    <x v="204"/>
    <d v="2017-09-29T00:00:00"/>
    <x v="1"/>
    <s v="AP-10915"/>
    <s v="Arthur Prichep"/>
    <x v="0"/>
    <s v="United States"/>
    <x v="200"/>
    <x v="12"/>
    <x v="1"/>
    <s v="FUR-BO-10001811"/>
    <x v="0"/>
    <x v="0"/>
    <s v="Atlantic Metals Mobile 5-Shelf Bookcases, Custom Colors"/>
    <n v="180.58799999999999"/>
    <n v="2"/>
    <n v="-240.78399999999999"/>
    <x v="6"/>
    <s v="Sep"/>
  </r>
  <r>
    <s v="CA-2017-105235"/>
    <x v="446"/>
    <d v="2017-12-11T00:00:00"/>
    <x v="1"/>
    <s v="SM-20950"/>
    <s v="Suzanne McNair"/>
    <x v="1"/>
    <s v="United States"/>
    <x v="13"/>
    <x v="7"/>
    <x v="2"/>
    <s v="FUR-FU-10001487"/>
    <x v="0"/>
    <x v="3"/>
    <s v="Eldon Expressions Wood and Plastic Desk Accessories, Cherry Wood"/>
    <n v="20.94"/>
    <n v="3"/>
    <n v="6.0726000000000004"/>
    <x v="6"/>
    <s v="Dec"/>
  </r>
  <r>
    <s v="CA-2017-105235"/>
    <x v="446"/>
    <d v="2017-12-11T00:00:00"/>
    <x v="1"/>
    <s v="SM-20950"/>
    <s v="Suzanne McNair"/>
    <x v="1"/>
    <s v="United States"/>
    <x v="13"/>
    <x v="7"/>
    <x v="2"/>
    <s v="FUR-FU-10000521"/>
    <x v="0"/>
    <x v="3"/>
    <s v="Seth Thomas 14&quot; Putty-Colored Wall Clock"/>
    <n v="58.68"/>
    <n v="2"/>
    <n v="18.190799999999999"/>
    <x v="6"/>
    <s v="Dec"/>
  </r>
  <r>
    <s v="CA-2014-164224"/>
    <x v="447"/>
    <d v="2014-05-20T00:00:00"/>
    <x v="0"/>
    <s v="TT-21070"/>
    <s v="Ted Trevino"/>
    <x v="0"/>
    <s v="United States"/>
    <x v="40"/>
    <x v="15"/>
    <x v="2"/>
    <s v="FUR-FU-10000308"/>
    <x v="0"/>
    <x v="3"/>
    <s v="Deflect-o Glass Clear Studded Chair Mats"/>
    <n v="149.232"/>
    <n v="3"/>
    <n v="3.7307999999999999"/>
    <x v="3"/>
    <s v="May"/>
  </r>
  <r>
    <s v="CA-2014-158372"/>
    <x v="448"/>
    <d v="2014-11-16T00:00:00"/>
    <x v="1"/>
    <s v="RD-19900"/>
    <s v="Ruben Dartt"/>
    <x v="0"/>
    <s v="United States"/>
    <x v="53"/>
    <x v="2"/>
    <x v="1"/>
    <s v="FUR-FU-10000397"/>
    <x v="0"/>
    <x v="3"/>
    <s v="Luxo Economy Swing Arm Lamp"/>
    <n v="39.880000000000003"/>
    <n v="2"/>
    <n v="11.166399999999999"/>
    <x v="6"/>
    <s v="Nov"/>
  </r>
  <r>
    <s v="CA-2014-158372"/>
    <x v="448"/>
    <d v="2014-11-16T00:00:00"/>
    <x v="1"/>
    <s v="RD-19900"/>
    <s v="Ruben Dartt"/>
    <x v="0"/>
    <s v="United States"/>
    <x v="53"/>
    <x v="2"/>
    <x v="1"/>
    <s v="FUR-FU-10001867"/>
    <x v="0"/>
    <x v="3"/>
    <s v="Eldon Expressions Punched Metal &amp; Wood Desk Accessories, Pewter &amp; Cherry"/>
    <n v="53.2"/>
    <n v="5"/>
    <n v="14.896000000000001"/>
    <x v="6"/>
    <s v="Nov"/>
  </r>
  <r>
    <s v="CA-2017-131625"/>
    <x v="449"/>
    <d v="2017-09-05T00:00:00"/>
    <x v="0"/>
    <s v="BN-11515"/>
    <s v="Bradley Nguyen"/>
    <x v="0"/>
    <s v="United States"/>
    <x v="13"/>
    <x v="7"/>
    <x v="2"/>
    <s v="FUR-FU-10004960"/>
    <x v="0"/>
    <x v="3"/>
    <s v="Seth Thomas 12&quot; Clock w/ Goldtone Case"/>
    <n v="114.9"/>
    <n v="5"/>
    <n v="39.066000000000003"/>
    <x v="4"/>
    <s v="Sep"/>
  </r>
  <r>
    <s v="CA-2016-140746"/>
    <x v="450"/>
    <d v="2016-01-15T00:00:00"/>
    <x v="3"/>
    <s v="RC-19825"/>
    <s v="Roy Collins"/>
    <x v="0"/>
    <s v="United States"/>
    <x v="130"/>
    <x v="19"/>
    <x v="2"/>
    <s v="FUR-TA-10002903"/>
    <x v="0"/>
    <x v="2"/>
    <s v="Bevis Round Bullnose 29&quot; High Table Top"/>
    <n v="181.797"/>
    <n v="1"/>
    <n v="-15.582599999999999"/>
    <x v="7"/>
    <s v="Jan"/>
  </r>
  <r>
    <s v="US-2016-127971"/>
    <x v="47"/>
    <d v="2016-11-27T00:00:00"/>
    <x v="1"/>
    <s v="DW-13195"/>
    <s v="David Wiener"/>
    <x v="1"/>
    <s v="United States"/>
    <x v="6"/>
    <x v="5"/>
    <x v="3"/>
    <s v="FUR-CH-10003774"/>
    <x v="0"/>
    <x v="1"/>
    <s v="Global Wood Trimmed Manager's Task Chair, Khaki"/>
    <n v="318.43"/>
    <n v="5"/>
    <n v="-77.332999999999998"/>
    <x v="1"/>
    <s v="Nov"/>
  </r>
  <r>
    <s v="US-2016-127971"/>
    <x v="47"/>
    <d v="2016-11-27T00:00:00"/>
    <x v="1"/>
    <s v="DW-13195"/>
    <s v="David Wiener"/>
    <x v="1"/>
    <s v="United States"/>
    <x v="6"/>
    <x v="5"/>
    <x v="3"/>
    <s v="FUR-FU-10000023"/>
    <x v="0"/>
    <x v="3"/>
    <s v="Eldon Wave Desk Accessories"/>
    <n v="7.0679999999999996"/>
    <n v="3"/>
    <n v="-2.8271999999999999"/>
    <x v="1"/>
    <s v="Nov"/>
  </r>
  <r>
    <s v="CA-2017-113355"/>
    <x v="451"/>
    <d v="2017-12-05T00:00:00"/>
    <x v="1"/>
    <s v="SJ-20215"/>
    <s v="Sarah Jordon"/>
    <x v="0"/>
    <s v="United States"/>
    <x v="141"/>
    <x v="5"/>
    <x v="3"/>
    <s v="FUR-CH-10002602"/>
    <x v="0"/>
    <x v="1"/>
    <s v="DMI Arturo Collection Mission-style Design Wood Chair"/>
    <n v="317.05799999999999"/>
    <n v="3"/>
    <n v="-18.117599999999999"/>
    <x v="4"/>
    <s v="Dec"/>
  </r>
  <r>
    <s v="CA-2016-159730"/>
    <x v="334"/>
    <d v="2016-09-21T00:00:00"/>
    <x v="1"/>
    <s v="SJ-20125"/>
    <s v="Sanjit Jacobs"/>
    <x v="2"/>
    <s v="United States"/>
    <x v="15"/>
    <x v="13"/>
    <x v="1"/>
    <s v="FUR-CH-10004875"/>
    <x v="0"/>
    <x v="1"/>
    <s v="Harbour Creations 67200 Series Stacking Chairs"/>
    <n v="113.88800000000001"/>
    <n v="2"/>
    <n v="9.9651999999999994"/>
    <x v="4"/>
    <s v="Sep"/>
  </r>
  <r>
    <s v="CA-2017-119389"/>
    <x v="452"/>
    <d v="2017-04-19T00:00:00"/>
    <x v="2"/>
    <s v="BG-11740"/>
    <s v="Bruce Geld"/>
    <x v="0"/>
    <s v="United States"/>
    <x v="3"/>
    <x v="3"/>
    <x v="2"/>
    <s v="FUR-FU-10001473"/>
    <x v="0"/>
    <x v="3"/>
    <s v="Eldon Executive Woodline II Desk Accessories, Mahogany"/>
    <n v="60.311999999999998"/>
    <n v="3"/>
    <n v="5.2773000000000003"/>
    <x v="3"/>
    <s v="Apr"/>
  </r>
  <r>
    <s v="US-2016-161844"/>
    <x v="453"/>
    <d v="2016-12-14T00:00:00"/>
    <x v="0"/>
    <s v="DK-12835"/>
    <s v="Damala Kotsonis"/>
    <x v="1"/>
    <s v="United States"/>
    <x v="20"/>
    <x v="9"/>
    <x v="0"/>
    <s v="FUR-TA-10001676"/>
    <x v="0"/>
    <x v="2"/>
    <s v="Hon 61000 Series Interactive Training Tables"/>
    <n v="79.974000000000004"/>
    <n v="3"/>
    <n v="-29.323799999999999"/>
    <x v="2"/>
    <s v="Dec"/>
  </r>
  <r>
    <s v="CA-2015-146038"/>
    <x v="289"/>
    <d v="2015-02-16T00:00:00"/>
    <x v="1"/>
    <s v="SJ-20215"/>
    <s v="Sarah Jordon"/>
    <x v="0"/>
    <s v="United States"/>
    <x v="2"/>
    <x v="2"/>
    <x v="1"/>
    <s v="FUR-CH-10002774"/>
    <x v="0"/>
    <x v="1"/>
    <s v="Global Deluxe Stacking Chair, Gray"/>
    <n v="203.92"/>
    <n v="5"/>
    <n v="22.940999999999999"/>
    <x v="1"/>
    <s v="Feb"/>
  </r>
  <r>
    <s v="CA-2014-159478"/>
    <x v="454"/>
    <d v="2014-10-06T00:00:00"/>
    <x v="1"/>
    <s v="MH-17785"/>
    <s v="Maya Herman"/>
    <x v="1"/>
    <s v="United States"/>
    <x v="13"/>
    <x v="7"/>
    <x v="2"/>
    <s v="FUR-FU-10000221"/>
    <x v="0"/>
    <x v="3"/>
    <s v="Master Caster Door Stop, Brown"/>
    <n v="15.24"/>
    <n v="3"/>
    <n v="5.1816000000000004"/>
    <x v="6"/>
    <s v="Sep"/>
  </r>
  <r>
    <s v="CA-2014-106264"/>
    <x v="22"/>
    <d v="2014-12-30T00:00:00"/>
    <x v="1"/>
    <s v="CK-12595"/>
    <s v="Clytie Kelty"/>
    <x v="0"/>
    <s v="United States"/>
    <x v="53"/>
    <x v="2"/>
    <x v="1"/>
    <s v="FUR-FU-10001852"/>
    <x v="0"/>
    <x v="3"/>
    <s v="Eldon Regeneration Recycled Desk Accessories, Smoke"/>
    <n v="3.48"/>
    <n v="2"/>
    <n v="1.1135999999999999"/>
    <x v="4"/>
    <s v="Dec"/>
  </r>
  <r>
    <s v="US-2014-159926"/>
    <x v="356"/>
    <d v="2014-11-22T00:00:00"/>
    <x v="1"/>
    <s v="CS-11950"/>
    <s v="Carlos Soltero"/>
    <x v="0"/>
    <s v="United States"/>
    <x v="3"/>
    <x v="3"/>
    <x v="2"/>
    <s v="FUR-FU-10001473"/>
    <x v="0"/>
    <x v="3"/>
    <s v="Eldon Executive Woodline II Desk Accessories, Mahogany"/>
    <n v="60.311999999999998"/>
    <n v="3"/>
    <n v="5.2773000000000003"/>
    <x v="4"/>
    <s v="Nov"/>
  </r>
  <r>
    <s v="CA-2016-162747"/>
    <x v="174"/>
    <d v="2016-03-25T00:00:00"/>
    <x v="0"/>
    <s v="AH-10030"/>
    <s v="Aaron Hawkins"/>
    <x v="1"/>
    <s v="United States"/>
    <x v="201"/>
    <x v="21"/>
    <x v="0"/>
    <s v="FUR-FU-10003691"/>
    <x v="0"/>
    <x v="3"/>
    <s v="Eldon Image Series Desk Accessories, Ebony"/>
    <n v="86.45"/>
    <n v="7"/>
    <n v="38.037999999999997"/>
    <x v="2"/>
    <s v="Mar"/>
  </r>
  <r>
    <s v="US-2014-133130"/>
    <x v="52"/>
    <d v="2014-10-01T00:00:00"/>
    <x v="1"/>
    <s v="TH-21100"/>
    <s v="Thea Hendricks"/>
    <x v="0"/>
    <s v="United States"/>
    <x v="53"/>
    <x v="2"/>
    <x v="1"/>
    <s v="FUR-CH-10002602"/>
    <x v="0"/>
    <x v="1"/>
    <s v="DMI Arturo Collection Mission-style Design Wood Chair"/>
    <n v="603.91999999999996"/>
    <n v="5"/>
    <n v="45.293999999999997"/>
    <x v="4"/>
    <s v="Sep"/>
  </r>
  <r>
    <s v="CA-2017-169978"/>
    <x v="455"/>
    <d v="2017-12-28T00:00:00"/>
    <x v="1"/>
    <s v="HG-15025"/>
    <s v="Hunter Glantz"/>
    <x v="0"/>
    <s v="United States"/>
    <x v="64"/>
    <x v="7"/>
    <x v="2"/>
    <s v="FUR-CH-10002602"/>
    <x v="0"/>
    <x v="1"/>
    <s v="DMI Arturo Collection Mission-style Design Wood Chair"/>
    <n v="271.76400000000001"/>
    <n v="2"/>
    <n v="48.313600000000001"/>
    <x v="4"/>
    <s v="Dec"/>
  </r>
  <r>
    <s v="CA-2017-161739"/>
    <x v="219"/>
    <d v="2017-11-15T00:00:00"/>
    <x v="0"/>
    <s v="EB-13750"/>
    <s v="Edward Becker"/>
    <x v="1"/>
    <s v="United States"/>
    <x v="82"/>
    <x v="5"/>
    <x v="3"/>
    <s v="FUR-FU-10001468"/>
    <x v="0"/>
    <x v="3"/>
    <s v="Tenex Antistatic Computer Chair Mats"/>
    <n v="341.96"/>
    <n v="5"/>
    <n v="-427.45"/>
    <x v="2"/>
    <s v="Nov"/>
  </r>
  <r>
    <s v="CA-2014-134551"/>
    <x v="191"/>
    <d v="2014-12-25T00:00:00"/>
    <x v="1"/>
    <s v="TS-21505"/>
    <s v="Tony Sayre"/>
    <x v="0"/>
    <s v="United States"/>
    <x v="11"/>
    <x v="9"/>
    <x v="0"/>
    <s v="FUR-CH-10004287"/>
    <x v="0"/>
    <x v="1"/>
    <s v="SAFCO Arco Folding Chair"/>
    <n v="662.88"/>
    <n v="3"/>
    <n v="74.573999999999998"/>
    <x v="2"/>
    <s v="Dec"/>
  </r>
  <r>
    <s v="CA-2015-120810"/>
    <x v="456"/>
    <d v="2015-07-27T00:00:00"/>
    <x v="1"/>
    <s v="TH-21550"/>
    <s v="Tracy Hopkins"/>
    <x v="2"/>
    <s v="United States"/>
    <x v="13"/>
    <x v="7"/>
    <x v="2"/>
    <s v="FUR-FU-10002253"/>
    <x v="0"/>
    <x v="3"/>
    <s v="Howard Miller 13&quot; Diameter Pewter Finish Round Wall Clock"/>
    <n v="128.82"/>
    <n v="3"/>
    <n v="50.239800000000002"/>
    <x v="4"/>
    <s v="Jul"/>
  </r>
  <r>
    <s v="CA-2017-122595"/>
    <x v="417"/>
    <d v="2017-12-20T00:00:00"/>
    <x v="1"/>
    <s v="GM-14455"/>
    <s v="Gary Mitchum"/>
    <x v="2"/>
    <s v="United States"/>
    <x v="9"/>
    <x v="8"/>
    <x v="3"/>
    <s v="FUR-FU-10002963"/>
    <x v="0"/>
    <x v="3"/>
    <s v="Master Caster Door Stop, Gray"/>
    <n v="2.032"/>
    <n v="1"/>
    <n v="-1.3208"/>
    <x v="6"/>
    <s v="Dec"/>
  </r>
  <r>
    <s v="US-2017-109253"/>
    <x v="67"/>
    <d v="2017-08-22T00:00:00"/>
    <x v="2"/>
    <s v="PR-18880"/>
    <s v="Patrick Ryan"/>
    <x v="0"/>
    <s v="United States"/>
    <x v="121"/>
    <x v="2"/>
    <x v="1"/>
    <s v="FUR-FU-10000193"/>
    <x v="0"/>
    <x v="3"/>
    <s v="Tenex Chairmats For Use with Hard Floors"/>
    <n v="129.91999999999999"/>
    <n v="4"/>
    <n v="10.393599999999999"/>
    <x v="5"/>
    <s v="Aug"/>
  </r>
  <r>
    <s v="US-2017-109253"/>
    <x v="67"/>
    <d v="2017-08-22T00:00:00"/>
    <x v="2"/>
    <s v="PR-18880"/>
    <s v="Patrick Ryan"/>
    <x v="0"/>
    <s v="United States"/>
    <x v="121"/>
    <x v="2"/>
    <x v="1"/>
    <s v="FUR-TA-10001539"/>
    <x v="0"/>
    <x v="2"/>
    <s v="Chromcraft Rectangular Conference Tables"/>
    <n v="568.72799999999995"/>
    <n v="3"/>
    <n v="28.436399999999999"/>
    <x v="5"/>
    <s v="Aug"/>
  </r>
  <r>
    <s v="CA-2016-145982"/>
    <x v="457"/>
    <d v="2016-09-01T00:00:00"/>
    <x v="0"/>
    <s v="TB-21055"/>
    <s v="Ted Butterfield"/>
    <x v="0"/>
    <s v="United States"/>
    <x v="202"/>
    <x v="20"/>
    <x v="2"/>
    <s v="FUR-TA-10001307"/>
    <x v="0"/>
    <x v="2"/>
    <s v="SAFCO PlanMaster Heigh-Adjustable Drafting Table Base, 43w x 30d x 30-37h, Black"/>
    <n v="244.61500000000001"/>
    <n v="1"/>
    <n v="20.966999999999999"/>
    <x v="2"/>
    <s v="Aug"/>
  </r>
  <r>
    <s v="US-2014-134733"/>
    <x v="458"/>
    <d v="2014-09-28T00:00:00"/>
    <x v="1"/>
    <s v="BM-11650"/>
    <s v="Brian Moss"/>
    <x v="1"/>
    <s v="United States"/>
    <x v="53"/>
    <x v="2"/>
    <x v="1"/>
    <s v="FUR-BO-10002916"/>
    <x v="0"/>
    <x v="0"/>
    <s v="Rush Hierlooms Collection 1&quot; Thick Stackable Bookcases"/>
    <n v="435.99900000000002"/>
    <n v="3"/>
    <n v="20.517600000000002"/>
    <x v="2"/>
    <s v="Sep"/>
  </r>
  <r>
    <s v="US-2014-150434"/>
    <x v="459"/>
    <d v="2014-07-24T00:00:00"/>
    <x v="1"/>
    <s v="CA-12310"/>
    <s v="Christine Abelman"/>
    <x v="1"/>
    <s v="United States"/>
    <x v="203"/>
    <x v="19"/>
    <x v="2"/>
    <s v="FUR-TA-10004152"/>
    <x v="0"/>
    <x v="2"/>
    <s v="Barricks 18&quot; x 48&quot; Non-Folding Utility Table with Bottom Storage Shelf"/>
    <n v="70.56"/>
    <n v="1"/>
    <n v="-4.032"/>
    <x v="2"/>
    <s v="Jul"/>
  </r>
  <r>
    <s v="US-2015-142020"/>
    <x v="460"/>
    <d v="2015-06-08T00:00:00"/>
    <x v="0"/>
    <s v="TC-21535"/>
    <s v="Tracy Collins"/>
    <x v="2"/>
    <s v="United States"/>
    <x v="13"/>
    <x v="7"/>
    <x v="2"/>
    <s v="FUR-FU-10000672"/>
    <x v="0"/>
    <x v="3"/>
    <s v="Executive Impressions 10&quot; Spectator Wall Clock"/>
    <n v="35.28"/>
    <n v="3"/>
    <n v="11.995200000000001"/>
    <x v="4"/>
    <s v="Jun"/>
  </r>
  <r>
    <s v="CA-2016-130050"/>
    <x v="461"/>
    <d v="2016-07-18T00:00:00"/>
    <x v="0"/>
    <s v="MC-17425"/>
    <s v="Mark Cousins"/>
    <x v="1"/>
    <s v="United States"/>
    <x v="6"/>
    <x v="5"/>
    <x v="3"/>
    <s v="FUR-FU-10001940"/>
    <x v="0"/>
    <x v="3"/>
    <s v="Staple-based wall hangings"/>
    <n v="9.5519999999999996"/>
    <n v="3"/>
    <n v="-3.8208000000000002"/>
    <x v="3"/>
    <s v="Jul"/>
  </r>
  <r>
    <s v="CA-2014-115161"/>
    <x v="462"/>
    <d v="2014-02-02T00:00:00"/>
    <x v="2"/>
    <s v="LC-17050"/>
    <s v="Liz Carlisle"/>
    <x v="0"/>
    <s v="United States"/>
    <x v="204"/>
    <x v="2"/>
    <x v="1"/>
    <s v="FUR-BO-10003966"/>
    <x v="0"/>
    <x v="0"/>
    <s v="Sauder Facets Collection Library, Sky Alder Finish"/>
    <n v="290.666"/>
    <n v="2"/>
    <n v="3.4196"/>
    <x v="3"/>
    <s v="Jan"/>
  </r>
  <r>
    <s v="CA-2015-115511"/>
    <x v="32"/>
    <d v="2015-11-25T00:00:00"/>
    <x v="1"/>
    <s v="NW-18400"/>
    <s v="Natalie Webber"/>
    <x v="0"/>
    <s v="United States"/>
    <x v="205"/>
    <x v="34"/>
    <x v="1"/>
    <s v="FUR-BO-10002598"/>
    <x v="0"/>
    <x v="0"/>
    <s v="Hon Metal Bookcases, Putty"/>
    <n v="141.96"/>
    <n v="2"/>
    <n v="41.168399999999998"/>
    <x v="4"/>
    <s v="Nov"/>
  </r>
  <r>
    <s v="CA-2015-161718"/>
    <x v="463"/>
    <d v="2015-12-10T00:00:00"/>
    <x v="1"/>
    <s v="SO-20335"/>
    <s v="Sean O'Donnell"/>
    <x v="0"/>
    <s v="United States"/>
    <x v="206"/>
    <x v="7"/>
    <x v="2"/>
    <s v="FUR-FU-10002445"/>
    <x v="0"/>
    <x v="3"/>
    <s v="DAX Two-Tone Rosewood/Black Document Frame, Desktop, 5 x 7"/>
    <n v="28.44"/>
    <n v="3"/>
    <n v="11.375999999999999"/>
    <x v="6"/>
    <s v="Dec"/>
  </r>
  <r>
    <s v="CA-2015-161718"/>
    <x v="463"/>
    <d v="2015-12-10T00:00:00"/>
    <x v="1"/>
    <s v="SO-20335"/>
    <s v="Sean O'Donnell"/>
    <x v="0"/>
    <s v="United States"/>
    <x v="206"/>
    <x v="7"/>
    <x v="2"/>
    <s v="FUR-CH-10002372"/>
    <x v="0"/>
    <x v="1"/>
    <s v="Office Star - Ergonomically Designed Knee Chair"/>
    <n v="364.41"/>
    <n v="5"/>
    <n v="8.0980000000000008"/>
    <x v="6"/>
    <s v="Dec"/>
  </r>
  <r>
    <s v="CA-2015-161718"/>
    <x v="463"/>
    <d v="2015-12-10T00:00:00"/>
    <x v="1"/>
    <s v="SO-20335"/>
    <s v="Sean O'Donnell"/>
    <x v="0"/>
    <s v="United States"/>
    <x v="206"/>
    <x v="7"/>
    <x v="2"/>
    <s v="FUR-CH-10002965"/>
    <x v="0"/>
    <x v="1"/>
    <s v="Global Leather Highback Executive Chair with Pneumatic Height Adjustment, Black"/>
    <n v="361.76400000000001"/>
    <n v="2"/>
    <n v="68.333200000000005"/>
    <x v="6"/>
    <s v="Dec"/>
  </r>
  <r>
    <s v="CA-2017-103156"/>
    <x v="68"/>
    <d v="2017-11-24T00:00:00"/>
    <x v="2"/>
    <s v="TD-20995"/>
    <s v="Tamara Dahlen"/>
    <x v="0"/>
    <s v="United States"/>
    <x v="3"/>
    <x v="3"/>
    <x v="2"/>
    <s v="FUR-FU-10000320"/>
    <x v="0"/>
    <x v="3"/>
    <s v="OIC Stacking Trays"/>
    <n v="24.047999999999998"/>
    <n v="9"/>
    <n v="7.2144000000000004"/>
    <x v="5"/>
    <s v="Nov"/>
  </r>
  <r>
    <s v="CA-2015-130659"/>
    <x v="463"/>
    <d v="2015-12-09T00:00:00"/>
    <x v="0"/>
    <s v="MS-17365"/>
    <s v="Maribeth Schnelling"/>
    <x v="0"/>
    <s v="United States"/>
    <x v="13"/>
    <x v="7"/>
    <x v="2"/>
    <s v="FUR-CH-10003535"/>
    <x v="0"/>
    <x v="1"/>
    <s v="Global Armless Task Chair, Royal Blue"/>
    <n v="384.17399999999998"/>
    <n v="7"/>
    <n v="29.880199999999999"/>
    <x v="2"/>
    <s v="Dec"/>
  </r>
  <r>
    <s v="CA-2017-148404"/>
    <x v="273"/>
    <d v="2017-10-11T00:00:00"/>
    <x v="1"/>
    <s v="Dp-13240"/>
    <s v="Dean percer"/>
    <x v="2"/>
    <s v="United States"/>
    <x v="127"/>
    <x v="30"/>
    <x v="0"/>
    <s v="FUR-TA-10001039"/>
    <x v="0"/>
    <x v="2"/>
    <s v="KI Adjustable-Height Table"/>
    <n v="154.76400000000001"/>
    <n v="3"/>
    <n v="-36.111600000000003"/>
    <x v="4"/>
    <s v="Oct"/>
  </r>
  <r>
    <s v="CA-2015-129700"/>
    <x v="50"/>
    <d v="2015-05-05T00:00:00"/>
    <x v="2"/>
    <s v="LA-16780"/>
    <s v="Laura Armstrong"/>
    <x v="1"/>
    <s v="United States"/>
    <x v="207"/>
    <x v="8"/>
    <x v="3"/>
    <s v="FUR-FU-10001940"/>
    <x v="0"/>
    <x v="3"/>
    <s v="Staple-based wall hangings"/>
    <n v="22.288"/>
    <n v="7"/>
    <n v="-8.9152000000000005"/>
    <x v="5"/>
    <s v="May"/>
  </r>
  <r>
    <s v="CA-2017-168739"/>
    <x v="464"/>
    <d v="2017-06-05T00:00:00"/>
    <x v="1"/>
    <s v="HZ-14950"/>
    <s v="Henia Zydlo"/>
    <x v="0"/>
    <s v="United States"/>
    <x v="6"/>
    <x v="5"/>
    <x v="3"/>
    <s v="FUR-FU-10003919"/>
    <x v="0"/>
    <x v="3"/>
    <s v="Eldon Executive Woodline II Cherry Finish Desk Accessories"/>
    <n v="65.424000000000007"/>
    <n v="4"/>
    <n v="-52.339199999999998"/>
    <x v="1"/>
    <s v="May"/>
  </r>
  <r>
    <s v="US-2014-150119"/>
    <x v="465"/>
    <d v="2014-04-27T00:00:00"/>
    <x v="1"/>
    <s v="LB-16795"/>
    <s v="Laurel Beltran"/>
    <x v="2"/>
    <s v="United States"/>
    <x v="29"/>
    <x v="15"/>
    <x v="2"/>
    <s v="FUR-CH-10002965"/>
    <x v="0"/>
    <x v="1"/>
    <s v="Global Leather Highback Executive Chair with Pneumatic Height Adjustment, Black"/>
    <n v="281.37200000000001"/>
    <n v="2"/>
    <n v="-12.0588"/>
    <x v="4"/>
    <s v="Apr"/>
  </r>
  <r>
    <s v="US-2014-150119"/>
    <x v="465"/>
    <d v="2014-04-27T00:00:00"/>
    <x v="1"/>
    <s v="LB-16795"/>
    <s v="Laurel Beltran"/>
    <x v="2"/>
    <s v="United States"/>
    <x v="29"/>
    <x v="15"/>
    <x v="2"/>
    <s v="FUR-CH-10002965"/>
    <x v="0"/>
    <x v="1"/>
    <s v="Global Leather Highback Executive Chair with Pneumatic Height Adjustment, Black"/>
    <n v="281.37200000000001"/>
    <n v="2"/>
    <n v="-12.0588"/>
    <x v="4"/>
    <s v="Apr"/>
  </r>
  <r>
    <s v="US-2014-150119"/>
    <x v="465"/>
    <d v="2014-04-27T00:00:00"/>
    <x v="1"/>
    <s v="LB-16795"/>
    <s v="Laurel Beltran"/>
    <x v="2"/>
    <s v="United States"/>
    <x v="29"/>
    <x v="15"/>
    <x v="2"/>
    <s v="FUR-FU-10002191"/>
    <x v="0"/>
    <x v="3"/>
    <s v="G.E. Halogen Desk Lamp Bulbs"/>
    <n v="22.335999999999999"/>
    <n v="4"/>
    <n v="7.8175999999999997"/>
    <x v="4"/>
    <s v="Apr"/>
  </r>
  <r>
    <s v="CA-2015-150791"/>
    <x v="329"/>
    <d v="2015-09-13T00:00:00"/>
    <x v="1"/>
    <s v="CC-12430"/>
    <s v="Chuck Clark"/>
    <x v="2"/>
    <s v="United States"/>
    <x v="13"/>
    <x v="7"/>
    <x v="2"/>
    <s v="FUR-CH-10000665"/>
    <x v="0"/>
    <x v="1"/>
    <s v="Global Airflow Leather Mesh Back Chair, Black"/>
    <n v="271.76400000000001"/>
    <n v="2"/>
    <n v="60.392000000000003"/>
    <x v="1"/>
    <s v="Sep"/>
  </r>
  <r>
    <s v="CA-2015-153381"/>
    <x v="262"/>
    <d v="2015-09-28T00:00:00"/>
    <x v="1"/>
    <s v="DE-13255"/>
    <s v="Deanra Eno"/>
    <x v="2"/>
    <s v="United States"/>
    <x v="208"/>
    <x v="26"/>
    <x v="3"/>
    <s v="FUR-CH-10000988"/>
    <x v="0"/>
    <x v="1"/>
    <s v="Hon Olson Stacker Stools"/>
    <n v="1408.1"/>
    <n v="10"/>
    <n v="394.26799999999997"/>
    <x v="4"/>
    <s v="Sep"/>
  </r>
  <r>
    <s v="US-2017-111024"/>
    <x v="209"/>
    <d v="2017-07-06T00:00:00"/>
    <x v="0"/>
    <s v="SZ-20035"/>
    <s v="Sam Zeldin"/>
    <x v="2"/>
    <s v="United States"/>
    <x v="68"/>
    <x v="15"/>
    <x v="2"/>
    <s v="FUR-TA-10002041"/>
    <x v="0"/>
    <x v="2"/>
    <s v="Bevis Round Conference Table Top, X-Base"/>
    <n v="215.148"/>
    <n v="2"/>
    <n v="-103.98820000000001"/>
    <x v="0"/>
    <s v="Jul"/>
  </r>
  <r>
    <s v="CA-2017-148264"/>
    <x v="64"/>
    <d v="2017-12-09T00:00:00"/>
    <x v="2"/>
    <s v="LF-17185"/>
    <s v="Luke Foster"/>
    <x v="0"/>
    <s v="United States"/>
    <x v="209"/>
    <x v="2"/>
    <x v="1"/>
    <s v="FUR-FU-10002703"/>
    <x v="0"/>
    <x v="3"/>
    <s v="Tenex Traditional Chairmats for Hard Floors, Average Lip, 36&quot; x 48&quot;"/>
    <n v="128.9"/>
    <n v="2"/>
    <n v="15.468"/>
    <x v="5"/>
    <s v="Dec"/>
  </r>
  <r>
    <s v="US-2015-100531"/>
    <x v="466"/>
    <d v="2015-09-29T00:00:00"/>
    <x v="2"/>
    <s v="NM-18520"/>
    <s v="Neoma Murray"/>
    <x v="0"/>
    <s v="United States"/>
    <x v="9"/>
    <x v="8"/>
    <x v="3"/>
    <s v="FUR-FU-10003849"/>
    <x v="0"/>
    <x v="3"/>
    <s v="DAX Metal Frame, Desktop, Stepped-Edge"/>
    <n v="24.288"/>
    <n v="3"/>
    <n v="-12.751200000000001"/>
    <x v="3"/>
    <s v="Sep"/>
  </r>
  <r>
    <s v="CA-2017-152583"/>
    <x v="242"/>
    <d v="2017-10-30T00:00:00"/>
    <x v="3"/>
    <s v="RA-19945"/>
    <s v="Ryan Akin"/>
    <x v="0"/>
    <s v="United States"/>
    <x v="144"/>
    <x v="5"/>
    <x v="3"/>
    <s v="FUR-FU-10003849"/>
    <x v="0"/>
    <x v="3"/>
    <s v="DAX Metal Frame, Desktop, Stepped-Edge"/>
    <n v="16.192"/>
    <n v="2"/>
    <n v="-8.5007999999999999"/>
    <x v="7"/>
    <s v="Oct"/>
  </r>
  <r>
    <s v="CA-2017-152583"/>
    <x v="242"/>
    <d v="2017-10-30T00:00:00"/>
    <x v="3"/>
    <s v="RA-19945"/>
    <s v="Ryan Akin"/>
    <x v="0"/>
    <s v="United States"/>
    <x v="144"/>
    <x v="5"/>
    <x v="3"/>
    <s v="FUR-TA-10002041"/>
    <x v="0"/>
    <x v="2"/>
    <s v="Bevis Round Conference Table Top, X-Base"/>
    <n v="251.006"/>
    <n v="2"/>
    <n v="-68.130200000000002"/>
    <x v="7"/>
    <s v="Oct"/>
  </r>
  <r>
    <s v="CA-2017-136448"/>
    <x v="467"/>
    <d v="2017-09-18T00:00:00"/>
    <x v="2"/>
    <s v="AS-10090"/>
    <s v="Adam Shillingsburg"/>
    <x v="0"/>
    <s v="United States"/>
    <x v="3"/>
    <x v="3"/>
    <x v="2"/>
    <s v="FUR-FU-10003832"/>
    <x v="0"/>
    <x v="3"/>
    <s v="Eldon Expressions Punched Metal &amp; Wood Desk Accessories, Black &amp; Cherry"/>
    <n v="22.512"/>
    <n v="3"/>
    <n v="2.2511999999999999"/>
    <x v="3"/>
    <s v="Sep"/>
  </r>
  <r>
    <s v="US-2015-147242"/>
    <x v="468"/>
    <d v="2015-09-14T00:00:00"/>
    <x v="1"/>
    <s v="EH-13765"/>
    <s v="Edward Hooks"/>
    <x v="1"/>
    <s v="United States"/>
    <x v="210"/>
    <x v="20"/>
    <x v="2"/>
    <s v="FUR-BO-10004695"/>
    <x v="0"/>
    <x v="0"/>
    <s v="O'Sullivan 2-Door Barrister Bookcase in Odessa Pine"/>
    <n v="361.96"/>
    <n v="2"/>
    <n v="83.250799999999998"/>
    <x v="4"/>
    <s v="Sep"/>
  </r>
  <r>
    <s v="CA-2016-146143"/>
    <x v="469"/>
    <d v="2016-12-19T00:00:00"/>
    <x v="1"/>
    <s v="MC-17845"/>
    <s v="Michael Chen"/>
    <x v="0"/>
    <s v="United States"/>
    <x v="38"/>
    <x v="21"/>
    <x v="0"/>
    <s v="FUR-FU-10002045"/>
    <x v="0"/>
    <x v="3"/>
    <s v="Executive Impressions 14&quot;"/>
    <n v="133.38"/>
    <n v="6"/>
    <n v="58.687199999999997"/>
    <x v="2"/>
    <s v="Dec"/>
  </r>
  <r>
    <s v="US-2016-150035"/>
    <x v="193"/>
    <d v="2016-12-05T00:00:00"/>
    <x v="1"/>
    <s v="CL-11890"/>
    <s v="Carl Ludwig"/>
    <x v="0"/>
    <s v="United States"/>
    <x v="28"/>
    <x v="2"/>
    <x v="1"/>
    <s v="FUR-FU-10003724"/>
    <x v="0"/>
    <x v="3"/>
    <s v="Westinghouse Clip-On Gooseneck Lamps"/>
    <n v="16.739999999999998"/>
    <n v="2"/>
    <n v="4.3524000000000003"/>
    <x v="4"/>
    <s v="Dec"/>
  </r>
  <r>
    <s v="CA-2017-111815"/>
    <x v="470"/>
    <d v="2017-03-10T00:00:00"/>
    <x v="1"/>
    <s v="EP-13915"/>
    <s v="Emily Phan"/>
    <x v="0"/>
    <s v="United States"/>
    <x v="211"/>
    <x v="17"/>
    <x v="3"/>
    <s v="FUR-CH-10000785"/>
    <x v="0"/>
    <x v="1"/>
    <s v="Global Ergonomic Managers Chair"/>
    <n v="180.98"/>
    <n v="1"/>
    <n v="47.0548"/>
    <x v="1"/>
    <s v="Mar"/>
  </r>
  <r>
    <s v="CA-2016-131289"/>
    <x v="6"/>
    <d v="2016-12-14T00:00:00"/>
    <x v="1"/>
    <s v="SP-20620"/>
    <s v="Stefania Perrino"/>
    <x v="1"/>
    <s v="United States"/>
    <x v="28"/>
    <x v="2"/>
    <x v="1"/>
    <s v="FUR-TA-10003954"/>
    <x v="0"/>
    <x v="2"/>
    <s v="Hon 94000 Series Round Tables"/>
    <n v="1421.664"/>
    <n v="6"/>
    <n v="-195.47880000000001"/>
    <x v="6"/>
    <s v="Dec"/>
  </r>
  <r>
    <s v="CA-2014-124023"/>
    <x v="471"/>
    <d v="2014-04-10T00:00:00"/>
    <x v="2"/>
    <s v="PJ-19015"/>
    <s v="Pauline Johnson"/>
    <x v="0"/>
    <s v="United States"/>
    <x v="212"/>
    <x v="33"/>
    <x v="0"/>
    <s v="FUR-FU-10004415"/>
    <x v="0"/>
    <x v="3"/>
    <s v="Stacking Tray, Side-Loading, Legal, Smoke"/>
    <n v="8.9600000000000009"/>
    <n v="2"/>
    <n v="2.7776000000000001"/>
    <x v="0"/>
    <s v="Apr"/>
  </r>
  <r>
    <s v="CA-2014-124688"/>
    <x v="472"/>
    <d v="2014-08-29T00:00:00"/>
    <x v="2"/>
    <s v="CC-12610"/>
    <s v="Corey Catlett"/>
    <x v="1"/>
    <s v="United States"/>
    <x v="76"/>
    <x v="25"/>
    <x v="0"/>
    <s v="FUR-FU-10002456"/>
    <x v="0"/>
    <x v="3"/>
    <s v="Master Caster Door Stop, Large Neon Orange"/>
    <n v="29.12"/>
    <n v="4"/>
    <n v="12.521599999999999"/>
    <x v="3"/>
    <s v="Aug"/>
  </r>
  <r>
    <s v="CA-2014-124688"/>
    <x v="472"/>
    <d v="2014-08-29T00:00:00"/>
    <x v="2"/>
    <s v="CC-12610"/>
    <s v="Corey Catlett"/>
    <x v="1"/>
    <s v="United States"/>
    <x v="76"/>
    <x v="25"/>
    <x v="0"/>
    <s v="FUR-TA-10003569"/>
    <x v="0"/>
    <x v="2"/>
    <s v="Bretford CR8500 Series Meeting Room Furniture"/>
    <n v="1202.94"/>
    <n v="3"/>
    <n v="300.73500000000001"/>
    <x v="3"/>
    <s v="Aug"/>
  </r>
  <r>
    <s v="CA-2015-157322"/>
    <x v="473"/>
    <d v="2015-07-06T00:00:00"/>
    <x v="1"/>
    <s v="RH-19600"/>
    <s v="Rob Haberlin"/>
    <x v="0"/>
    <s v="United States"/>
    <x v="213"/>
    <x v="8"/>
    <x v="3"/>
    <s v="FUR-CH-10004086"/>
    <x v="0"/>
    <x v="1"/>
    <s v="Hon 4070 Series Pagoda Armless Upholstered Stacking Chairs"/>
    <n v="408.42200000000003"/>
    <n v="2"/>
    <n v="-5.8346"/>
    <x v="4"/>
    <s v="Jul"/>
  </r>
  <r>
    <s v="CA-2015-157322"/>
    <x v="473"/>
    <d v="2015-07-06T00:00:00"/>
    <x v="1"/>
    <s v="RH-19600"/>
    <s v="Rob Haberlin"/>
    <x v="0"/>
    <s v="United States"/>
    <x v="213"/>
    <x v="8"/>
    <x v="3"/>
    <s v="FUR-CH-10003774"/>
    <x v="0"/>
    <x v="1"/>
    <s v="Global Wood Trimmed Manager's Task Chair, Khaki"/>
    <n v="382.11599999999999"/>
    <n v="6"/>
    <n v="-92.799599999999998"/>
    <x v="4"/>
    <s v="Jul"/>
  </r>
  <r>
    <s v="CA-2017-142034"/>
    <x v="118"/>
    <d v="2017-09-28T00:00:00"/>
    <x v="1"/>
    <s v="KB-16240"/>
    <s v="Karen Bern"/>
    <x v="1"/>
    <s v="United States"/>
    <x v="214"/>
    <x v="11"/>
    <x v="3"/>
    <s v="FUR-CH-10000665"/>
    <x v="0"/>
    <x v="1"/>
    <s v="Global Airflow Leather Mesh Back Chair, Black"/>
    <n v="603.91999999999996"/>
    <n v="4"/>
    <n v="181.17599999999999"/>
    <x v="4"/>
    <s v="Sep"/>
  </r>
  <r>
    <s v="CA-2016-107328"/>
    <x v="474"/>
    <d v="2016-08-15T00:00:00"/>
    <x v="1"/>
    <s v="CA-12055"/>
    <s v="Cathy Armstrong"/>
    <x v="2"/>
    <s v="United States"/>
    <x v="2"/>
    <x v="2"/>
    <x v="1"/>
    <s v="FUR-TA-10001932"/>
    <x v="0"/>
    <x v="2"/>
    <s v="Chromcraft 48&quot; x 96&quot; Racetrack Double Pedestal Table"/>
    <n v="513.024"/>
    <n v="2"/>
    <n v="12.8256"/>
    <x v="1"/>
    <s v="Aug"/>
  </r>
  <r>
    <s v="CA-2014-166863"/>
    <x v="475"/>
    <d v="2014-06-24T00:00:00"/>
    <x v="1"/>
    <s v="SC-20020"/>
    <s v="Sam Craven"/>
    <x v="0"/>
    <s v="United States"/>
    <x v="215"/>
    <x v="5"/>
    <x v="3"/>
    <s v="FUR-BO-10001608"/>
    <x v="0"/>
    <x v="0"/>
    <s v="Hon Metal Bookcases, Black"/>
    <n v="193.06559999999999"/>
    <n v="4"/>
    <n v="-19.874400000000001"/>
    <x v="4"/>
    <s v="Jun"/>
  </r>
  <r>
    <s v="CA-2017-140326"/>
    <x v="362"/>
    <d v="2017-09-06T00:00:00"/>
    <x v="2"/>
    <s v="HW-14935"/>
    <s v="Helen Wasserman"/>
    <x v="1"/>
    <s v="United States"/>
    <x v="9"/>
    <x v="8"/>
    <x v="3"/>
    <s v="FUR-BO-10000112"/>
    <x v="0"/>
    <x v="0"/>
    <s v="Bush Birmingham Collection Bookcase, Dark Cherry"/>
    <n v="825.17399999999998"/>
    <n v="9"/>
    <n v="-117.88200000000001"/>
    <x v="3"/>
    <s v="Sep"/>
  </r>
  <r>
    <s v="CA-2015-124975"/>
    <x v="476"/>
    <d v="2015-06-25T00:00:00"/>
    <x v="2"/>
    <s v="MG-17875"/>
    <s v="Michael Grace"/>
    <x v="2"/>
    <s v="United States"/>
    <x v="14"/>
    <x v="8"/>
    <x v="3"/>
    <s v="FUR-TA-10002645"/>
    <x v="0"/>
    <x v="2"/>
    <s v="Hon Rectangular Conference Tables"/>
    <n v="796.42499999999995"/>
    <n v="7"/>
    <n v="-525.64049999999997"/>
    <x v="0"/>
    <s v="Jun"/>
  </r>
  <r>
    <s v="CA-2016-157511"/>
    <x v="126"/>
    <d v="2016-09-20T00:00:00"/>
    <x v="2"/>
    <s v="SV-20365"/>
    <s v="Seth Vernon"/>
    <x v="0"/>
    <s v="United States"/>
    <x v="29"/>
    <x v="15"/>
    <x v="2"/>
    <s v="FUR-FU-10002107"/>
    <x v="0"/>
    <x v="3"/>
    <s v="Eldon Pizzaz Desk Accessories"/>
    <n v="5.3520000000000003"/>
    <n v="3"/>
    <n v="1.6055999999999999"/>
    <x v="3"/>
    <s v="Sep"/>
  </r>
  <r>
    <s v="CA-2016-157511"/>
    <x v="126"/>
    <d v="2016-09-20T00:00:00"/>
    <x v="2"/>
    <s v="SV-20365"/>
    <s v="Seth Vernon"/>
    <x v="0"/>
    <s v="United States"/>
    <x v="29"/>
    <x v="15"/>
    <x v="2"/>
    <s v="FUR-CH-10002647"/>
    <x v="0"/>
    <x v="1"/>
    <s v="Situations Contoured Folding Chairs, 4/Set"/>
    <n v="99.372"/>
    <n v="2"/>
    <n v="-7.0979999999999999"/>
    <x v="3"/>
    <s v="Sep"/>
  </r>
  <r>
    <s v="CA-2017-155292"/>
    <x v="242"/>
    <d v="2017-11-01T00:00:00"/>
    <x v="2"/>
    <s v="RD-19810"/>
    <s v="Ross DeVincentis"/>
    <x v="2"/>
    <s v="United States"/>
    <x v="52"/>
    <x v="0"/>
    <x v="0"/>
    <s v="FUR-CH-10000553"/>
    <x v="0"/>
    <x v="1"/>
    <s v="Metal Folding Chairs, Beige, 4/Carton"/>
    <n v="33.94"/>
    <n v="1"/>
    <n v="9.1638000000000002"/>
    <x v="3"/>
    <s v="Oct"/>
  </r>
  <r>
    <s v="CA-2016-152555"/>
    <x v="477"/>
    <d v="2016-04-02T00:00:00"/>
    <x v="0"/>
    <s v="ME-17320"/>
    <s v="Maria Etezadi"/>
    <x v="2"/>
    <s v="United States"/>
    <x v="9"/>
    <x v="8"/>
    <x v="3"/>
    <s v="FUR-CH-10002965"/>
    <x v="0"/>
    <x v="1"/>
    <s v="Global Leather Highback Executive Chair with Pneumatic Height Adjustment, Black"/>
    <n v="844.11599999999999"/>
    <n v="6"/>
    <n v="-36.176400000000001"/>
    <x v="4"/>
    <s v="Mar"/>
  </r>
  <r>
    <s v="CA-2016-137176"/>
    <x v="478"/>
    <d v="2016-09-14T00:00:00"/>
    <x v="0"/>
    <s v="DB-12910"/>
    <s v="Daniel Byrd"/>
    <x v="2"/>
    <s v="United States"/>
    <x v="144"/>
    <x v="5"/>
    <x v="3"/>
    <s v="FUR-FU-10003832"/>
    <x v="0"/>
    <x v="3"/>
    <s v="Eldon Expressions Punched Metal &amp; Wood Desk Accessories, Black &amp; Cherry"/>
    <n v="15.007999999999999"/>
    <n v="4"/>
    <n v="-12.006399999999999"/>
    <x v="2"/>
    <s v="Sep"/>
  </r>
  <r>
    <s v="CA-2016-104157"/>
    <x v="81"/>
    <d v="2016-07-29T00:00:00"/>
    <x v="1"/>
    <s v="MT-17815"/>
    <s v="Meg Tillman"/>
    <x v="0"/>
    <s v="United States"/>
    <x v="38"/>
    <x v="21"/>
    <x v="0"/>
    <s v="FUR-TA-10004915"/>
    <x v="0"/>
    <x v="2"/>
    <s v="Office Impressions End Table, 20-1/2&quot;H x 24&quot;W x 20&quot;D"/>
    <n v="2430.08"/>
    <n v="8"/>
    <n v="388.81279999999998"/>
    <x v="4"/>
    <s v="Jul"/>
  </r>
  <r>
    <s v="CA-2015-121650"/>
    <x v="479"/>
    <d v="2015-12-16T00:00:00"/>
    <x v="1"/>
    <s v="KD-16495"/>
    <s v="Keith Dawkins"/>
    <x v="1"/>
    <s v="United States"/>
    <x v="38"/>
    <x v="17"/>
    <x v="3"/>
    <s v="FUR-TA-10003569"/>
    <x v="0"/>
    <x v="2"/>
    <s v="Bretford CR8500 Series Meeting Room Furniture"/>
    <n v="801.96"/>
    <n v="2"/>
    <n v="200.49"/>
    <x v="6"/>
    <s v="Dec"/>
  </r>
  <r>
    <s v="CA-2015-121650"/>
    <x v="479"/>
    <d v="2015-12-16T00:00:00"/>
    <x v="1"/>
    <s v="KD-16495"/>
    <s v="Keith Dawkins"/>
    <x v="1"/>
    <s v="United States"/>
    <x v="38"/>
    <x v="17"/>
    <x v="3"/>
    <s v="FUR-CH-10004289"/>
    <x v="0"/>
    <x v="1"/>
    <s v="Global Super Steno Chair"/>
    <n v="191.96"/>
    <n v="2"/>
    <n v="32.633200000000002"/>
    <x v="6"/>
    <s v="Dec"/>
  </r>
  <r>
    <s v="CA-2014-102869"/>
    <x v="383"/>
    <d v="2014-09-14T00:00:00"/>
    <x v="0"/>
    <s v="LC-17140"/>
    <s v="Logan Currie"/>
    <x v="0"/>
    <s v="United States"/>
    <x v="3"/>
    <x v="3"/>
    <x v="2"/>
    <s v="FUR-FU-10002456"/>
    <x v="0"/>
    <x v="3"/>
    <s v="Master Caster Door Stop, Large Neon Orange"/>
    <n v="17.472000000000001"/>
    <n v="3"/>
    <n v="5.0232000000000001"/>
    <x v="2"/>
    <s v="Sep"/>
  </r>
  <r>
    <s v="CA-2014-159835"/>
    <x v="317"/>
    <d v="2014-11-24T00:00:00"/>
    <x v="1"/>
    <s v="RB-19330"/>
    <s v="Randy Bradley"/>
    <x v="0"/>
    <s v="United States"/>
    <x v="3"/>
    <x v="3"/>
    <x v="2"/>
    <s v="FUR-CH-10004997"/>
    <x v="0"/>
    <x v="1"/>
    <s v="Hon Every-Day Series Multi-Task Chairs"/>
    <n v="657.93"/>
    <n v="5"/>
    <n v="-93.99"/>
    <x v="1"/>
    <s v="Nov"/>
  </r>
  <r>
    <s v="CA-2017-112956"/>
    <x v="67"/>
    <d v="2017-08-27T00:00:00"/>
    <x v="1"/>
    <s v="TH-21550"/>
    <s v="Tracy Hopkins"/>
    <x v="2"/>
    <s v="United States"/>
    <x v="11"/>
    <x v="32"/>
    <x v="2"/>
    <s v="FUR-FU-10003976"/>
    <x v="0"/>
    <x v="3"/>
    <s v="DAX Executive Solid Wood Document Frame, Desktop or Hang, Mahogany, 5 x 7"/>
    <n v="25.16"/>
    <n v="2"/>
    <n v="8.5543999999999993"/>
    <x v="6"/>
    <s v="Aug"/>
  </r>
  <r>
    <s v="CA-2017-112956"/>
    <x v="67"/>
    <d v="2017-08-27T00:00:00"/>
    <x v="1"/>
    <s v="TH-21550"/>
    <s v="Tracy Hopkins"/>
    <x v="2"/>
    <s v="United States"/>
    <x v="11"/>
    <x v="32"/>
    <x v="2"/>
    <s v="FUR-FU-10004960"/>
    <x v="0"/>
    <x v="3"/>
    <s v="Seth Thomas 12&quot; Clock w/ Goldtone Case"/>
    <n v="91.92"/>
    <n v="4"/>
    <n v="31.252800000000001"/>
    <x v="6"/>
    <s v="Aug"/>
  </r>
  <r>
    <s v="CA-2017-112529"/>
    <x v="49"/>
    <d v="2017-11-21T00:00:00"/>
    <x v="2"/>
    <s v="SC-20770"/>
    <s v="Stewart Carmichael"/>
    <x v="1"/>
    <s v="United States"/>
    <x v="21"/>
    <x v="5"/>
    <x v="3"/>
    <s v="FUR-TA-10002622"/>
    <x v="0"/>
    <x v="2"/>
    <s v="Bush Andora Conference Table, Maple/Graphite Gray Finish"/>
    <n v="718.11599999999999"/>
    <n v="6"/>
    <n v="-71.811599999999999"/>
    <x v="3"/>
    <s v="Nov"/>
  </r>
  <r>
    <s v="CA-2014-159184"/>
    <x v="94"/>
    <d v="2014-09-19T00:00:00"/>
    <x v="1"/>
    <s v="JC-15775"/>
    <s v="John Castell"/>
    <x v="0"/>
    <s v="United States"/>
    <x v="216"/>
    <x v="24"/>
    <x v="0"/>
    <s v="FUR-FU-10002878"/>
    <x v="0"/>
    <x v="3"/>
    <s v="Seth Thomas 14&quot; Day/Date Wall Clock"/>
    <n v="142.4"/>
    <n v="5"/>
    <n v="52.688000000000002"/>
    <x v="2"/>
    <s v="Sep"/>
  </r>
  <r>
    <s v="CA-2017-113530"/>
    <x v="405"/>
    <d v="2017-05-21T00:00:00"/>
    <x v="0"/>
    <s v="BC-11125"/>
    <s v="Becky Castell"/>
    <x v="2"/>
    <s v="United States"/>
    <x v="28"/>
    <x v="2"/>
    <x v="1"/>
    <s v="FUR-CH-10002647"/>
    <x v="0"/>
    <x v="1"/>
    <s v="Situations Contoured Folding Chairs, 4/Set"/>
    <n v="681.40800000000002"/>
    <n v="12"/>
    <n v="42.588000000000001"/>
    <x v="3"/>
    <s v="May"/>
  </r>
  <r>
    <s v="CA-2016-145177"/>
    <x v="480"/>
    <d v="2016-11-14T00:00:00"/>
    <x v="1"/>
    <s v="PP-18955"/>
    <s v="Paul Prost"/>
    <x v="2"/>
    <s v="United States"/>
    <x v="76"/>
    <x v="15"/>
    <x v="2"/>
    <s v="FUR-FU-10000758"/>
    <x v="0"/>
    <x v="3"/>
    <s v="DAX Natural Wood-Tone Poster Frame"/>
    <n v="148.28800000000001"/>
    <n v="7"/>
    <n v="29.657599999999999"/>
    <x v="4"/>
    <s v="Nov"/>
  </r>
  <r>
    <s v="CA-2015-128083"/>
    <x v="481"/>
    <d v="2015-03-17T00:00:00"/>
    <x v="1"/>
    <s v="EB-13750"/>
    <s v="Edward Becker"/>
    <x v="1"/>
    <s v="United States"/>
    <x v="217"/>
    <x v="1"/>
    <x v="0"/>
    <s v="FUR-FU-10003194"/>
    <x v="0"/>
    <x v="3"/>
    <s v="Eldon Expressions Desk Accessory, Wood Pencil Holder, Oak"/>
    <n v="30.88"/>
    <n v="4"/>
    <n v="3.86"/>
    <x v="2"/>
    <s v="Mar"/>
  </r>
  <r>
    <s v="CA-2015-128083"/>
    <x v="481"/>
    <d v="2015-03-17T00:00:00"/>
    <x v="1"/>
    <s v="EB-13750"/>
    <s v="Edward Becker"/>
    <x v="1"/>
    <s v="United States"/>
    <x v="217"/>
    <x v="1"/>
    <x v="0"/>
    <s v="FUR-FU-10001731"/>
    <x v="0"/>
    <x v="3"/>
    <s v="Acrylic Self-Standing Desk Frames"/>
    <n v="6.4080000000000004"/>
    <n v="3"/>
    <n v="1.4418"/>
    <x v="2"/>
    <s v="Mar"/>
  </r>
  <r>
    <s v="CA-2017-154109"/>
    <x v="200"/>
    <d v="2017-11-11T00:00:00"/>
    <x v="1"/>
    <s v="ML-17410"/>
    <s v="Maris LaWare"/>
    <x v="0"/>
    <s v="United States"/>
    <x v="3"/>
    <x v="3"/>
    <x v="2"/>
    <s v="FUR-CH-10003774"/>
    <x v="0"/>
    <x v="1"/>
    <s v="Global Wood Trimmed Manager's Task Chair, Khaki"/>
    <n v="127.372"/>
    <n v="2"/>
    <n v="-30.933199999999999"/>
    <x v="2"/>
    <s v="Nov"/>
  </r>
  <r>
    <s v="CA-2015-156440"/>
    <x v="482"/>
    <d v="2015-12-09T00:00:00"/>
    <x v="1"/>
    <s v="MH-17620"/>
    <s v="Matt Hagelstein"/>
    <x v="1"/>
    <s v="United States"/>
    <x v="53"/>
    <x v="2"/>
    <x v="1"/>
    <s v="FUR-FU-10004090"/>
    <x v="0"/>
    <x v="3"/>
    <s v="Executive Impressions 14&quot; Contract Wall Clock"/>
    <n v="44.46"/>
    <n v="2"/>
    <n v="14.671799999999999"/>
    <x v="4"/>
    <s v="Dec"/>
  </r>
  <r>
    <s v="CA-2015-132626"/>
    <x v="483"/>
    <d v="2015-07-14T00:00:00"/>
    <x v="1"/>
    <s v="BT-11680"/>
    <s v="Brian Thompson"/>
    <x v="0"/>
    <s v="United States"/>
    <x v="218"/>
    <x v="32"/>
    <x v="2"/>
    <s v="FUR-FU-10002918"/>
    <x v="0"/>
    <x v="3"/>
    <s v="Eldon ClusterMat Chair Mat with Cordless Antistatic Protection"/>
    <n v="181.96"/>
    <n v="2"/>
    <n v="20.015599999999999"/>
    <x v="2"/>
    <s v="Jul"/>
  </r>
  <r>
    <s v="US-2015-131359"/>
    <x v="484"/>
    <d v="2015-11-02T00:00:00"/>
    <x v="0"/>
    <s v="FA-14230"/>
    <s v="Frank Atkinson"/>
    <x v="1"/>
    <s v="United States"/>
    <x v="22"/>
    <x v="12"/>
    <x v="1"/>
    <s v="FUR-FU-10003026"/>
    <x v="0"/>
    <x v="3"/>
    <s v="Eldon Regeneration Recycled Desk Accessories, Black"/>
    <n v="15.488"/>
    <n v="4"/>
    <n v="3.6783999999999999"/>
    <x v="0"/>
    <s v="Oct"/>
  </r>
  <r>
    <s v="CA-2015-151680"/>
    <x v="485"/>
    <d v="2015-11-21T00:00:00"/>
    <x v="0"/>
    <s v="TC-21475"/>
    <s v="Tony Chapman"/>
    <x v="2"/>
    <s v="United States"/>
    <x v="15"/>
    <x v="13"/>
    <x v="1"/>
    <s v="FUR-FU-10000305"/>
    <x v="0"/>
    <x v="3"/>
    <s v="Tenex V2T-RE Standard Weight Series Chair Mat, 45&quot; x 53&quot;, Lip 25&quot; x 12&quot;"/>
    <n v="141.96"/>
    <n v="2"/>
    <n v="22.7136"/>
    <x v="3"/>
    <s v="Nov"/>
  </r>
  <r>
    <s v="CA-2017-169411"/>
    <x v="455"/>
    <d v="2017-12-29T00:00:00"/>
    <x v="1"/>
    <s v="AC-10615"/>
    <s v="Ann Chong"/>
    <x v="1"/>
    <s v="United States"/>
    <x v="77"/>
    <x v="7"/>
    <x v="2"/>
    <s v="FUR-FU-10001602"/>
    <x v="0"/>
    <x v="3"/>
    <s v="Eldon Delta Triangular Chair Mat, 52&quot; x 58&quot;, Clear"/>
    <n v="37.93"/>
    <n v="1"/>
    <n v="6.8273999999999999"/>
    <x v="2"/>
    <s v="Dec"/>
  </r>
  <r>
    <s v="CA-2016-126543"/>
    <x v="486"/>
    <d v="2016-01-13T00:00:00"/>
    <x v="0"/>
    <s v="MF-17665"/>
    <s v="Maureen Fritzler"/>
    <x v="1"/>
    <s v="United States"/>
    <x v="219"/>
    <x v="15"/>
    <x v="2"/>
    <s v="FUR-FU-10002445"/>
    <x v="0"/>
    <x v="3"/>
    <s v="DAX Two-Tone Rosewood/Black Document Frame, Desktop, 5 x 7"/>
    <n v="15.167999999999999"/>
    <n v="2"/>
    <n v="3.7919999999999998"/>
    <x v="4"/>
    <s v="Jan"/>
  </r>
  <r>
    <s v="CA-2014-120544"/>
    <x v="255"/>
    <d v="2014-11-27T00:00:00"/>
    <x v="1"/>
    <s v="SS-20140"/>
    <s v="Saphhira Shifley"/>
    <x v="1"/>
    <s v="United States"/>
    <x v="220"/>
    <x v="5"/>
    <x v="3"/>
    <s v="FUR-FU-10001940"/>
    <x v="0"/>
    <x v="3"/>
    <s v="Staple-based wall hangings"/>
    <n v="6.3680000000000003"/>
    <n v="2"/>
    <n v="-2.5472000000000001"/>
    <x v="4"/>
    <s v="Nov"/>
  </r>
  <r>
    <s v="CA-2017-113670"/>
    <x v="487"/>
    <d v="2017-10-17T00:00:00"/>
    <x v="2"/>
    <s v="RS-19765"/>
    <s v="Roland Schwarz"/>
    <x v="1"/>
    <s v="United States"/>
    <x v="2"/>
    <x v="2"/>
    <x v="1"/>
    <s v="FUR-TA-10001705"/>
    <x v="0"/>
    <x v="2"/>
    <s v="Bush Advantage Collection Round Conference Table"/>
    <n v="510.24"/>
    <n v="3"/>
    <n v="6.3780000000000001"/>
    <x v="3"/>
    <s v="Oct"/>
  </r>
  <r>
    <s v="CA-2017-166198"/>
    <x v="488"/>
    <d v="2017-04-24T00:00:00"/>
    <x v="2"/>
    <s v="JW-15955"/>
    <s v="Joni Wasserman"/>
    <x v="0"/>
    <s v="United States"/>
    <x v="15"/>
    <x v="13"/>
    <x v="1"/>
    <s v="FUR-FU-10004622"/>
    <x v="0"/>
    <x v="3"/>
    <s v="Eldon Advantage Foldable Chair Mats for Low Pile Carpets"/>
    <n v="162.6"/>
    <n v="3"/>
    <n v="34.146000000000001"/>
    <x v="0"/>
    <s v="Apr"/>
  </r>
  <r>
    <s v="CA-2014-135608"/>
    <x v="489"/>
    <d v="2014-12-10T00:00:00"/>
    <x v="0"/>
    <s v="JK-15625"/>
    <s v="Jim Karlsson"/>
    <x v="0"/>
    <s v="United States"/>
    <x v="84"/>
    <x v="13"/>
    <x v="1"/>
    <s v="FUR-CH-10002602"/>
    <x v="0"/>
    <x v="1"/>
    <s v="DMI Arturo Collection Mission-style Design Wood Chair"/>
    <n v="603.91999999999996"/>
    <n v="5"/>
    <n v="45.293999999999997"/>
    <x v="3"/>
    <s v="Dec"/>
  </r>
  <r>
    <s v="CA-2016-151155"/>
    <x v="490"/>
    <d v="2016-12-24T00:00:00"/>
    <x v="1"/>
    <s v="AB-10255"/>
    <s v="Alejandro Ballentine"/>
    <x v="2"/>
    <s v="United States"/>
    <x v="38"/>
    <x v="21"/>
    <x v="0"/>
    <s v="FUR-FU-10001918"/>
    <x v="0"/>
    <x v="3"/>
    <s v="C-Line Cubicle Keepers Polyproplyene Holder With Velcro Backings"/>
    <n v="18.920000000000002"/>
    <n v="4"/>
    <n v="7.3788"/>
    <x v="4"/>
    <s v="Dec"/>
  </r>
  <r>
    <s v="CA-2017-168193"/>
    <x v="491"/>
    <d v="2017-03-11T00:00:00"/>
    <x v="0"/>
    <s v="RM-19750"/>
    <s v="Roland Murray"/>
    <x v="0"/>
    <s v="United States"/>
    <x v="13"/>
    <x v="7"/>
    <x v="2"/>
    <s v="FUR-FU-10002554"/>
    <x v="0"/>
    <x v="3"/>
    <s v="Westinghouse Floor Lamp with Metal Mesh Shade, Black"/>
    <n v="71.97"/>
    <n v="3"/>
    <n v="16.553100000000001"/>
    <x v="2"/>
    <s v="Mar"/>
  </r>
  <r>
    <s v="CA-2016-149979"/>
    <x v="348"/>
    <d v="2016-09-28T00:00:00"/>
    <x v="0"/>
    <s v="RA-19915"/>
    <s v="Russell Applegate"/>
    <x v="0"/>
    <s v="United States"/>
    <x v="29"/>
    <x v="24"/>
    <x v="0"/>
    <s v="FUR-CH-10002084"/>
    <x v="0"/>
    <x v="1"/>
    <s v="Hon Mobius Operator's Chair"/>
    <n v="368.97"/>
    <n v="3"/>
    <n v="81.173400000000001"/>
    <x v="2"/>
    <s v="Sep"/>
  </r>
  <r>
    <s v="CA-2017-161956"/>
    <x v="60"/>
    <d v="2017-08-29T00:00:00"/>
    <x v="0"/>
    <s v="DR-12880"/>
    <s v="Dan Reichenbach"/>
    <x v="1"/>
    <s v="United States"/>
    <x v="209"/>
    <x v="2"/>
    <x v="1"/>
    <s v="FUR-FU-10002937"/>
    <x v="0"/>
    <x v="3"/>
    <s v="GE 48&quot; Fluorescent Tube, Cool White Energy Saver, 34 Watts, 30/Box"/>
    <n v="198.46"/>
    <n v="2"/>
    <n v="99.23"/>
    <x v="3"/>
    <s v="Aug"/>
  </r>
  <r>
    <s v="CA-2017-161956"/>
    <x v="60"/>
    <d v="2017-08-29T00:00:00"/>
    <x v="0"/>
    <s v="DR-12880"/>
    <s v="Dan Reichenbach"/>
    <x v="1"/>
    <s v="United States"/>
    <x v="209"/>
    <x v="2"/>
    <x v="1"/>
    <s v="FUR-CH-10004886"/>
    <x v="0"/>
    <x v="1"/>
    <s v="Bevis Steel Folding Chairs"/>
    <n v="230.28"/>
    <n v="3"/>
    <n v="23.027999999999999"/>
    <x v="3"/>
    <s v="Aug"/>
  </r>
  <r>
    <s v="CA-2016-116799"/>
    <x v="492"/>
    <d v="2016-03-06T00:00:00"/>
    <x v="2"/>
    <s v="JG-15310"/>
    <s v="Jason Gross"/>
    <x v="1"/>
    <s v="United States"/>
    <x v="221"/>
    <x v="5"/>
    <x v="3"/>
    <s v="FUR-CH-10004983"/>
    <x v="0"/>
    <x v="1"/>
    <s v="Office Star - Mid Back Dual function Ergonomic High Back Chair with 2-Way Adjustable Arms"/>
    <n v="563.42999999999995"/>
    <n v="5"/>
    <n v="-56.343000000000004"/>
    <x v="0"/>
    <s v="Mar"/>
  </r>
  <r>
    <s v="CA-2015-167745"/>
    <x v="493"/>
    <d v="2015-09-23T00:00:00"/>
    <x v="1"/>
    <s v="GB-14530"/>
    <s v="George Bell"/>
    <x v="1"/>
    <s v="United States"/>
    <x v="2"/>
    <x v="2"/>
    <x v="1"/>
    <s v="FUR-FU-10001591"/>
    <x v="0"/>
    <x v="3"/>
    <s v="Advantus Panel Wall Certificate Holder - 8.5x11"/>
    <n v="24.4"/>
    <n v="2"/>
    <n v="10.247999999999999"/>
    <x v="2"/>
    <s v="Sep"/>
  </r>
  <r>
    <s v="CA-2016-156251"/>
    <x v="494"/>
    <d v="2016-08-18T00:00:00"/>
    <x v="0"/>
    <s v="TS-21160"/>
    <s v="Theresa Swint"/>
    <x v="1"/>
    <s v="United States"/>
    <x v="222"/>
    <x v="16"/>
    <x v="3"/>
    <s v="FUR-BO-10001337"/>
    <x v="0"/>
    <x v="0"/>
    <s v="O'Sullivan Living Dimensions 2-Shelf Bookcases"/>
    <n v="241.96"/>
    <n v="2"/>
    <n v="24.196000000000002"/>
    <x v="2"/>
    <s v="Aug"/>
  </r>
  <r>
    <s v="CA-2016-163153"/>
    <x v="445"/>
    <d v="2016-03-25T00:00:00"/>
    <x v="1"/>
    <s v="DM-12955"/>
    <s v="Dario Medina"/>
    <x v="1"/>
    <s v="United States"/>
    <x v="6"/>
    <x v="5"/>
    <x v="3"/>
    <s v="FUR-TA-10004767"/>
    <x v="0"/>
    <x v="2"/>
    <s v="Safco Drafting Table"/>
    <n v="99.372"/>
    <n v="2"/>
    <n v="-1.4196"/>
    <x v="4"/>
    <s v="Mar"/>
  </r>
  <r>
    <s v="CA-2014-153913"/>
    <x v="439"/>
    <d v="2014-12-20T00:00:00"/>
    <x v="0"/>
    <s v="KB-16585"/>
    <s v="Ken Black"/>
    <x v="1"/>
    <s v="United States"/>
    <x v="173"/>
    <x v="1"/>
    <x v="0"/>
    <s v="FUR-CH-10000988"/>
    <x v="0"/>
    <x v="1"/>
    <s v="Hon Olson Stacker Stools"/>
    <n v="1013.832"/>
    <n v="9"/>
    <n v="101.3832"/>
    <x v="4"/>
    <s v="Dec"/>
  </r>
  <r>
    <s v="CA-2016-155530"/>
    <x v="495"/>
    <d v="2016-12-21T00:00:00"/>
    <x v="1"/>
    <s v="CM-12160"/>
    <s v="Charles McCrossin"/>
    <x v="0"/>
    <s v="United States"/>
    <x v="28"/>
    <x v="2"/>
    <x v="1"/>
    <s v="FUR-TA-10004256"/>
    <x v="0"/>
    <x v="2"/>
    <s v="Bretford ÒJust In TimeÓ Height-Adjustable Multi-Task Work Tables"/>
    <n v="2003.52"/>
    <n v="6"/>
    <n v="-325.572"/>
    <x v="4"/>
    <s v="Dec"/>
  </r>
  <r>
    <s v="CA-2015-107937"/>
    <x v="496"/>
    <d v="2015-05-08T00:00:00"/>
    <x v="1"/>
    <s v="JB-16045"/>
    <s v="Julia Barnett"/>
    <x v="2"/>
    <s v="United States"/>
    <x v="223"/>
    <x v="2"/>
    <x v="1"/>
    <s v="FUR-FU-10002298"/>
    <x v="0"/>
    <x v="3"/>
    <s v="Rubbermaid ClusterMat Chairmats, Mat Size- 66&quot; x 60&quot;, Lip 20&quot; x 11&quot; -90 Degree Angle"/>
    <n v="665.88"/>
    <n v="6"/>
    <n v="106.5408"/>
    <x v="2"/>
    <s v="May"/>
  </r>
  <r>
    <s v="US-2014-117163"/>
    <x v="497"/>
    <d v="2014-02-02T00:00:00"/>
    <x v="1"/>
    <s v="EJ-13720"/>
    <s v="Ed Jacobs"/>
    <x v="0"/>
    <s v="United States"/>
    <x v="53"/>
    <x v="2"/>
    <x v="1"/>
    <s v="FUR-TA-10003469"/>
    <x v="0"/>
    <x v="2"/>
    <s v="Balt Split Level Computer Training Table"/>
    <n v="333"/>
    <n v="3"/>
    <n v="-16.649999999999999"/>
    <x v="6"/>
    <s v="Jan"/>
  </r>
  <r>
    <s v="CA-2017-147760"/>
    <x v="498"/>
    <d v="2017-11-05T00:00:00"/>
    <x v="2"/>
    <s v="KL-16555"/>
    <s v="Kelly Lampkin"/>
    <x v="1"/>
    <s v="United States"/>
    <x v="224"/>
    <x v="30"/>
    <x v="0"/>
    <s v="FUR-TA-10004575"/>
    <x v="0"/>
    <x v="2"/>
    <s v="Hon 5100 Series Wood Tables"/>
    <n v="523.76400000000001"/>
    <n v="3"/>
    <n v="-192.04679999999999"/>
    <x v="5"/>
    <s v="Nov"/>
  </r>
  <r>
    <s v="CA-2016-156503"/>
    <x v="499"/>
    <d v="2016-10-20T00:00:00"/>
    <x v="1"/>
    <s v="NC-18415"/>
    <s v="Nathan Cano"/>
    <x v="0"/>
    <s v="United States"/>
    <x v="51"/>
    <x v="30"/>
    <x v="0"/>
    <s v="FUR-CH-10003606"/>
    <x v="0"/>
    <x v="1"/>
    <s v="SAFCO Folding Chair Trolley"/>
    <n v="102.592"/>
    <n v="1"/>
    <n v="10.2592"/>
    <x v="6"/>
    <s v="Oct"/>
  </r>
  <r>
    <s v="CA-2015-113628"/>
    <x v="500"/>
    <d v="2015-11-19T00:00:00"/>
    <x v="1"/>
    <s v="AH-10690"/>
    <s v="Anna HŠberlin"/>
    <x v="1"/>
    <s v="United States"/>
    <x v="217"/>
    <x v="1"/>
    <x v="0"/>
    <s v="FUR-CH-10003298"/>
    <x v="0"/>
    <x v="1"/>
    <s v="Office Star - Contemporary Task Swivel chair with Loop Arms, Charcoal"/>
    <n v="523.91999999999996"/>
    <n v="5"/>
    <n v="-72.039000000000001"/>
    <x v="1"/>
    <s v="Nov"/>
  </r>
  <r>
    <s v="CA-2015-113628"/>
    <x v="500"/>
    <d v="2015-11-19T00:00:00"/>
    <x v="1"/>
    <s v="AH-10690"/>
    <s v="Anna HŠberlin"/>
    <x v="1"/>
    <s v="United States"/>
    <x v="217"/>
    <x v="1"/>
    <x v="0"/>
    <s v="FUR-CH-10004477"/>
    <x v="0"/>
    <x v="1"/>
    <s v="Global Push Button Manager's Chair, Indigo"/>
    <n v="146.136"/>
    <n v="3"/>
    <n v="16.440300000000001"/>
    <x v="1"/>
    <s v="Nov"/>
  </r>
  <r>
    <s v="CA-2015-102582"/>
    <x v="195"/>
    <d v="2015-09-19T00:00:00"/>
    <x v="1"/>
    <s v="NW-18400"/>
    <s v="Natalie Webber"/>
    <x v="0"/>
    <s v="United States"/>
    <x v="212"/>
    <x v="33"/>
    <x v="0"/>
    <s v="FUR-TA-10003569"/>
    <x v="0"/>
    <x v="2"/>
    <s v="Bretford CR8500 Series Meeting Room Furniture"/>
    <n v="801.96"/>
    <n v="2"/>
    <n v="200.49"/>
    <x v="4"/>
    <s v="Sep"/>
  </r>
  <r>
    <s v="CA-2015-102582"/>
    <x v="195"/>
    <d v="2015-09-19T00:00:00"/>
    <x v="1"/>
    <s v="NW-18400"/>
    <s v="Natalie Webber"/>
    <x v="0"/>
    <s v="United States"/>
    <x v="212"/>
    <x v="33"/>
    <x v="0"/>
    <s v="FUR-CH-10004853"/>
    <x v="0"/>
    <x v="1"/>
    <s v="Global Manager's Adjustable Task Chair, Storm"/>
    <n v="1056.8599999999999"/>
    <n v="7"/>
    <n v="306.48939999999999"/>
    <x v="4"/>
    <s v="Sep"/>
  </r>
  <r>
    <s v="CA-2017-141873"/>
    <x v="224"/>
    <d v="2017-10-14T00:00:00"/>
    <x v="1"/>
    <s v="HG-14845"/>
    <s v="Harry Greene"/>
    <x v="0"/>
    <s v="United States"/>
    <x v="13"/>
    <x v="7"/>
    <x v="2"/>
    <s v="FUR-BO-10003034"/>
    <x v="0"/>
    <x v="0"/>
    <s v="O'Sullivan Elevations Bookcase, Cherry Finish"/>
    <n v="314.35199999999998"/>
    <n v="3"/>
    <n v="-15.717599999999999"/>
    <x v="2"/>
    <s v="Oct"/>
  </r>
  <r>
    <s v="CA-2017-141733"/>
    <x v="501"/>
    <d v="2017-05-11T00:00:00"/>
    <x v="1"/>
    <s v="RW-19540"/>
    <s v="Rick Wilson"/>
    <x v="1"/>
    <s v="United States"/>
    <x v="25"/>
    <x v="17"/>
    <x v="3"/>
    <s v="FUR-CH-10004086"/>
    <x v="0"/>
    <x v="1"/>
    <s v="Hon 4070 Series Pagoda Armless Upholstered Stacking Chairs"/>
    <n v="1458.65"/>
    <n v="5"/>
    <n v="423.00850000000003"/>
    <x v="4"/>
    <s v="May"/>
  </r>
  <r>
    <s v="CA-2017-141733"/>
    <x v="501"/>
    <d v="2017-05-11T00:00:00"/>
    <x v="1"/>
    <s v="RW-19540"/>
    <s v="Rick Wilson"/>
    <x v="1"/>
    <s v="United States"/>
    <x v="25"/>
    <x v="17"/>
    <x v="3"/>
    <s v="FUR-CH-10002017"/>
    <x v="0"/>
    <x v="1"/>
    <s v="SAFCO Optional Arm Kit for Workspace Cribbage Stacking Chair"/>
    <n v="26.64"/>
    <n v="1"/>
    <n v="7.4592000000000001"/>
    <x v="4"/>
    <s v="May"/>
  </r>
  <r>
    <s v="CA-2017-141733"/>
    <x v="501"/>
    <d v="2017-05-11T00:00:00"/>
    <x v="1"/>
    <s v="RW-19540"/>
    <s v="Rick Wilson"/>
    <x v="1"/>
    <s v="United States"/>
    <x v="25"/>
    <x v="17"/>
    <x v="3"/>
    <s v="FUR-CH-10000595"/>
    <x v="0"/>
    <x v="1"/>
    <s v="Safco Contoured Stacking Chairs"/>
    <n v="476.8"/>
    <n v="2"/>
    <n v="119.2"/>
    <x v="4"/>
    <s v="May"/>
  </r>
  <r>
    <s v="US-2015-111927"/>
    <x v="502"/>
    <d v="2015-11-19T00:00:00"/>
    <x v="1"/>
    <s v="LS-17230"/>
    <s v="Lycoris Saunders"/>
    <x v="0"/>
    <s v="United States"/>
    <x v="63"/>
    <x v="14"/>
    <x v="2"/>
    <s v="FUR-FU-10004017"/>
    <x v="0"/>
    <x v="3"/>
    <s v="Executive Impressions 13&quot; Chairman Wall Clock"/>
    <n v="76.14"/>
    <n v="3"/>
    <n v="26.649000000000001"/>
    <x v="2"/>
    <s v="Nov"/>
  </r>
  <r>
    <s v="CA-2014-105984"/>
    <x v="168"/>
    <d v="2014-11-24T00:00:00"/>
    <x v="3"/>
    <s v="MY-18295"/>
    <s v="Muhammed Yedwab"/>
    <x v="1"/>
    <s v="United States"/>
    <x v="29"/>
    <x v="15"/>
    <x v="2"/>
    <s v="FUR-CH-10000847"/>
    <x v="0"/>
    <x v="1"/>
    <s v="Global Executive Mid-Back Manager's Chair"/>
    <n v="611.05799999999999"/>
    <n v="3"/>
    <n v="-34.9176"/>
    <x v="7"/>
    <s v="Nov"/>
  </r>
  <r>
    <s v="CA-2014-126760"/>
    <x v="503"/>
    <d v="2014-08-02T00:00:00"/>
    <x v="1"/>
    <s v="KM-16720"/>
    <s v="Kunst Miller"/>
    <x v="0"/>
    <s v="United States"/>
    <x v="111"/>
    <x v="34"/>
    <x v="1"/>
    <s v="FUR-CH-10003312"/>
    <x v="0"/>
    <x v="1"/>
    <s v="Hon 2090 ÒPillow SoftÓ Series Mid Back Swivel/Tilt Chairs"/>
    <n v="674.35199999999998"/>
    <n v="3"/>
    <n v="-109.5822"/>
    <x v="1"/>
    <s v="Jul"/>
  </r>
  <r>
    <s v="CA-2014-126760"/>
    <x v="503"/>
    <d v="2014-08-02T00:00:00"/>
    <x v="1"/>
    <s v="KM-16720"/>
    <s v="Kunst Miller"/>
    <x v="0"/>
    <s v="United States"/>
    <x v="111"/>
    <x v="34"/>
    <x v="1"/>
    <s v="FUR-FU-10004018"/>
    <x v="0"/>
    <x v="3"/>
    <s v="Tensor Computer Mounted Lamp"/>
    <n v="134.01"/>
    <n v="9"/>
    <n v="36.182699999999997"/>
    <x v="1"/>
    <s v="Jul"/>
  </r>
  <r>
    <s v="US-2014-109162"/>
    <x v="391"/>
    <d v="2014-06-12T00:00:00"/>
    <x v="1"/>
    <s v="KE-16420"/>
    <s v="Katrina Edelman"/>
    <x v="1"/>
    <s v="United States"/>
    <x v="203"/>
    <x v="9"/>
    <x v="0"/>
    <s v="FUR-CH-10002647"/>
    <x v="0"/>
    <x v="1"/>
    <s v="Situations Contoured Folding Chairs, 4/Set"/>
    <n v="170.352"/>
    <n v="3"/>
    <n v="10.647"/>
    <x v="4"/>
    <s v="Jun"/>
  </r>
  <r>
    <s v="CA-2014-101931"/>
    <x v="504"/>
    <d v="2014-10-31T00:00:00"/>
    <x v="2"/>
    <s v="TS-21370"/>
    <s v="Todd Sumrall"/>
    <x v="1"/>
    <s v="United States"/>
    <x v="2"/>
    <x v="2"/>
    <x v="1"/>
    <s v="FUR-BO-10001337"/>
    <x v="0"/>
    <x v="0"/>
    <s v="O'Sullivan Living Dimensions 2-Shelf Bookcases"/>
    <n v="616.99800000000005"/>
    <n v="6"/>
    <n v="-36.293999999999997"/>
    <x v="0"/>
    <s v="Oct"/>
  </r>
  <r>
    <s v="CA-2015-127593"/>
    <x v="231"/>
    <d v="2015-09-21T00:00:00"/>
    <x v="3"/>
    <s v="DH-13675"/>
    <s v="Duane Huffman"/>
    <x v="2"/>
    <s v="United States"/>
    <x v="202"/>
    <x v="20"/>
    <x v="2"/>
    <s v="FUR-FU-10004006"/>
    <x v="0"/>
    <x v="3"/>
    <s v="Deflect-o DuraMat Lighweight, Studded, Beveled Mat for Low Pile Carpeting"/>
    <n v="85.3"/>
    <n v="2"/>
    <n v="14.500999999999999"/>
    <x v="7"/>
    <s v="Sep"/>
  </r>
  <r>
    <s v="US-2017-131849"/>
    <x v="505"/>
    <d v="2017-06-10T00:00:00"/>
    <x v="1"/>
    <s v="GH-14410"/>
    <s v="Gary Hansen"/>
    <x v="2"/>
    <s v="United States"/>
    <x v="28"/>
    <x v="2"/>
    <x v="1"/>
    <s v="FUR-FU-10004164"/>
    <x v="0"/>
    <x v="3"/>
    <s v="Eldon 300 Class Desk Accessories, Black"/>
    <n v="4.95"/>
    <n v="1"/>
    <n v="2.1779999999999999"/>
    <x v="4"/>
    <s v="Jun"/>
  </r>
  <r>
    <s v="CA-2017-154039"/>
    <x v="506"/>
    <d v="2017-02-22T00:00:00"/>
    <x v="1"/>
    <s v="JK-16120"/>
    <s v="Julie Kriz"/>
    <x v="2"/>
    <s v="United States"/>
    <x v="9"/>
    <x v="8"/>
    <x v="3"/>
    <s v="FUR-TA-10001932"/>
    <x v="0"/>
    <x v="2"/>
    <s v="Chromcraft 48&quot; x 96&quot; Racetrack Double Pedestal Table"/>
    <n v="480.96"/>
    <n v="3"/>
    <n v="-269.33760000000001"/>
    <x v="2"/>
    <s v="Feb"/>
  </r>
  <r>
    <s v="CA-2015-157133"/>
    <x v="44"/>
    <d v="2015-12-03T00:00:00"/>
    <x v="1"/>
    <s v="LC-16885"/>
    <s v="Lena Creighton"/>
    <x v="0"/>
    <s v="United States"/>
    <x v="225"/>
    <x v="8"/>
    <x v="3"/>
    <s v="FUR-FU-10004904"/>
    <x v="0"/>
    <x v="3"/>
    <s v="Eldon &quot;L&quot; Workstation Diamond Chairmat"/>
    <n v="151.96"/>
    <n v="5"/>
    <n v="-182.352"/>
    <x v="2"/>
    <s v="Nov"/>
  </r>
  <r>
    <s v="CA-2015-132486"/>
    <x v="507"/>
    <d v="2015-10-27T00:00:00"/>
    <x v="0"/>
    <s v="JF-15355"/>
    <s v="Jay Fein"/>
    <x v="0"/>
    <s v="United States"/>
    <x v="53"/>
    <x v="2"/>
    <x v="1"/>
    <s v="FUR-CH-10004495"/>
    <x v="0"/>
    <x v="1"/>
    <s v="Global Leather and Oak Executive Chair, Black"/>
    <n v="240.78399999999999"/>
    <n v="1"/>
    <n v="27.088200000000001"/>
    <x v="4"/>
    <s v="Oct"/>
  </r>
  <r>
    <s v="CA-2015-132486"/>
    <x v="507"/>
    <d v="2015-10-27T00:00:00"/>
    <x v="0"/>
    <s v="JF-15355"/>
    <s v="Jay Fein"/>
    <x v="0"/>
    <s v="United States"/>
    <x v="53"/>
    <x v="2"/>
    <x v="1"/>
    <s v="FUR-CH-10004540"/>
    <x v="0"/>
    <x v="1"/>
    <s v="Global Chrome Stack Chair"/>
    <n v="191.96799999999999"/>
    <n v="7"/>
    <n v="16.7972"/>
    <x v="4"/>
    <s v="Oct"/>
  </r>
  <r>
    <s v="CA-2015-132486"/>
    <x v="507"/>
    <d v="2015-10-27T00:00:00"/>
    <x v="0"/>
    <s v="JF-15355"/>
    <s v="Jay Fein"/>
    <x v="0"/>
    <s v="United States"/>
    <x v="53"/>
    <x v="2"/>
    <x v="1"/>
    <s v="FUR-CH-10001854"/>
    <x v="0"/>
    <x v="1"/>
    <s v="Office Star - Professional Matrix Back Chair with 2-to-1 Synchro Tilt and Mesh Fabric Seat"/>
    <n v="842.35199999999998"/>
    <n v="3"/>
    <n v="42.117600000000003"/>
    <x v="4"/>
    <s v="Oct"/>
  </r>
  <r>
    <s v="CA-2015-129896"/>
    <x v="508"/>
    <d v="2015-06-20T00:00:00"/>
    <x v="1"/>
    <s v="PF-19120"/>
    <s v="Peter Fuller"/>
    <x v="0"/>
    <s v="United States"/>
    <x v="171"/>
    <x v="22"/>
    <x v="1"/>
    <s v="FUR-FU-10004904"/>
    <x v="0"/>
    <x v="3"/>
    <s v="Eldon &quot;L&quot; Workstation Diamond Chairmat"/>
    <n v="364.70400000000001"/>
    <n v="6"/>
    <n v="-36.470399999999998"/>
    <x v="2"/>
    <s v="Jun"/>
  </r>
  <r>
    <s v="CA-2015-129896"/>
    <x v="508"/>
    <d v="2015-06-20T00:00:00"/>
    <x v="1"/>
    <s v="PF-19120"/>
    <s v="Peter Fuller"/>
    <x v="0"/>
    <s v="United States"/>
    <x v="171"/>
    <x v="22"/>
    <x v="1"/>
    <s v="FUR-FU-10002396"/>
    <x v="0"/>
    <x v="3"/>
    <s v="DAX Copper Panel Document Frame, 5 x 7 Size"/>
    <n v="40.256"/>
    <n v="4"/>
    <n v="11.070399999999999"/>
    <x v="2"/>
    <s v="Jun"/>
  </r>
  <r>
    <s v="US-2016-163881"/>
    <x v="243"/>
    <d v="2016-11-30T00:00:00"/>
    <x v="1"/>
    <s v="SP-20860"/>
    <s v="Sung Pak"/>
    <x v="1"/>
    <s v="United States"/>
    <x v="2"/>
    <x v="2"/>
    <x v="1"/>
    <s v="FUR-CH-10001394"/>
    <x v="0"/>
    <x v="1"/>
    <s v="Global Leather Executive Chair"/>
    <n v="1684.752"/>
    <n v="6"/>
    <n v="210.59399999999999"/>
    <x v="6"/>
    <s v="Nov"/>
  </r>
  <r>
    <s v="CA-2015-167010"/>
    <x v="509"/>
    <d v="2015-04-10T00:00:00"/>
    <x v="1"/>
    <s v="VT-21700"/>
    <s v="Valerie Takahito"/>
    <x v="2"/>
    <s v="United States"/>
    <x v="3"/>
    <x v="3"/>
    <x v="2"/>
    <s v="FUR-FU-10001468"/>
    <x v="0"/>
    <x v="3"/>
    <s v="Tenex Antistatic Computer Chair Mats"/>
    <n v="547.13599999999997"/>
    <n v="4"/>
    <n v="-68.391999999999996"/>
    <x v="2"/>
    <s v="Apr"/>
  </r>
  <r>
    <s v="CA-2015-167010"/>
    <x v="509"/>
    <d v="2015-04-10T00:00:00"/>
    <x v="1"/>
    <s v="VT-21700"/>
    <s v="Valerie Takahito"/>
    <x v="2"/>
    <s v="United States"/>
    <x v="3"/>
    <x v="3"/>
    <x v="2"/>
    <s v="FUR-FU-10001037"/>
    <x v="0"/>
    <x v="3"/>
    <s v="DAX Charcoal/Nickel-Tone Document Frame, 5 x 7"/>
    <n v="7.5839999999999996"/>
    <n v="1"/>
    <n v="2.37"/>
    <x v="2"/>
    <s v="Apr"/>
  </r>
  <r>
    <s v="CA-2015-167010"/>
    <x v="509"/>
    <d v="2015-04-10T00:00:00"/>
    <x v="1"/>
    <s v="VT-21700"/>
    <s v="Valerie Takahito"/>
    <x v="2"/>
    <s v="United States"/>
    <x v="3"/>
    <x v="3"/>
    <x v="2"/>
    <s v="FUR-BO-10004218"/>
    <x v="0"/>
    <x v="0"/>
    <s v="Bush Heritage Pine Collection 5-Shelf Bookcase, Albany Pine Finish, *Special Order"/>
    <n v="352.45"/>
    <n v="5"/>
    <n v="-211.47"/>
    <x v="2"/>
    <s v="Apr"/>
  </r>
  <r>
    <s v="CA-2017-148068"/>
    <x v="510"/>
    <d v="2017-09-25T00:00:00"/>
    <x v="1"/>
    <s v="MM-18280"/>
    <s v="Muhammed MacIntyre"/>
    <x v="1"/>
    <s v="United States"/>
    <x v="13"/>
    <x v="7"/>
    <x v="2"/>
    <s v="FUR-FU-10002268"/>
    <x v="0"/>
    <x v="3"/>
    <s v="Ultra Door Push Plate"/>
    <n v="9.82"/>
    <n v="2"/>
    <n v="3.2406000000000001"/>
    <x v="1"/>
    <s v="Sep"/>
  </r>
  <r>
    <s v="US-2017-142573"/>
    <x v="511"/>
    <d v="2017-07-23T00:00:00"/>
    <x v="1"/>
    <s v="ML-17410"/>
    <s v="Maris LaWare"/>
    <x v="0"/>
    <s v="United States"/>
    <x v="43"/>
    <x v="22"/>
    <x v="1"/>
    <s v="FUR-TA-10001932"/>
    <x v="0"/>
    <x v="2"/>
    <s v="Chromcraft 48&quot; x 96&quot; Racetrack Double Pedestal Table"/>
    <n v="801.6"/>
    <n v="5"/>
    <n v="-448.89600000000002"/>
    <x v="2"/>
    <s v="Jul"/>
  </r>
  <r>
    <s v="US-2017-142573"/>
    <x v="511"/>
    <d v="2017-07-23T00:00:00"/>
    <x v="1"/>
    <s v="ML-17410"/>
    <s v="Maris LaWare"/>
    <x v="0"/>
    <s v="United States"/>
    <x v="43"/>
    <x v="22"/>
    <x v="1"/>
    <s v="FUR-CH-10004218"/>
    <x v="0"/>
    <x v="1"/>
    <s v="Global Fabric Manager's Chair, Dark Gray"/>
    <n v="161.56800000000001"/>
    <n v="2"/>
    <n v="10.098000000000001"/>
    <x v="2"/>
    <s v="Jul"/>
  </r>
  <r>
    <s v="US-2017-142573"/>
    <x v="511"/>
    <d v="2017-07-23T00:00:00"/>
    <x v="1"/>
    <s v="ML-17410"/>
    <s v="Maris LaWare"/>
    <x v="0"/>
    <s v="United States"/>
    <x v="43"/>
    <x v="22"/>
    <x v="1"/>
    <s v="FUR-CH-10000513"/>
    <x v="0"/>
    <x v="1"/>
    <s v="High-Back Leather Manager's Chair"/>
    <n v="311.976"/>
    <n v="3"/>
    <n v="-42.896700000000003"/>
    <x v="2"/>
    <s v="Jul"/>
  </r>
  <r>
    <s v="CA-2014-103940"/>
    <x v="512"/>
    <d v="2014-09-21T00:00:00"/>
    <x v="1"/>
    <s v="BN-11515"/>
    <s v="Bradley Nguyen"/>
    <x v="0"/>
    <s v="United States"/>
    <x v="15"/>
    <x v="13"/>
    <x v="1"/>
    <s v="FUR-FU-10004671"/>
    <x v="0"/>
    <x v="3"/>
    <s v="Executive Impressions 12&quot; Wall Clock"/>
    <n v="35.340000000000003"/>
    <n v="2"/>
    <n v="13.4292"/>
    <x v="4"/>
    <s v="Sep"/>
  </r>
  <r>
    <s v="CA-2016-162082"/>
    <x v="269"/>
    <d v="2016-03-17T00:00:00"/>
    <x v="2"/>
    <s v="JS-15880"/>
    <s v="John Stevenson"/>
    <x v="0"/>
    <s v="United States"/>
    <x v="226"/>
    <x v="5"/>
    <x v="3"/>
    <s v="FUR-BO-10004409"/>
    <x v="0"/>
    <x v="0"/>
    <s v="Safco Value Mate Series Steel Bookcases, Baked Enamel Finish on Steel, Gray"/>
    <n v="241.33199999999999"/>
    <n v="5"/>
    <n v="-14.196"/>
    <x v="0"/>
    <s v="Mar"/>
  </r>
  <r>
    <s v="CA-2015-118955"/>
    <x v="513"/>
    <d v="2015-06-20T00:00:00"/>
    <x v="1"/>
    <s v="LS-17230"/>
    <s v="Lycoris Saunders"/>
    <x v="0"/>
    <s v="United States"/>
    <x v="141"/>
    <x v="5"/>
    <x v="3"/>
    <s v="FUR-CH-10001708"/>
    <x v="0"/>
    <x v="1"/>
    <s v="Office Star - Contemporary Swivel Chair with Padded Adjustable Arms and Flex Back"/>
    <n v="197.37200000000001"/>
    <n v="2"/>
    <n v="-25.3764"/>
    <x v="4"/>
    <s v="Jun"/>
  </r>
  <r>
    <s v="US-2016-143448"/>
    <x v="43"/>
    <d v="2016-12-10T00:00:00"/>
    <x v="3"/>
    <s v="MH-17455"/>
    <s v="Mark Hamilton"/>
    <x v="0"/>
    <s v="United States"/>
    <x v="227"/>
    <x v="6"/>
    <x v="3"/>
    <s v="FUR-CH-10003379"/>
    <x v="0"/>
    <x v="1"/>
    <s v="Global Commerce Series High-Back Swivel/Tilt Chairs"/>
    <n v="1424.9"/>
    <n v="5"/>
    <n v="356.22500000000002"/>
    <x v="7"/>
    <s v="Dec"/>
  </r>
  <r>
    <s v="CA-2017-117863"/>
    <x v="514"/>
    <d v="2017-05-23T00:00:00"/>
    <x v="1"/>
    <s v="TS-21340"/>
    <s v="Toby Swindell"/>
    <x v="0"/>
    <s v="United States"/>
    <x v="13"/>
    <x v="7"/>
    <x v="2"/>
    <s v="FUR-FU-10002456"/>
    <x v="0"/>
    <x v="3"/>
    <s v="Master Caster Door Stop, Large Neon Orange"/>
    <n v="14.56"/>
    <n v="2"/>
    <n v="6.2607999999999997"/>
    <x v="2"/>
    <s v="May"/>
  </r>
  <r>
    <s v="CA-2016-119963"/>
    <x v="515"/>
    <d v="2016-11-22T00:00:00"/>
    <x v="1"/>
    <s v="SN-20710"/>
    <s v="Steve Nguyen"/>
    <x v="2"/>
    <s v="United States"/>
    <x v="102"/>
    <x v="5"/>
    <x v="3"/>
    <s v="FUR-CH-10003817"/>
    <x v="0"/>
    <x v="1"/>
    <s v="Global Value Steno Chair, Gray"/>
    <n v="255.108"/>
    <n v="6"/>
    <n v="-18.222000000000001"/>
    <x v="4"/>
    <s v="Nov"/>
  </r>
  <r>
    <s v="CA-2014-133228"/>
    <x v="516"/>
    <d v="2014-04-09T00:00:00"/>
    <x v="1"/>
    <s v="MS-17710"/>
    <s v="Maurice Satty"/>
    <x v="0"/>
    <s v="United States"/>
    <x v="25"/>
    <x v="17"/>
    <x v="3"/>
    <s v="FUR-FU-10004020"/>
    <x v="0"/>
    <x v="3"/>
    <s v="Advantus Panel Wall Acrylic Frame"/>
    <n v="5.47"/>
    <n v="1"/>
    <n v="2.3521000000000001"/>
    <x v="2"/>
    <s v="Apr"/>
  </r>
  <r>
    <s v="CA-2016-114951"/>
    <x v="517"/>
    <d v="2016-07-03T00:00:00"/>
    <x v="1"/>
    <s v="DN-13690"/>
    <s v="Duane Noonan"/>
    <x v="0"/>
    <s v="United States"/>
    <x v="28"/>
    <x v="2"/>
    <x v="1"/>
    <s v="FUR-FU-10002364"/>
    <x v="0"/>
    <x v="3"/>
    <s v="Eldon Expressions Wood Desk Accessories, Oak"/>
    <n v="22.14"/>
    <n v="3"/>
    <n v="6.4206000000000003"/>
    <x v="1"/>
    <s v="Jun"/>
  </r>
  <r>
    <s v="CA-2016-156573"/>
    <x v="518"/>
    <d v="2016-06-02T00:00:00"/>
    <x v="1"/>
    <s v="RB-19360"/>
    <s v="Raymond Buch"/>
    <x v="0"/>
    <s v="United States"/>
    <x v="228"/>
    <x v="9"/>
    <x v="0"/>
    <s v="FUR-FU-10001085"/>
    <x v="0"/>
    <x v="3"/>
    <s v="3M Polarizing Light Filter Sleeves"/>
    <n v="44.76"/>
    <n v="3"/>
    <n v="14.547000000000001"/>
    <x v="4"/>
    <s v="May"/>
  </r>
  <r>
    <s v="CA-2017-134838"/>
    <x v="519"/>
    <d v="2017-02-20T00:00:00"/>
    <x v="2"/>
    <s v="ED-13885"/>
    <s v="Emily Ducich"/>
    <x v="2"/>
    <s v="United States"/>
    <x v="2"/>
    <x v="2"/>
    <x v="1"/>
    <s v="FUR-FU-10004018"/>
    <x v="0"/>
    <x v="3"/>
    <s v="Tensor Computer Mounted Lamp"/>
    <n v="44.67"/>
    <n v="3"/>
    <n v="12.0609"/>
    <x v="5"/>
    <s v="Feb"/>
  </r>
  <r>
    <s v="CA-2016-167556"/>
    <x v="477"/>
    <d v="2016-04-02T00:00:00"/>
    <x v="1"/>
    <s v="JM-15250"/>
    <s v="Janet Martin"/>
    <x v="0"/>
    <s v="United States"/>
    <x v="13"/>
    <x v="7"/>
    <x v="2"/>
    <s v="FUR-FU-10004848"/>
    <x v="0"/>
    <x v="3"/>
    <s v="Howard Miller 13-3/4&quot; Diameter Brushed Chrome Round Wall Clock"/>
    <n v="414"/>
    <n v="8"/>
    <n v="124.2"/>
    <x v="4"/>
    <s v="Mar"/>
  </r>
  <r>
    <s v="US-2016-116400"/>
    <x v="148"/>
    <d v="2016-10-24T00:00:00"/>
    <x v="2"/>
    <s v="EB-13930"/>
    <s v="Eric Barreto"/>
    <x v="0"/>
    <s v="United States"/>
    <x v="52"/>
    <x v="25"/>
    <x v="0"/>
    <s v="FUR-FU-10003731"/>
    <x v="0"/>
    <x v="3"/>
    <s v="Eldon Expressions Wood and Plastic Desk Accessories, Oak"/>
    <n v="39.92"/>
    <n v="4"/>
    <n v="11.1776"/>
    <x v="3"/>
    <s v="Oct"/>
  </r>
  <r>
    <s v="CA-2014-114517"/>
    <x v="520"/>
    <d v="2014-12-27T00:00:00"/>
    <x v="1"/>
    <s v="TH-21235"/>
    <s v="Tiffany House"/>
    <x v="1"/>
    <s v="United States"/>
    <x v="13"/>
    <x v="7"/>
    <x v="2"/>
    <s v="FUR-TA-10001676"/>
    <x v="0"/>
    <x v="2"/>
    <s v="Hon 61000 Series Interactive Training Tables"/>
    <n v="53.316000000000003"/>
    <n v="2"/>
    <n v="-19.549199999999999"/>
    <x v="4"/>
    <s v="Dec"/>
  </r>
  <r>
    <s v="CA-2017-119564"/>
    <x v="521"/>
    <d v="2017-12-20T00:00:00"/>
    <x v="1"/>
    <s v="PL-18925"/>
    <s v="Paul Lucas"/>
    <x v="2"/>
    <s v="United States"/>
    <x v="15"/>
    <x v="13"/>
    <x v="1"/>
    <s v="FUR-FU-10003096"/>
    <x v="0"/>
    <x v="3"/>
    <s v="Master Giant Foot Doorstop, Safety Yellow"/>
    <n v="22.77"/>
    <n v="3"/>
    <n v="9.7911000000000001"/>
    <x v="2"/>
    <s v="Dec"/>
  </r>
  <r>
    <s v="CA-2016-135265"/>
    <x v="281"/>
    <d v="2016-07-09T00:00:00"/>
    <x v="0"/>
    <s v="CC-12370"/>
    <s v="Christopher Conant"/>
    <x v="0"/>
    <s v="United States"/>
    <x v="2"/>
    <x v="2"/>
    <x v="1"/>
    <s v="FUR-CH-10003061"/>
    <x v="0"/>
    <x v="1"/>
    <s v="Global Leather Task Chair, Black"/>
    <n v="287.96800000000002"/>
    <n v="4"/>
    <n v="-3.5996000000000001"/>
    <x v="3"/>
    <s v="Jul"/>
  </r>
  <r>
    <s v="CA-2016-108735"/>
    <x v="380"/>
    <d v="2016-04-21T00:00:00"/>
    <x v="1"/>
    <s v="JM-15535"/>
    <s v="Jessica Myrick"/>
    <x v="0"/>
    <s v="United States"/>
    <x v="174"/>
    <x v="2"/>
    <x v="1"/>
    <s v="FUR-BO-10003441"/>
    <x v="0"/>
    <x v="0"/>
    <s v="Bush Westfield Collection Bookcases, Fully Assembled"/>
    <n v="257.49900000000002"/>
    <n v="3"/>
    <n v="24.235199999999999"/>
    <x v="4"/>
    <s v="Apr"/>
  </r>
  <r>
    <s v="US-2016-159415"/>
    <x v="380"/>
    <d v="2016-04-22T00:00:00"/>
    <x v="1"/>
    <s v="CS-12175"/>
    <s v="Charles Sheldon"/>
    <x v="1"/>
    <s v="United States"/>
    <x v="11"/>
    <x v="9"/>
    <x v="0"/>
    <s v="FUR-FU-10003798"/>
    <x v="0"/>
    <x v="3"/>
    <s v="Ultra Door Kickplate, 8&quot;H x 34&quot;W"/>
    <n v="79.12"/>
    <n v="5"/>
    <n v="13.846"/>
    <x v="2"/>
    <s v="Apr"/>
  </r>
  <r>
    <s v="CA-2014-122588"/>
    <x v="306"/>
    <d v="2014-11-27T00:00:00"/>
    <x v="0"/>
    <s v="AR-10540"/>
    <s v="Andy Reiter"/>
    <x v="0"/>
    <s v="United States"/>
    <x v="229"/>
    <x v="38"/>
    <x v="2"/>
    <s v="FUR-FU-10001095"/>
    <x v="0"/>
    <x v="3"/>
    <s v="DAX Black Cherry Wood-Tone Poster Frame"/>
    <n v="52.96"/>
    <n v="2"/>
    <n v="20.1248"/>
    <x v="3"/>
    <s v="Nov"/>
  </r>
  <r>
    <s v="CA-2015-161998"/>
    <x v="522"/>
    <d v="2015-05-05T00:00:00"/>
    <x v="1"/>
    <s v="DB-13120"/>
    <s v="David Bremer"/>
    <x v="1"/>
    <s v="United States"/>
    <x v="26"/>
    <x v="1"/>
    <x v="0"/>
    <s v="FUR-FU-10001095"/>
    <x v="0"/>
    <x v="3"/>
    <s v="DAX Black Cherry Wood-Tone Poster Frame"/>
    <n v="63.552"/>
    <n v="3"/>
    <n v="14.299200000000001"/>
    <x v="4"/>
    <s v="May"/>
  </r>
  <r>
    <s v="CA-2015-105627"/>
    <x v="523"/>
    <d v="2015-03-12T00:00:00"/>
    <x v="1"/>
    <s v="DK-12895"/>
    <s v="Dana Kaydos"/>
    <x v="0"/>
    <s v="United States"/>
    <x v="230"/>
    <x v="16"/>
    <x v="3"/>
    <s v="FUR-BO-10002916"/>
    <x v="0"/>
    <x v="0"/>
    <s v="Rush Hierlooms Collection 1&quot; Thick Stackable Bookcases"/>
    <n v="512.94000000000005"/>
    <n v="3"/>
    <n v="97.458600000000004"/>
    <x v="4"/>
    <s v="Mar"/>
  </r>
  <r>
    <s v="CA-2015-105627"/>
    <x v="523"/>
    <d v="2015-03-12T00:00:00"/>
    <x v="1"/>
    <s v="DK-12895"/>
    <s v="Dana Kaydos"/>
    <x v="0"/>
    <s v="United States"/>
    <x v="230"/>
    <x v="16"/>
    <x v="3"/>
    <s v="FUR-CH-10002084"/>
    <x v="0"/>
    <x v="1"/>
    <s v="Hon Mobius Operator's Chair"/>
    <n v="860.93"/>
    <n v="7"/>
    <n v="189.40459999999999"/>
    <x v="4"/>
    <s v="Mar"/>
  </r>
  <r>
    <s v="CA-2015-105627"/>
    <x v="523"/>
    <d v="2015-03-12T00:00:00"/>
    <x v="1"/>
    <s v="DK-12895"/>
    <s v="Dana Kaydos"/>
    <x v="0"/>
    <s v="United States"/>
    <x v="230"/>
    <x v="16"/>
    <x v="3"/>
    <s v="FUR-FU-10000308"/>
    <x v="0"/>
    <x v="3"/>
    <s v="Deflect-o Glass Clear Studded Chair Mats"/>
    <n v="373.08"/>
    <n v="6"/>
    <n v="82.077600000000004"/>
    <x v="4"/>
    <s v="Mar"/>
  </r>
  <r>
    <s v="US-2015-149629"/>
    <x v="392"/>
    <d v="2015-07-20T00:00:00"/>
    <x v="0"/>
    <s v="MP-17965"/>
    <s v="Michael Paige"/>
    <x v="1"/>
    <s v="United States"/>
    <x v="231"/>
    <x v="1"/>
    <x v="0"/>
    <s v="FUR-BO-10004709"/>
    <x v="0"/>
    <x v="0"/>
    <s v="Bush Westfield Collection Bookcases, Medium Cherry Finish"/>
    <n v="231.92"/>
    <n v="5"/>
    <n v="5.798"/>
    <x v="0"/>
    <s v="Jul"/>
  </r>
  <r>
    <s v="CA-2014-116834"/>
    <x v="524"/>
    <d v="2014-10-16T00:00:00"/>
    <x v="1"/>
    <s v="Dp-13240"/>
    <s v="Dean percer"/>
    <x v="2"/>
    <s v="United States"/>
    <x v="15"/>
    <x v="13"/>
    <x v="1"/>
    <s v="FUR-FU-10001196"/>
    <x v="0"/>
    <x v="3"/>
    <s v="DAX Cubicle Frames - 8x10"/>
    <n v="63.47"/>
    <n v="11"/>
    <n v="19.041"/>
    <x v="2"/>
    <s v="Oct"/>
  </r>
  <r>
    <s v="CA-2016-145730"/>
    <x v="492"/>
    <d v="2016-03-08T00:00:00"/>
    <x v="1"/>
    <s v="CC-12220"/>
    <s v="Chris Cortes"/>
    <x v="0"/>
    <s v="United States"/>
    <x v="21"/>
    <x v="5"/>
    <x v="3"/>
    <s v="FUR-TA-10004915"/>
    <x v="0"/>
    <x v="2"/>
    <s v="Office Impressions End Table, 20-1/2&quot;H x 24&quot;W x 20&quot;D"/>
    <n v="637.89599999999996"/>
    <n v="3"/>
    <n v="-127.5792"/>
    <x v="2"/>
    <s v="Mar"/>
  </r>
  <r>
    <s v="CA-2017-144463"/>
    <x v="143"/>
    <d v="2017-01-05T00:00:00"/>
    <x v="1"/>
    <s v="SC-20725"/>
    <s v="Steven Cartwright"/>
    <x v="0"/>
    <s v="United States"/>
    <x v="2"/>
    <x v="2"/>
    <x v="1"/>
    <s v="FUR-FU-10001215"/>
    <x v="0"/>
    <x v="3"/>
    <s v="Howard Miller 11-1/2&quot; Diameter Brentwood Wall Clock"/>
    <n v="474.43"/>
    <n v="11"/>
    <n v="199.26060000000001"/>
    <x v="4"/>
    <s v="Jan"/>
  </r>
  <r>
    <s v="CA-2014-154963"/>
    <x v="525"/>
    <d v="2014-06-27T00:00:00"/>
    <x v="1"/>
    <s v="AA-10645"/>
    <s v="Anna Andreadi"/>
    <x v="0"/>
    <s v="United States"/>
    <x v="100"/>
    <x v="3"/>
    <x v="2"/>
    <s v="FUR-CH-10004698"/>
    <x v="0"/>
    <x v="1"/>
    <s v="Padded Folding Chairs, Black, 4/Carton"/>
    <n v="170.05799999999999"/>
    <n v="3"/>
    <n v="-4.8587999999999996"/>
    <x v="2"/>
    <s v="Jun"/>
  </r>
  <r>
    <s v="CA-2014-154963"/>
    <x v="525"/>
    <d v="2014-06-27T00:00:00"/>
    <x v="1"/>
    <s v="AA-10645"/>
    <s v="Anna Andreadi"/>
    <x v="0"/>
    <s v="United States"/>
    <x v="100"/>
    <x v="3"/>
    <x v="2"/>
    <s v="FUR-CH-10000454"/>
    <x v="0"/>
    <x v="1"/>
    <s v="Hon Deluxe Fabric Upholstered Stacking Chairs, Rounded Back"/>
    <n v="853.93"/>
    <n v="5"/>
    <n v="0"/>
    <x v="2"/>
    <s v="Jun"/>
  </r>
  <r>
    <s v="CA-2017-130764"/>
    <x v="526"/>
    <d v="2017-10-28T00:00:00"/>
    <x v="2"/>
    <s v="JO-15145"/>
    <s v="Jack O'Briant"/>
    <x v="1"/>
    <s v="United States"/>
    <x v="28"/>
    <x v="2"/>
    <x v="1"/>
    <s v="FUR-BO-10003034"/>
    <x v="0"/>
    <x v="0"/>
    <s v="O'Sullivan Elevations Bookcase, Cherry Finish"/>
    <n v="556.66499999999996"/>
    <n v="5"/>
    <n v="6.5490000000000004"/>
    <x v="5"/>
    <s v="Oct"/>
  </r>
  <r>
    <s v="CA-2017-124296"/>
    <x v="455"/>
    <d v="2017-12-28T00:00:00"/>
    <x v="1"/>
    <s v="CS-12355"/>
    <s v="Christine Sundaresam"/>
    <x v="0"/>
    <s v="United States"/>
    <x v="120"/>
    <x v="35"/>
    <x v="0"/>
    <s v="FUR-CH-10002439"/>
    <x v="0"/>
    <x v="1"/>
    <s v="Iceberg Nesting Folding Chair, 19w x 6d x 43h"/>
    <n v="232.88"/>
    <n v="4"/>
    <n v="60.5488"/>
    <x v="4"/>
    <s v="Dec"/>
  </r>
  <r>
    <s v="CA-2014-110786"/>
    <x v="527"/>
    <d v="2015-01-02T00:00:00"/>
    <x v="1"/>
    <s v="AJ-10795"/>
    <s v="Anthony Johnson"/>
    <x v="1"/>
    <s v="United States"/>
    <x v="28"/>
    <x v="2"/>
    <x v="1"/>
    <s v="FUR-FU-10000550"/>
    <x v="0"/>
    <x v="3"/>
    <s v="Stacking Trays by OIC"/>
    <n v="24.9"/>
    <n v="5"/>
    <n v="8.2170000000000005"/>
    <x v="4"/>
    <s v="Dec"/>
  </r>
  <r>
    <s v="CA-2014-110786"/>
    <x v="527"/>
    <d v="2015-01-02T00:00:00"/>
    <x v="1"/>
    <s v="AJ-10795"/>
    <s v="Anthony Johnson"/>
    <x v="1"/>
    <s v="United States"/>
    <x v="28"/>
    <x v="2"/>
    <x v="1"/>
    <s v="FUR-FU-10000672"/>
    <x v="0"/>
    <x v="3"/>
    <s v="Executive Impressions 10&quot; Spectator Wall Clock"/>
    <n v="70.56"/>
    <n v="6"/>
    <n v="23.990400000000001"/>
    <x v="4"/>
    <s v="Dec"/>
  </r>
  <r>
    <s v="CA-2015-137750"/>
    <x v="528"/>
    <d v="2015-06-30T00:00:00"/>
    <x v="1"/>
    <s v="JF-15565"/>
    <s v="Jill Fjeld"/>
    <x v="0"/>
    <s v="United States"/>
    <x v="28"/>
    <x v="2"/>
    <x v="1"/>
    <s v="FUR-FU-10001979"/>
    <x v="0"/>
    <x v="3"/>
    <s v="Dana Halogen Swing-Arm Architect Lamp"/>
    <n v="204.85"/>
    <n v="5"/>
    <n v="57.357999999999997"/>
    <x v="2"/>
    <s v="Jun"/>
  </r>
  <r>
    <s v="CA-2017-136350"/>
    <x v="529"/>
    <d v="2017-06-26T00:00:00"/>
    <x v="0"/>
    <s v="GA-14515"/>
    <s v="George Ashbrook"/>
    <x v="0"/>
    <s v="United States"/>
    <x v="13"/>
    <x v="7"/>
    <x v="2"/>
    <s v="FUR-FU-10003601"/>
    <x v="0"/>
    <x v="3"/>
    <s v="Deflect-o RollaMat Studded, Beveled Mat for Medium Pile Carpeting"/>
    <n v="276.69"/>
    <n v="3"/>
    <n v="49.804200000000002"/>
    <x v="3"/>
    <s v="Jun"/>
  </r>
  <r>
    <s v="CA-2017-136350"/>
    <x v="529"/>
    <d v="2017-06-26T00:00:00"/>
    <x v="0"/>
    <s v="GA-14515"/>
    <s v="George Ashbrook"/>
    <x v="0"/>
    <s v="United States"/>
    <x v="13"/>
    <x v="7"/>
    <x v="2"/>
    <s v="FUR-CH-10001891"/>
    <x v="0"/>
    <x v="1"/>
    <s v="Global Deluxe Office Fabric Chairs"/>
    <n v="172.76400000000001"/>
    <n v="2"/>
    <n v="32.633200000000002"/>
    <x v="3"/>
    <s v="Jun"/>
  </r>
  <r>
    <s v="CA-2014-122931"/>
    <x v="189"/>
    <d v="2014-10-03T00:00:00"/>
    <x v="1"/>
    <s v="SM-20950"/>
    <s v="Suzanne McNair"/>
    <x v="1"/>
    <s v="United States"/>
    <x v="3"/>
    <x v="3"/>
    <x v="2"/>
    <s v="FUR-TA-10004175"/>
    <x v="0"/>
    <x v="2"/>
    <s v="Hon 30&quot; x 60&quot; Table with Locking Drawer"/>
    <n v="409.27199999999999"/>
    <n v="2"/>
    <n v="-81.854399999999998"/>
    <x v="4"/>
    <s v="Sep"/>
  </r>
  <r>
    <s v="CA-2014-122931"/>
    <x v="189"/>
    <d v="2014-10-03T00:00:00"/>
    <x v="1"/>
    <s v="SM-20950"/>
    <s v="Suzanne McNair"/>
    <x v="1"/>
    <s v="United States"/>
    <x v="3"/>
    <x v="3"/>
    <x v="2"/>
    <s v="FUR-TA-10004147"/>
    <x v="0"/>
    <x v="2"/>
    <s v="Hon 4060 Series Tables"/>
    <n v="67.176000000000002"/>
    <n v="1"/>
    <n v="-20.152799999999999"/>
    <x v="4"/>
    <s v="Sep"/>
  </r>
  <r>
    <s v="CA-2015-124058"/>
    <x v="141"/>
    <d v="2015-11-24T00:00:00"/>
    <x v="1"/>
    <s v="LC-16885"/>
    <s v="Lena Creighton"/>
    <x v="0"/>
    <s v="United States"/>
    <x v="121"/>
    <x v="2"/>
    <x v="1"/>
    <s v="FUR-CH-10000595"/>
    <x v="0"/>
    <x v="1"/>
    <s v="Safco Contoured Stacking Chairs"/>
    <n v="572.16"/>
    <n v="3"/>
    <n v="35.76"/>
    <x v="4"/>
    <s v="Nov"/>
  </r>
  <r>
    <s v="CA-2016-145303"/>
    <x v="530"/>
    <d v="2016-08-31T00:00:00"/>
    <x v="2"/>
    <s v="TP-21415"/>
    <s v="Tom Prescott"/>
    <x v="0"/>
    <s v="United States"/>
    <x v="144"/>
    <x v="5"/>
    <x v="3"/>
    <s v="FUR-BO-10003159"/>
    <x v="0"/>
    <x v="0"/>
    <s v="Sauder Camden County Collection Libraries, Planked Cherry Finish"/>
    <n v="156.37280000000001"/>
    <n v="2"/>
    <n v="-52.890799999999999"/>
    <x v="0"/>
    <s v="Aug"/>
  </r>
  <r>
    <s v="CA-2017-108112"/>
    <x v="531"/>
    <d v="2017-11-20T00:00:00"/>
    <x v="1"/>
    <s v="DK-12895"/>
    <s v="Dana Kaydos"/>
    <x v="0"/>
    <s v="United States"/>
    <x v="232"/>
    <x v="1"/>
    <x v="0"/>
    <s v="FUR-FU-10003553"/>
    <x v="0"/>
    <x v="3"/>
    <s v="Howard Miller 13-1/2&quot; Diameter Rosebrook Wall Clock"/>
    <n v="220.06399999999999"/>
    <n v="4"/>
    <n v="55.015999999999998"/>
    <x v="2"/>
    <s v="Nov"/>
  </r>
  <r>
    <s v="CA-2017-108112"/>
    <x v="531"/>
    <d v="2017-11-20T00:00:00"/>
    <x v="1"/>
    <s v="DK-12895"/>
    <s v="Dana Kaydos"/>
    <x v="0"/>
    <s v="United States"/>
    <x v="232"/>
    <x v="1"/>
    <x v="0"/>
    <s v="FUR-FU-10001488"/>
    <x v="0"/>
    <x v="3"/>
    <s v="Tenex 46&quot; x 60&quot; Computer Anti-Static Chairmat, Rectangular Shaped"/>
    <n v="339.13600000000002"/>
    <n v="4"/>
    <n v="0"/>
    <x v="2"/>
    <s v="Nov"/>
  </r>
  <r>
    <s v="US-2014-156559"/>
    <x v="532"/>
    <d v="2014-08-26T00:00:00"/>
    <x v="1"/>
    <s v="LH-16900"/>
    <s v="Lena Hernandez"/>
    <x v="0"/>
    <s v="United States"/>
    <x v="93"/>
    <x v="31"/>
    <x v="0"/>
    <s v="FUR-BO-10000711"/>
    <x v="0"/>
    <x v="0"/>
    <s v="Hon Metal Bookcases, Gray"/>
    <n v="638.82000000000005"/>
    <n v="9"/>
    <n v="172.48140000000001"/>
    <x v="1"/>
    <s v="Aug"/>
  </r>
  <r>
    <s v="CA-2017-137456"/>
    <x v="533"/>
    <d v="2017-12-21T00:00:00"/>
    <x v="3"/>
    <s v="RB-19465"/>
    <s v="Rick Bensley"/>
    <x v="2"/>
    <s v="United States"/>
    <x v="233"/>
    <x v="27"/>
    <x v="3"/>
    <s v="FUR-FU-10001940"/>
    <x v="0"/>
    <x v="3"/>
    <s v="Staple-based wall hangings"/>
    <n v="15.92"/>
    <n v="2"/>
    <n v="7.0048000000000004"/>
    <x v="7"/>
    <s v="Dec"/>
  </r>
  <r>
    <s v="CA-2015-105599"/>
    <x v="395"/>
    <d v="2015-09-07T00:00:00"/>
    <x v="3"/>
    <s v="MC-17275"/>
    <s v="Marc Crier"/>
    <x v="0"/>
    <s v="United States"/>
    <x v="13"/>
    <x v="7"/>
    <x v="2"/>
    <s v="FUR-TA-10003837"/>
    <x v="0"/>
    <x v="2"/>
    <s v="Anderson Hickey Conga Table Tops &amp; Accessories"/>
    <n v="27.414000000000001"/>
    <n v="3"/>
    <n v="-14.1639"/>
    <x v="7"/>
    <s v="Sep"/>
  </r>
  <r>
    <s v="CA-2015-153717"/>
    <x v="344"/>
    <d v="2016-01-01T00:00:00"/>
    <x v="1"/>
    <s v="DL-13495"/>
    <s v="Dionis Lloyd"/>
    <x v="1"/>
    <s v="United States"/>
    <x v="25"/>
    <x v="17"/>
    <x v="3"/>
    <s v="FUR-BO-10004360"/>
    <x v="0"/>
    <x v="0"/>
    <s v="Rush Hierlooms Collection Rich Wood Bookcases"/>
    <n v="160.97999999999999"/>
    <n v="1"/>
    <n v="20.927399999999999"/>
    <x v="1"/>
    <s v="Dec"/>
  </r>
  <r>
    <s v="CA-2017-123239"/>
    <x v="534"/>
    <d v="2017-07-31T00:00:00"/>
    <x v="0"/>
    <s v="MG-18145"/>
    <s v="Mike Gockenbach"/>
    <x v="0"/>
    <s v="United States"/>
    <x v="51"/>
    <x v="1"/>
    <x v="0"/>
    <s v="FUR-FU-10001602"/>
    <x v="0"/>
    <x v="3"/>
    <s v="Eldon Delta Triangular Chair Mat, 52&quot; x 58&quot;, Clear"/>
    <n v="91.031999999999996"/>
    <n v="3"/>
    <n v="-2.2757999999999998"/>
    <x v="4"/>
    <s v="Jul"/>
  </r>
  <r>
    <s v="CA-2017-127313"/>
    <x v="451"/>
    <d v="2017-12-04T00:00:00"/>
    <x v="2"/>
    <s v="RA-19285"/>
    <s v="Ralph Arnett"/>
    <x v="0"/>
    <s v="United States"/>
    <x v="3"/>
    <x v="3"/>
    <x v="2"/>
    <s v="FUR-FU-10003798"/>
    <x v="0"/>
    <x v="3"/>
    <s v="Ultra Door Kickplate, 8&quot;H x 34&quot;W"/>
    <n v="79.12"/>
    <n v="5"/>
    <n v="13.846"/>
    <x v="0"/>
    <s v="Dec"/>
  </r>
  <r>
    <s v="CA-2017-112725"/>
    <x v="129"/>
    <d v="2017-02-06T00:00:00"/>
    <x v="1"/>
    <s v="EH-14125"/>
    <s v="Eugene Hildebrand"/>
    <x v="2"/>
    <s v="United States"/>
    <x v="28"/>
    <x v="2"/>
    <x v="1"/>
    <s v="FUR-CH-10000863"/>
    <x v="0"/>
    <x v="1"/>
    <s v="Novimex Swivel Fabric Task Chair"/>
    <n v="120.78400000000001"/>
    <n v="1"/>
    <n v="-13.588200000000001"/>
    <x v="1"/>
    <s v="Jan"/>
  </r>
  <r>
    <s v="CA-2015-136196"/>
    <x v="44"/>
    <d v="2015-12-04T00:00:00"/>
    <x v="1"/>
    <s v="TP-21415"/>
    <s v="Tom Prescott"/>
    <x v="0"/>
    <s v="United States"/>
    <x v="234"/>
    <x v="7"/>
    <x v="2"/>
    <s v="FUR-FU-10004017"/>
    <x v="0"/>
    <x v="3"/>
    <s v="Tenex Contemporary Contur Chairmats for Low and Medium Pile Carpet, Computer, 39&quot; x 49&quot;"/>
    <n v="322.58999999999997"/>
    <n v="3"/>
    <n v="64.518000000000001"/>
    <x v="6"/>
    <s v="Nov"/>
  </r>
  <r>
    <s v="CA-2014-157924"/>
    <x v="524"/>
    <d v="2014-10-13T00:00:00"/>
    <x v="2"/>
    <s v="HA-14920"/>
    <s v="Helen Andreada"/>
    <x v="0"/>
    <s v="United States"/>
    <x v="102"/>
    <x v="2"/>
    <x v="1"/>
    <s v="FUR-CH-10000229"/>
    <x v="0"/>
    <x v="1"/>
    <s v="Global Enterprise Series Seating High-Back Swivel/Tilt Chairs"/>
    <n v="433.56799999999998"/>
    <n v="2"/>
    <n v="-65.035200000000003"/>
    <x v="3"/>
    <s v="Oct"/>
  </r>
  <r>
    <s v="CA-2016-143749"/>
    <x v="28"/>
    <d v="2016-12-07T00:00:00"/>
    <x v="2"/>
    <s v="AG-10300"/>
    <s v="Aleksandra Gannaway"/>
    <x v="1"/>
    <s v="United States"/>
    <x v="20"/>
    <x v="20"/>
    <x v="2"/>
    <s v="FUR-BO-10002853"/>
    <x v="0"/>
    <x v="0"/>
    <s v="O'Sullivan 5-Shelf Heavy-Duty Bookcases"/>
    <n v="81.94"/>
    <n v="1"/>
    <n v="20.484999999999999"/>
    <x v="3"/>
    <s v="Dec"/>
  </r>
  <r>
    <s v="CA-2015-150875"/>
    <x v="397"/>
    <d v="2015-11-20T00:00:00"/>
    <x v="1"/>
    <s v="HK-14890"/>
    <s v="Heather Kirkland"/>
    <x v="1"/>
    <s v="United States"/>
    <x v="235"/>
    <x v="42"/>
    <x v="1"/>
    <s v="FUR-TA-10000577"/>
    <x v="0"/>
    <x v="2"/>
    <s v="Bretford CR4500 Series Slim Rectangular Table"/>
    <n v="696.42"/>
    <n v="2"/>
    <n v="160.17660000000001"/>
    <x v="4"/>
    <s v="Nov"/>
  </r>
  <r>
    <s v="CA-2016-124233"/>
    <x v="57"/>
    <d v="2016-04-14T00:00:00"/>
    <x v="1"/>
    <s v="CK-12595"/>
    <s v="Clytie Kelty"/>
    <x v="0"/>
    <s v="United States"/>
    <x v="2"/>
    <x v="2"/>
    <x v="1"/>
    <s v="FUR-FU-10002597"/>
    <x v="0"/>
    <x v="3"/>
    <s v="C-Line Magnetic Cubicle Keepers, Clear Polypropylene"/>
    <n v="24.7"/>
    <n v="5"/>
    <n v="10.374000000000001"/>
    <x v="6"/>
    <s v="Apr"/>
  </r>
  <r>
    <s v="CA-2014-145387"/>
    <x v="314"/>
    <d v="2014-11-02T00:00:00"/>
    <x v="0"/>
    <s v="AM-10705"/>
    <s v="Anne McFarland"/>
    <x v="0"/>
    <s v="United States"/>
    <x v="236"/>
    <x v="38"/>
    <x v="2"/>
    <s v="FUR-FU-10002364"/>
    <x v="0"/>
    <x v="3"/>
    <s v="Eldon Expressions Wood Desk Accessories, Oak"/>
    <n v="14.76"/>
    <n v="2"/>
    <n v="4.2804000000000002"/>
    <x v="3"/>
    <s v="Oct"/>
  </r>
  <r>
    <s v="CA-2014-145387"/>
    <x v="314"/>
    <d v="2014-11-02T00:00:00"/>
    <x v="0"/>
    <s v="AM-10705"/>
    <s v="Anne McFarland"/>
    <x v="0"/>
    <s v="United States"/>
    <x v="236"/>
    <x v="38"/>
    <x v="2"/>
    <s v="FUR-FU-10000023"/>
    <x v="0"/>
    <x v="3"/>
    <s v="Eldon Wave Desk Accessories"/>
    <n v="17.670000000000002"/>
    <n v="3"/>
    <n v="7.7747999999999999"/>
    <x v="3"/>
    <s v="Oct"/>
  </r>
  <r>
    <s v="CA-2014-145387"/>
    <x v="314"/>
    <d v="2014-11-02T00:00:00"/>
    <x v="0"/>
    <s v="AM-10705"/>
    <s v="Anne McFarland"/>
    <x v="0"/>
    <s v="United States"/>
    <x v="236"/>
    <x v="38"/>
    <x v="2"/>
    <s v="FUR-CH-10002320"/>
    <x v="0"/>
    <x v="1"/>
    <s v="Hon Pagoda Stacking Chairs"/>
    <n v="1604.9"/>
    <n v="5"/>
    <n v="481.47"/>
    <x v="3"/>
    <s v="Oct"/>
  </r>
  <r>
    <s v="CA-2014-145387"/>
    <x v="314"/>
    <d v="2014-11-02T00:00:00"/>
    <x v="0"/>
    <s v="AM-10705"/>
    <s v="Anne McFarland"/>
    <x v="0"/>
    <s v="United States"/>
    <x v="236"/>
    <x v="38"/>
    <x v="2"/>
    <s v="FUR-TA-10003238"/>
    <x v="0"/>
    <x v="2"/>
    <s v="Chromcraft Bull-Nose Wood 48&quot; x 96&quot; Rectangular Conference Tables"/>
    <n v="385.68599999999998"/>
    <n v="1"/>
    <n v="-60.607799999999997"/>
    <x v="3"/>
    <s v="Oct"/>
  </r>
  <r>
    <s v="CA-2017-149881"/>
    <x v="535"/>
    <d v="2017-04-03T00:00:00"/>
    <x v="2"/>
    <s v="NC-18535"/>
    <s v="Nick Crebassa"/>
    <x v="1"/>
    <s v="United States"/>
    <x v="28"/>
    <x v="2"/>
    <x v="1"/>
    <s v="FUR-BO-10003894"/>
    <x v="0"/>
    <x v="0"/>
    <s v="Safco Value Mate Steel Bookcase, Baked Enamel Finish on Steel, Black"/>
    <n v="482.66399999999999"/>
    <n v="8"/>
    <n v="85.176000000000002"/>
    <x v="3"/>
    <s v="Apr"/>
  </r>
  <r>
    <s v="CA-2017-134565"/>
    <x v="343"/>
    <d v="2017-06-13T00:00:00"/>
    <x v="0"/>
    <s v="TB-21400"/>
    <s v="Tom Boeckenhauer"/>
    <x v="0"/>
    <s v="United States"/>
    <x v="15"/>
    <x v="13"/>
    <x v="1"/>
    <s v="FUR-BO-10001519"/>
    <x v="0"/>
    <x v="0"/>
    <s v="O'Sullivan 3-Shelf Heavy-Duty Bookcases"/>
    <n v="174.42"/>
    <n v="3"/>
    <n v="41.860799999999998"/>
    <x v="3"/>
    <s v="Jun"/>
  </r>
  <r>
    <s v="US-2014-102631"/>
    <x v="536"/>
    <d v="2014-12-17T00:00:00"/>
    <x v="1"/>
    <s v="EB-13840"/>
    <s v="Ellis Ballard"/>
    <x v="1"/>
    <s v="United States"/>
    <x v="9"/>
    <x v="8"/>
    <x v="3"/>
    <s v="FUR-FU-10003930"/>
    <x v="0"/>
    <x v="3"/>
    <s v="Howard Miller 12-3/4 Diameter Accuwave DS  Wall Clock"/>
    <n v="94.427999999999997"/>
    <n v="3"/>
    <n v="-42.492600000000003"/>
    <x v="4"/>
    <s v="Dec"/>
  </r>
  <r>
    <s v="CA-2015-154970"/>
    <x v="537"/>
    <d v="2015-01-10T00:00:00"/>
    <x v="1"/>
    <s v="SR-20740"/>
    <s v="Steven Roelle"/>
    <x v="2"/>
    <s v="United States"/>
    <x v="15"/>
    <x v="13"/>
    <x v="1"/>
    <s v="FUR-CH-10003396"/>
    <x v="0"/>
    <x v="1"/>
    <s v="Global Deluxe Steno Chair"/>
    <n v="61.584000000000003"/>
    <n v="1"/>
    <n v="-6.9282000000000004"/>
    <x v="2"/>
    <s v="Jan"/>
  </r>
  <r>
    <s v="CA-2017-100223"/>
    <x v="538"/>
    <d v="2017-07-10T00:00:00"/>
    <x v="1"/>
    <s v="LS-16945"/>
    <s v="Linda Southworth"/>
    <x v="1"/>
    <s v="United States"/>
    <x v="144"/>
    <x v="5"/>
    <x v="3"/>
    <s v="FUR-FU-10003601"/>
    <x v="0"/>
    <x v="3"/>
    <s v="Deflect-o RollaMat Studded, Beveled Mat for Medium Pile Carpeting"/>
    <n v="332.02800000000002"/>
    <n v="9"/>
    <n v="-348.62939999999998"/>
    <x v="2"/>
    <s v="Jul"/>
  </r>
  <r>
    <s v="CA-2017-117702"/>
    <x v="156"/>
    <d v="2017-12-04T00:00:00"/>
    <x v="1"/>
    <s v="LS-16975"/>
    <s v="Lindsay Shagiari"/>
    <x v="2"/>
    <s v="United States"/>
    <x v="237"/>
    <x v="32"/>
    <x v="2"/>
    <s v="FUR-FU-10000576"/>
    <x v="0"/>
    <x v="3"/>
    <s v="Luxo Professional Fluorescent Magnifier Lamp with Clamp-Mount Base"/>
    <n v="1049.2"/>
    <n v="5"/>
    <n v="272.79199999999997"/>
    <x v="6"/>
    <s v="Nov"/>
  </r>
  <r>
    <s v="CA-2017-117702"/>
    <x v="156"/>
    <d v="2017-12-04T00:00:00"/>
    <x v="1"/>
    <s v="LS-16975"/>
    <s v="Lindsay Shagiari"/>
    <x v="2"/>
    <s v="United States"/>
    <x v="237"/>
    <x v="32"/>
    <x v="2"/>
    <s v="FUR-FU-10004270"/>
    <x v="0"/>
    <x v="3"/>
    <s v="Eldon Image Series Desk Accessories, Burgundy"/>
    <n v="20.9"/>
    <n v="5"/>
    <n v="7.524"/>
    <x v="6"/>
    <s v="Nov"/>
  </r>
  <r>
    <s v="CA-2016-157336"/>
    <x v="193"/>
    <d v="2016-12-05T00:00:00"/>
    <x v="0"/>
    <s v="SJ-20500"/>
    <s v="Shirley Jackson"/>
    <x v="0"/>
    <s v="United States"/>
    <x v="130"/>
    <x v="19"/>
    <x v="2"/>
    <s v="FUR-CH-10004997"/>
    <x v="0"/>
    <x v="1"/>
    <s v="Hon Every-Day Series Multi-Task Chairs"/>
    <n v="751.92"/>
    <n v="4"/>
    <n v="150.38399999999999"/>
    <x v="4"/>
    <s v="Dec"/>
  </r>
  <r>
    <s v="CA-2014-168130"/>
    <x v="539"/>
    <d v="2014-09-19T00:00:00"/>
    <x v="3"/>
    <s v="BS-11365"/>
    <s v="Bill Shonely"/>
    <x v="1"/>
    <s v="United States"/>
    <x v="13"/>
    <x v="7"/>
    <x v="2"/>
    <s v="FUR-CH-10000988"/>
    <x v="0"/>
    <x v="1"/>
    <s v="Hon Olson Stacker Stools"/>
    <n v="887.10299999999995"/>
    <n v="7"/>
    <n v="177.42060000000001"/>
    <x v="7"/>
    <s v="Sep"/>
  </r>
  <r>
    <s v="CA-2017-163160"/>
    <x v="540"/>
    <d v="2017-10-16T00:00:00"/>
    <x v="2"/>
    <s v="TS-21610"/>
    <s v="Troy Staebel"/>
    <x v="0"/>
    <s v="United States"/>
    <x v="234"/>
    <x v="8"/>
    <x v="3"/>
    <s v="FUR-FU-10001424"/>
    <x v="0"/>
    <x v="3"/>
    <s v="Dax Clear Box Frame"/>
    <n v="10.476000000000001"/>
    <n v="3"/>
    <n v="-6.8094000000000001"/>
    <x v="0"/>
    <s v="Oct"/>
  </r>
  <r>
    <s v="CA-2016-124793"/>
    <x v="269"/>
    <d v="2016-03-16T00:00:00"/>
    <x v="2"/>
    <s v="MM-18280"/>
    <s v="Muhammed MacIntyre"/>
    <x v="1"/>
    <s v="United States"/>
    <x v="15"/>
    <x v="13"/>
    <x v="1"/>
    <s v="FUR-CH-10002880"/>
    <x v="0"/>
    <x v="1"/>
    <s v="Global High-Back Leather Tilter, Burgundy"/>
    <n v="196.78399999999999"/>
    <n v="2"/>
    <n v="-22.138200000000001"/>
    <x v="3"/>
    <s v="Mar"/>
  </r>
  <r>
    <s v="US-2016-131611"/>
    <x v="541"/>
    <d v="2016-11-09T00:00:00"/>
    <x v="1"/>
    <s v="EP-13915"/>
    <s v="Emily Phan"/>
    <x v="0"/>
    <s v="United States"/>
    <x v="6"/>
    <x v="5"/>
    <x v="3"/>
    <s v="FUR-TA-10002774"/>
    <x v="0"/>
    <x v="2"/>
    <s v="Laminate Occasional Tables"/>
    <n v="863.12800000000004"/>
    <n v="8"/>
    <n v="-160.29519999999999"/>
    <x v="4"/>
    <s v="Nov"/>
  </r>
  <r>
    <s v="US-2016-131611"/>
    <x v="541"/>
    <d v="2016-11-09T00:00:00"/>
    <x v="1"/>
    <s v="EP-13915"/>
    <s v="Emily Phan"/>
    <x v="0"/>
    <s v="United States"/>
    <x v="6"/>
    <x v="5"/>
    <x v="3"/>
    <s v="FUR-BO-10000780"/>
    <x v="0"/>
    <x v="0"/>
    <s v="O'Sullivan Plantations 2-Door Library in Landvery Oak"/>
    <n v="956.66480000000001"/>
    <n v="7"/>
    <n v="-225.0976"/>
    <x v="4"/>
    <s v="Nov"/>
  </r>
  <r>
    <s v="US-2017-124821"/>
    <x v="542"/>
    <d v="2017-06-29T00:00:00"/>
    <x v="0"/>
    <s v="AM-10705"/>
    <s v="Anne McFarland"/>
    <x v="0"/>
    <s v="United States"/>
    <x v="15"/>
    <x v="13"/>
    <x v="1"/>
    <s v="FUR-TA-10000688"/>
    <x v="0"/>
    <x v="2"/>
    <s v="Chromcraft Bull-Nose Wood Round Conference Table Top, Wood Base"/>
    <n v="871.4"/>
    <n v="4"/>
    <n v="148.13800000000001"/>
    <x v="4"/>
    <s v="Jun"/>
  </r>
  <r>
    <s v="CA-2015-166975"/>
    <x v="543"/>
    <d v="2015-11-30T00:00:00"/>
    <x v="1"/>
    <s v="SH-20635"/>
    <s v="Stefanie Holloman"/>
    <x v="1"/>
    <s v="United States"/>
    <x v="38"/>
    <x v="9"/>
    <x v="0"/>
    <s v="FUR-FU-10003930"/>
    <x v="0"/>
    <x v="3"/>
    <s v="Howard Miller 12-3/4 Diameter Accuwave DS  Wall Clock"/>
    <n v="692.47199999999998"/>
    <n v="11"/>
    <n v="190.4298"/>
    <x v="4"/>
    <s v="Nov"/>
  </r>
  <r>
    <s v="CA-2016-123806"/>
    <x v="243"/>
    <d v="2016-11-27T00:00:00"/>
    <x v="0"/>
    <s v="LA-16780"/>
    <s v="Laura Armstrong"/>
    <x v="1"/>
    <s v="United States"/>
    <x v="237"/>
    <x v="32"/>
    <x v="2"/>
    <s v="FUR-FU-10000965"/>
    <x v="0"/>
    <x v="3"/>
    <s v="Howard Miller 11-1/2&quot; Diameter Ridgewood Wall Clock"/>
    <n v="207.76"/>
    <n v="4"/>
    <n v="85.181600000000003"/>
    <x v="0"/>
    <s v="Nov"/>
  </r>
  <r>
    <s v="US-2016-107440"/>
    <x v="544"/>
    <d v="2016-04-20T00:00:00"/>
    <x v="1"/>
    <s v="BS-11365"/>
    <s v="Bill Shonely"/>
    <x v="1"/>
    <s v="United States"/>
    <x v="174"/>
    <x v="18"/>
    <x v="2"/>
    <s v="FUR-FU-10000550"/>
    <x v="0"/>
    <x v="3"/>
    <s v="Stacking Trays by OIC"/>
    <n v="9.9600000000000009"/>
    <n v="2"/>
    <n v="3.2867999999999999"/>
    <x v="4"/>
    <s v="Apr"/>
  </r>
  <r>
    <s v="CA-2014-166989"/>
    <x v="545"/>
    <d v="2014-11-18T00:00:00"/>
    <x v="1"/>
    <s v="RM-19675"/>
    <s v="Robert Marley"/>
    <x v="2"/>
    <s v="United States"/>
    <x v="13"/>
    <x v="7"/>
    <x v="2"/>
    <s v="FUR-CH-10001797"/>
    <x v="0"/>
    <x v="1"/>
    <s v="Safco Chair Connectors, 6/Carton"/>
    <n v="69.263999999999996"/>
    <n v="2"/>
    <n v="14.622400000000001"/>
    <x v="4"/>
    <s v="Nov"/>
  </r>
  <r>
    <s v="CA-2015-105690"/>
    <x v="32"/>
    <d v="2015-11-26T00:00:00"/>
    <x v="0"/>
    <s v="CA-11965"/>
    <s v="Carol Adams"/>
    <x v="1"/>
    <s v="United States"/>
    <x v="238"/>
    <x v="5"/>
    <x v="3"/>
    <s v="FUR-BO-10003965"/>
    <x v="0"/>
    <x v="0"/>
    <s v="O'Sullivan Manor Hill 2-Door Library in Brianna Oak"/>
    <n v="246.1328"/>
    <n v="2"/>
    <n v="-76.011600000000001"/>
    <x v="2"/>
    <s v="Nov"/>
  </r>
  <r>
    <s v="CA-2017-102407"/>
    <x v="13"/>
    <d v="2017-12-13T00:00:00"/>
    <x v="0"/>
    <s v="AT-10435"/>
    <s v="Alyssa Tate"/>
    <x v="2"/>
    <s v="United States"/>
    <x v="2"/>
    <x v="2"/>
    <x v="1"/>
    <s v="FUR-TA-10003748"/>
    <x v="0"/>
    <x v="2"/>
    <s v="Bevis 36 x 72 Conference Tables"/>
    <n v="896.32799999999997"/>
    <n v="9"/>
    <n v="22.408200000000001"/>
    <x v="4"/>
    <s v="Dec"/>
  </r>
  <r>
    <s v="CA-2017-101581"/>
    <x v="546"/>
    <d v="2017-10-27T00:00:00"/>
    <x v="1"/>
    <s v="DW-13195"/>
    <s v="David Wiener"/>
    <x v="1"/>
    <s v="United States"/>
    <x v="125"/>
    <x v="36"/>
    <x v="1"/>
    <s v="FUR-TA-10002607"/>
    <x v="0"/>
    <x v="2"/>
    <s v="KI Conference Tables"/>
    <n v="177.22499999999999"/>
    <n v="5"/>
    <n v="-120.51300000000001"/>
    <x v="2"/>
    <s v="Oct"/>
  </r>
  <r>
    <s v="CA-2017-169124"/>
    <x v="209"/>
    <d v="2017-07-10T00:00:00"/>
    <x v="1"/>
    <s v="MB-17305"/>
    <s v="Maria Bertelson"/>
    <x v="0"/>
    <s v="United States"/>
    <x v="239"/>
    <x v="2"/>
    <x v="1"/>
    <s v="FUR-FU-10001215"/>
    <x v="0"/>
    <x v="3"/>
    <s v="Howard Miller 11-1/2&quot; Diameter Brentwood Wall Clock"/>
    <n v="129.38999999999999"/>
    <n v="3"/>
    <n v="54.343800000000002"/>
    <x v="1"/>
    <s v="Jul"/>
  </r>
  <r>
    <s v="CA-2017-129021"/>
    <x v="547"/>
    <d v="2017-08-26T00:00:00"/>
    <x v="0"/>
    <s v="PO-18850"/>
    <s v="Patrick O'Brill"/>
    <x v="0"/>
    <s v="United States"/>
    <x v="199"/>
    <x v="1"/>
    <x v="0"/>
    <s v="FUR-FU-10001852"/>
    <x v="0"/>
    <x v="3"/>
    <s v="Eldon Regeneration Recycled Desk Accessories, Smoke"/>
    <n v="2.7839999999999998"/>
    <n v="2"/>
    <n v="0.41760000000000003"/>
    <x v="0"/>
    <s v="Aug"/>
  </r>
  <r>
    <s v="CA-2014-162278"/>
    <x v="548"/>
    <d v="2014-10-30T00:00:00"/>
    <x v="0"/>
    <s v="AH-10585"/>
    <s v="Angele Hood"/>
    <x v="0"/>
    <s v="United States"/>
    <x v="15"/>
    <x v="13"/>
    <x v="1"/>
    <s v="FUR-FU-10000448"/>
    <x v="0"/>
    <x v="3"/>
    <s v="Tenex Chairmats For Use With Carpeted Floors"/>
    <n v="63.92"/>
    <n v="4"/>
    <n v="3.1960000000000002"/>
    <x v="4"/>
    <s v="Oct"/>
  </r>
  <r>
    <s v="CA-2014-125829"/>
    <x v="53"/>
    <d v="2014-11-11T00:00:00"/>
    <x v="1"/>
    <s v="WB-21850"/>
    <s v="William Brown"/>
    <x v="0"/>
    <s v="United States"/>
    <x v="2"/>
    <x v="2"/>
    <x v="1"/>
    <s v="FUR-TA-10002041"/>
    <x v="0"/>
    <x v="2"/>
    <s v="Bevis Round Conference Table Top, X-Base"/>
    <n v="573.72799999999995"/>
    <n v="4"/>
    <n v="-64.544399999999996"/>
    <x v="1"/>
    <s v="Nov"/>
  </r>
  <r>
    <s v="US-2017-136189"/>
    <x v="549"/>
    <d v="2017-12-11T00:00:00"/>
    <x v="1"/>
    <s v="DC-13285"/>
    <s v="Debra Catini"/>
    <x v="0"/>
    <s v="United States"/>
    <x v="52"/>
    <x v="25"/>
    <x v="0"/>
    <s v="FUR-FU-10000175"/>
    <x v="0"/>
    <x v="3"/>
    <s v="DAX Wood Document Frame."/>
    <n v="82.38"/>
    <n v="6"/>
    <n v="25.537800000000001"/>
    <x v="4"/>
    <s v="Dec"/>
  </r>
  <r>
    <s v="CA-2015-154795"/>
    <x v="274"/>
    <d v="2015-12-24T00:00:00"/>
    <x v="1"/>
    <s v="GZ-14470"/>
    <s v="Gary Zandusky"/>
    <x v="0"/>
    <s v="United States"/>
    <x v="240"/>
    <x v="22"/>
    <x v="1"/>
    <s v="FUR-FU-10002088"/>
    <x v="0"/>
    <x v="3"/>
    <s v="Nu-Dell Float Frame 11 x 14 1/2"/>
    <n v="14.368"/>
    <n v="2"/>
    <n v="3.9512"/>
    <x v="4"/>
    <s v="Dec"/>
  </r>
  <r>
    <s v="CA-2016-120355"/>
    <x v="126"/>
    <d v="2016-09-25T00:00:00"/>
    <x v="1"/>
    <s v="MM-17260"/>
    <s v="Magdelene Morse"/>
    <x v="0"/>
    <s v="United States"/>
    <x v="241"/>
    <x v="7"/>
    <x v="2"/>
    <s v="FUR-CH-10001394"/>
    <x v="0"/>
    <x v="1"/>
    <s v="Global Leather Executive Chair"/>
    <n v="631.78200000000004"/>
    <n v="2"/>
    <n v="140.39599999999999"/>
    <x v="1"/>
    <s v="Sep"/>
  </r>
  <r>
    <s v="CA-2016-120355"/>
    <x v="126"/>
    <d v="2016-09-25T00:00:00"/>
    <x v="1"/>
    <s v="MM-17260"/>
    <s v="Magdelene Morse"/>
    <x v="0"/>
    <s v="United States"/>
    <x v="241"/>
    <x v="7"/>
    <x v="2"/>
    <s v="FUR-FU-10004053"/>
    <x v="0"/>
    <x v="3"/>
    <s v="DAX Two-Tone Silver Metal Document Frame"/>
    <n v="60.72"/>
    <n v="3"/>
    <n v="26.1096"/>
    <x v="1"/>
    <s v="Sep"/>
  </r>
  <r>
    <s v="CA-2017-162565"/>
    <x v="246"/>
    <d v="2017-12-11T00:00:00"/>
    <x v="3"/>
    <s v="RR-19315"/>
    <s v="Ralph Ritter"/>
    <x v="0"/>
    <s v="United States"/>
    <x v="14"/>
    <x v="8"/>
    <x v="3"/>
    <s v="FUR-FU-10004306"/>
    <x v="0"/>
    <x v="3"/>
    <s v="Electrix Halogen Magnifier Lamp"/>
    <n v="77.72"/>
    <n v="1"/>
    <n v="-66.061999999999998"/>
    <x v="7"/>
    <s v="Dec"/>
  </r>
  <r>
    <s v="CA-2017-162565"/>
    <x v="246"/>
    <d v="2017-12-11T00:00:00"/>
    <x v="3"/>
    <s v="RR-19315"/>
    <s v="Ralph Ritter"/>
    <x v="0"/>
    <s v="United States"/>
    <x v="14"/>
    <x v="8"/>
    <x v="3"/>
    <s v="FUR-CH-10003973"/>
    <x v="0"/>
    <x v="1"/>
    <s v="GuestStacker Chair with Chrome Finish Legs"/>
    <n v="520.46400000000006"/>
    <n v="2"/>
    <n v="-14.8704"/>
    <x v="7"/>
    <s v="Dec"/>
  </r>
  <r>
    <s v="CA-2014-166954"/>
    <x v="550"/>
    <d v="2014-04-30T00:00:00"/>
    <x v="1"/>
    <s v="BT-11305"/>
    <s v="Beth Thompson"/>
    <x v="2"/>
    <s v="United States"/>
    <x v="242"/>
    <x v="2"/>
    <x v="1"/>
    <s v="FUR-FU-10003708"/>
    <x v="0"/>
    <x v="3"/>
    <s v="Tenex Traditional Chairmats for Medium Pile Carpet, Standard Lip, 36&quot; x 48&quot;"/>
    <n v="303.25"/>
    <n v="5"/>
    <n v="63.682499999999997"/>
    <x v="2"/>
    <s v="Apr"/>
  </r>
  <r>
    <s v="CA-2014-166954"/>
    <x v="550"/>
    <d v="2014-04-30T00:00:00"/>
    <x v="1"/>
    <s v="BT-11305"/>
    <s v="Beth Thompson"/>
    <x v="2"/>
    <s v="United States"/>
    <x v="242"/>
    <x v="2"/>
    <x v="1"/>
    <s v="FUR-CH-10003973"/>
    <x v="0"/>
    <x v="1"/>
    <s v="GuestStacker Chair with Chrome Finish Legs"/>
    <n v="1487.04"/>
    <n v="5"/>
    <n v="148.70400000000001"/>
    <x v="2"/>
    <s v="Apr"/>
  </r>
  <r>
    <s v="CA-2015-152891"/>
    <x v="551"/>
    <d v="2015-10-30T00:00:00"/>
    <x v="1"/>
    <s v="TB-21625"/>
    <s v="Trudy Brown"/>
    <x v="0"/>
    <s v="United States"/>
    <x v="28"/>
    <x v="2"/>
    <x v="1"/>
    <s v="FUR-TA-10001857"/>
    <x v="0"/>
    <x v="2"/>
    <s v="Balt Solid Wood Rectangular Table"/>
    <n v="253.17599999999999"/>
    <n v="3"/>
    <n v="-31.646999999999998"/>
    <x v="2"/>
    <s v="Oct"/>
  </r>
  <r>
    <s v="US-2015-122784"/>
    <x v="552"/>
    <d v="2015-07-27T00:00:00"/>
    <x v="1"/>
    <s v="RA-19915"/>
    <s v="Russell Applegate"/>
    <x v="0"/>
    <s v="United States"/>
    <x v="185"/>
    <x v="8"/>
    <x v="3"/>
    <s v="FUR-BO-10004690"/>
    <x v="0"/>
    <x v="0"/>
    <s v="O'Sullivan Cherrywood Estates Traditional Barrister Bookcase"/>
    <n v="384.94400000000002"/>
    <n v="4"/>
    <n v="-126.4816"/>
    <x v="1"/>
    <s v="Jul"/>
  </r>
  <r>
    <s v="US-2015-122784"/>
    <x v="552"/>
    <d v="2015-07-27T00:00:00"/>
    <x v="1"/>
    <s v="RA-19915"/>
    <s v="Russell Applegate"/>
    <x v="0"/>
    <s v="United States"/>
    <x v="185"/>
    <x v="8"/>
    <x v="3"/>
    <s v="FUR-BO-10002545"/>
    <x v="0"/>
    <x v="0"/>
    <s v="Atlantic Metals Mobile 3-Shelf Bookcases, Custom Colors"/>
    <n v="913.43"/>
    <n v="5"/>
    <n v="-52.195999999999998"/>
    <x v="1"/>
    <s v="Jul"/>
  </r>
  <r>
    <s v="CA-2017-111556"/>
    <x v="93"/>
    <d v="2017-11-22T00:00:00"/>
    <x v="2"/>
    <s v="CD-11920"/>
    <s v="Carlos Daly"/>
    <x v="0"/>
    <s v="United States"/>
    <x v="13"/>
    <x v="7"/>
    <x v="2"/>
    <s v="FUR-BO-10003159"/>
    <x v="0"/>
    <x v="0"/>
    <s v="Sauder Camden County Collection Libraries, Planked Cherry Finish"/>
    <n v="183.96799999999999"/>
    <n v="2"/>
    <n v="-25.2956"/>
    <x v="3"/>
    <s v="Nov"/>
  </r>
  <r>
    <s v="US-2014-138758"/>
    <x v="553"/>
    <d v="2014-07-11T00:00:00"/>
    <x v="1"/>
    <s v="JL-15835"/>
    <s v="John Lee"/>
    <x v="0"/>
    <s v="United States"/>
    <x v="3"/>
    <x v="3"/>
    <x v="2"/>
    <s v="FUR-CH-10002880"/>
    <x v="0"/>
    <x v="1"/>
    <s v="Global High-Back Leather Tilter, Burgundy"/>
    <n v="172.18600000000001"/>
    <n v="2"/>
    <n v="-46.736199999999997"/>
    <x v="4"/>
    <s v="Jul"/>
  </r>
  <r>
    <s v="US-2014-138758"/>
    <x v="553"/>
    <d v="2014-07-11T00:00:00"/>
    <x v="1"/>
    <s v="JL-15835"/>
    <s v="John Lee"/>
    <x v="0"/>
    <s v="United States"/>
    <x v="3"/>
    <x v="3"/>
    <x v="2"/>
    <s v="FUR-FU-10003039"/>
    <x v="0"/>
    <x v="3"/>
    <s v="Howard Miller 11-1/2&quot; Diameter Grantwood Wall Clock"/>
    <n v="69.007999999999996"/>
    <n v="2"/>
    <n v="12.0764"/>
    <x v="4"/>
    <s v="Jul"/>
  </r>
  <r>
    <s v="CA-2016-131737"/>
    <x v="554"/>
    <d v="2016-03-17T00:00:00"/>
    <x v="3"/>
    <s v="GZ-14470"/>
    <s v="Gary Zandusky"/>
    <x v="0"/>
    <s v="United States"/>
    <x v="11"/>
    <x v="32"/>
    <x v="2"/>
    <s v="FUR-FU-10004306"/>
    <x v="0"/>
    <x v="3"/>
    <s v="Electrix Halogen Magnifier Lamp"/>
    <n v="971.5"/>
    <n v="5"/>
    <n v="252.59"/>
    <x v="7"/>
    <s v="Mar"/>
  </r>
  <r>
    <s v="CA-2014-160157"/>
    <x v="191"/>
    <d v="2014-12-27T00:00:00"/>
    <x v="1"/>
    <s v="MH-17455"/>
    <s v="Mark Hamilton"/>
    <x v="0"/>
    <s v="United States"/>
    <x v="243"/>
    <x v="15"/>
    <x v="2"/>
    <s v="FUR-FU-10003773"/>
    <x v="0"/>
    <x v="3"/>
    <s v="Eldon Cleatmat Plus Chair Mats for High Pile Carpets"/>
    <n v="190.84800000000001"/>
    <n v="3"/>
    <n v="-21.470400000000001"/>
    <x v="1"/>
    <s v="Dec"/>
  </r>
  <r>
    <s v="CA-2017-159464"/>
    <x v="514"/>
    <d v="2017-05-19T00:00:00"/>
    <x v="2"/>
    <s v="TB-21355"/>
    <s v="Todd Boyes"/>
    <x v="1"/>
    <s v="United States"/>
    <x v="244"/>
    <x v="24"/>
    <x v="0"/>
    <s v="FUR-BO-10003546"/>
    <x v="0"/>
    <x v="0"/>
    <s v="Hon 4-Shelf Metal Bookcases"/>
    <n v="302.94"/>
    <n v="3"/>
    <n v="75.734999999999999"/>
    <x v="5"/>
    <s v="May"/>
  </r>
  <r>
    <s v="CA-2017-119452"/>
    <x v="555"/>
    <d v="2017-03-27T00:00:00"/>
    <x v="1"/>
    <s v="CL-12565"/>
    <s v="Clay Ludtke"/>
    <x v="0"/>
    <s v="United States"/>
    <x v="169"/>
    <x v="37"/>
    <x v="3"/>
    <s v="FUR-CH-10004495"/>
    <x v="0"/>
    <x v="1"/>
    <s v="Global Leather and Oak Executive Chair, Black"/>
    <n v="1805.88"/>
    <n v="6"/>
    <n v="523.70519999999999"/>
    <x v="6"/>
    <s v="Mar"/>
  </r>
  <r>
    <s v="CA-2016-168893"/>
    <x v="361"/>
    <d v="2016-11-08T00:00:00"/>
    <x v="0"/>
    <s v="AP-10915"/>
    <s v="Arthur Prichep"/>
    <x v="0"/>
    <s v="United States"/>
    <x v="0"/>
    <x v="0"/>
    <x v="0"/>
    <s v="FUR-FU-10002885"/>
    <x v="0"/>
    <x v="3"/>
    <s v="Magna Visual Magnetic Picture Hangers"/>
    <n v="24.1"/>
    <n v="5"/>
    <n v="9.1579999999999995"/>
    <x v="2"/>
    <s v="Nov"/>
  </r>
  <r>
    <s v="CA-2016-168893"/>
    <x v="361"/>
    <d v="2016-11-08T00:00:00"/>
    <x v="0"/>
    <s v="AP-10915"/>
    <s v="Arthur Prichep"/>
    <x v="0"/>
    <s v="United States"/>
    <x v="0"/>
    <x v="0"/>
    <x v="0"/>
    <s v="FUR-TA-10003392"/>
    <x v="0"/>
    <x v="2"/>
    <s v="Global Adaptabilities Conference Tables"/>
    <n v="842.94"/>
    <n v="3"/>
    <n v="160.15860000000001"/>
    <x v="2"/>
    <s v="Nov"/>
  </r>
  <r>
    <s v="CA-2015-121965"/>
    <x v="556"/>
    <d v="2015-06-23T00:00:00"/>
    <x v="1"/>
    <s v="LH-17155"/>
    <s v="Logan Haushalter"/>
    <x v="0"/>
    <s v="United States"/>
    <x v="2"/>
    <x v="2"/>
    <x v="1"/>
    <s v="FUR-FU-10000732"/>
    <x v="0"/>
    <x v="3"/>
    <s v="Eldon 200 Class Desk Accessories"/>
    <n v="12.56"/>
    <n v="2"/>
    <n v="4.0191999999999997"/>
    <x v="4"/>
    <s v="Jun"/>
  </r>
  <r>
    <s v="CA-2016-147137"/>
    <x v="557"/>
    <d v="2016-07-06T00:00:00"/>
    <x v="2"/>
    <s v="AA-10645"/>
    <s v="Anna Andreadi"/>
    <x v="0"/>
    <s v="United States"/>
    <x v="28"/>
    <x v="2"/>
    <x v="1"/>
    <s v="FUR-FU-10000221"/>
    <x v="0"/>
    <x v="3"/>
    <s v="Master Caster Door Stop, Brown"/>
    <n v="25.4"/>
    <n v="5"/>
    <n v="8.6359999999999992"/>
    <x v="3"/>
    <s v="Jul"/>
  </r>
  <r>
    <s v="CA-2016-147137"/>
    <x v="557"/>
    <d v="2016-07-06T00:00:00"/>
    <x v="2"/>
    <s v="AA-10645"/>
    <s v="Anna Andreadi"/>
    <x v="0"/>
    <s v="United States"/>
    <x v="28"/>
    <x v="2"/>
    <x v="1"/>
    <s v="FUR-BO-10001811"/>
    <x v="0"/>
    <x v="0"/>
    <s v="Atlantic Metals Mobile 5-Shelf Bookcases, Custom Colors"/>
    <n v="1279.165"/>
    <n v="5"/>
    <n v="225.73500000000001"/>
    <x v="3"/>
    <s v="Jul"/>
  </r>
  <r>
    <s v="US-2015-146745"/>
    <x v="558"/>
    <d v="2015-09-08T00:00:00"/>
    <x v="1"/>
    <s v="AS-10630"/>
    <s v="Ann Steele"/>
    <x v="2"/>
    <s v="United States"/>
    <x v="28"/>
    <x v="2"/>
    <x v="1"/>
    <s v="FUR-CH-10002372"/>
    <x v="0"/>
    <x v="1"/>
    <s v="Office Star - Ergonomically Designed Knee Chair"/>
    <n v="129.56800000000001"/>
    <n v="2"/>
    <n v="-12.956799999999999"/>
    <x v="2"/>
    <s v="Sep"/>
  </r>
  <r>
    <s v="US-2017-125717"/>
    <x v="559"/>
    <d v="2017-10-01T00:00:00"/>
    <x v="2"/>
    <s v="DS-13030"/>
    <s v="Darrin Sayre"/>
    <x v="2"/>
    <s v="United States"/>
    <x v="14"/>
    <x v="12"/>
    <x v="1"/>
    <s v="FUR-FU-10001979"/>
    <x v="0"/>
    <x v="3"/>
    <s v="Dana Halogen Swing-Arm Architect Lamp"/>
    <n v="32.776000000000003"/>
    <n v="1"/>
    <n v="3.2776000000000001"/>
    <x v="0"/>
    <s v="Sep"/>
  </r>
  <r>
    <s v="CA-2017-168641"/>
    <x v="241"/>
    <d v="2017-12-01T00:00:00"/>
    <x v="1"/>
    <s v="KA-16525"/>
    <s v="Kelly Andreada"/>
    <x v="0"/>
    <s v="United States"/>
    <x v="13"/>
    <x v="7"/>
    <x v="2"/>
    <s v="FUR-BO-10000780"/>
    <x v="0"/>
    <x v="0"/>
    <s v="O'Sullivan Plantations 2-Door Library in Landvery Oak"/>
    <n v="321.56799999999998"/>
    <n v="2"/>
    <n v="-16.078399999999998"/>
    <x v="1"/>
    <s v="Nov"/>
  </r>
  <r>
    <s v="CA-2017-156895"/>
    <x v="258"/>
    <d v="2017-05-12T00:00:00"/>
    <x v="1"/>
    <s v="DJ-13510"/>
    <s v="Don Jones"/>
    <x v="1"/>
    <s v="United States"/>
    <x v="3"/>
    <x v="3"/>
    <x v="2"/>
    <s v="FUR-CH-10003535"/>
    <x v="0"/>
    <x v="1"/>
    <s v="Global Armless Task Chair, Royal Blue"/>
    <n v="128.05799999999999"/>
    <n v="3"/>
    <n v="-23.7822"/>
    <x v="4"/>
    <s v="May"/>
  </r>
  <r>
    <s v="CA-2017-121300"/>
    <x v="560"/>
    <d v="2017-09-29T00:00:00"/>
    <x v="3"/>
    <s v="MG-17680"/>
    <s v="Maureen Gastineau"/>
    <x v="2"/>
    <s v="United States"/>
    <x v="245"/>
    <x v="15"/>
    <x v="2"/>
    <s v="FUR-CH-10003774"/>
    <x v="0"/>
    <x v="1"/>
    <s v="Global Wood Trimmed Manager's Task Chair, Khaki"/>
    <n v="63.686"/>
    <n v="1"/>
    <n v="-15.4666"/>
    <x v="7"/>
    <s v="Sep"/>
  </r>
  <r>
    <s v="CA-2017-121300"/>
    <x v="560"/>
    <d v="2017-09-29T00:00:00"/>
    <x v="3"/>
    <s v="MG-17680"/>
    <s v="Maureen Gastineau"/>
    <x v="2"/>
    <s v="United States"/>
    <x v="245"/>
    <x v="15"/>
    <x v="2"/>
    <s v="FUR-TA-10004442"/>
    <x v="0"/>
    <x v="2"/>
    <s v="Riverside Furniture Stanwyck Manor Table Series"/>
    <n v="344.22"/>
    <n v="2"/>
    <n v="-189.321"/>
    <x v="7"/>
    <s v="Sep"/>
  </r>
  <r>
    <s v="CA-2017-121300"/>
    <x v="560"/>
    <d v="2017-09-29T00:00:00"/>
    <x v="3"/>
    <s v="MG-17680"/>
    <s v="Maureen Gastineau"/>
    <x v="2"/>
    <s v="United States"/>
    <x v="245"/>
    <x v="15"/>
    <x v="2"/>
    <s v="FUR-FU-10004586"/>
    <x v="0"/>
    <x v="3"/>
    <s v="G.E. Longer-Life Indoor Recessed Floodlight Bulbs"/>
    <n v="21.248000000000001"/>
    <n v="4"/>
    <n v="7.4367999999999999"/>
    <x v="7"/>
    <s v="Sep"/>
  </r>
  <r>
    <s v="CA-2017-130211"/>
    <x v="546"/>
    <d v="2017-10-22T00:00:00"/>
    <x v="3"/>
    <s v="BD-11620"/>
    <s v="Brian DeCherney"/>
    <x v="0"/>
    <s v="United States"/>
    <x v="246"/>
    <x v="37"/>
    <x v="3"/>
    <s v="FUR-TA-10003748"/>
    <x v="0"/>
    <x v="2"/>
    <s v="Bevis 36 x 72 Conference Tables"/>
    <n v="248.98"/>
    <n v="2"/>
    <n v="54.775599999999997"/>
    <x v="7"/>
    <s v="Oct"/>
  </r>
  <r>
    <s v="CA-2017-105921"/>
    <x v="561"/>
    <d v="2017-08-21T00:00:00"/>
    <x v="1"/>
    <s v="JM-15250"/>
    <s v="Janet Martin"/>
    <x v="0"/>
    <s v="United States"/>
    <x v="2"/>
    <x v="2"/>
    <x v="1"/>
    <s v="FUR-TA-10001095"/>
    <x v="0"/>
    <x v="2"/>
    <s v="Chromcraft Round Conference Tables"/>
    <n v="418.29599999999999"/>
    <n v="3"/>
    <n v="5.2286999999999999"/>
    <x v="1"/>
    <s v="Aug"/>
  </r>
  <r>
    <s v="CA-2014-150798"/>
    <x v="280"/>
    <d v="2014-12-03T00:00:00"/>
    <x v="0"/>
    <s v="JK-15730"/>
    <s v="Joe Kamberova"/>
    <x v="0"/>
    <s v="United States"/>
    <x v="29"/>
    <x v="15"/>
    <x v="2"/>
    <s v="FUR-FU-10000221"/>
    <x v="0"/>
    <x v="3"/>
    <s v="Master Caster Door Stop, Brown"/>
    <n v="8.1280000000000001"/>
    <n v="2"/>
    <n v="1.4224000000000001"/>
    <x v="3"/>
    <s v="Dec"/>
  </r>
  <r>
    <s v="CA-2014-150798"/>
    <x v="280"/>
    <d v="2014-12-03T00:00:00"/>
    <x v="0"/>
    <s v="JK-15730"/>
    <s v="Joe Kamberova"/>
    <x v="0"/>
    <s v="United States"/>
    <x v="29"/>
    <x v="15"/>
    <x v="2"/>
    <s v="FUR-CH-10000015"/>
    <x v="0"/>
    <x v="1"/>
    <s v="Hon Multipurpose Stacking Arm Chairs"/>
    <n v="909.72"/>
    <n v="6"/>
    <n v="-51.984000000000002"/>
    <x v="3"/>
    <s v="Dec"/>
  </r>
  <r>
    <s v="CA-2017-112753"/>
    <x v="562"/>
    <d v="2017-06-23T00:00:00"/>
    <x v="1"/>
    <s v="CC-12670"/>
    <s v="Craig Carreira"/>
    <x v="0"/>
    <s v="United States"/>
    <x v="2"/>
    <x v="2"/>
    <x v="1"/>
    <s v="FUR-BO-10004015"/>
    <x v="0"/>
    <x v="0"/>
    <s v="Bush Andora Bookcase, Maple/Graphite Gray Finish"/>
    <n v="917.92349999999999"/>
    <n v="9"/>
    <n v="75.593699999999998"/>
    <x v="2"/>
    <s v="Jun"/>
  </r>
  <r>
    <s v="US-2014-138247"/>
    <x v="109"/>
    <d v="2014-12-29T00:00:00"/>
    <x v="1"/>
    <s v="BF-11170"/>
    <s v="Ben Ferrer"/>
    <x v="2"/>
    <s v="United States"/>
    <x v="2"/>
    <x v="2"/>
    <x v="1"/>
    <s v="FUR-FU-10002554"/>
    <x v="0"/>
    <x v="3"/>
    <s v="Westinghouse Floor Lamp with Metal Mesh Shade, Black"/>
    <n v="23.99"/>
    <n v="1"/>
    <n v="5.5176999999999996"/>
    <x v="2"/>
    <s v="Dec"/>
  </r>
  <r>
    <s v="CA-2017-167003"/>
    <x v="563"/>
    <d v="2017-05-29T00:00:00"/>
    <x v="1"/>
    <s v="VS-21820"/>
    <s v="Vivek Sundaresam"/>
    <x v="0"/>
    <s v="United States"/>
    <x v="2"/>
    <x v="2"/>
    <x v="1"/>
    <s v="FUR-TA-10001520"/>
    <x v="0"/>
    <x v="2"/>
    <s v="Lesro Sheffield Collection Coffee Table, End Table, Center Table, Corner Table"/>
    <n v="171.28800000000001"/>
    <n v="3"/>
    <n v="-6.4233000000000002"/>
    <x v="6"/>
    <s v="May"/>
  </r>
  <r>
    <s v="CA-2016-119935"/>
    <x v="480"/>
    <d v="2016-11-14T00:00:00"/>
    <x v="1"/>
    <s v="KM-16225"/>
    <s v="Kalyca Meade"/>
    <x v="1"/>
    <s v="United States"/>
    <x v="76"/>
    <x v="23"/>
    <x v="3"/>
    <s v="FUR-FU-10001085"/>
    <x v="0"/>
    <x v="3"/>
    <s v="3M Polarizing Light Filter Sleeves"/>
    <n v="37.299999999999997"/>
    <n v="2"/>
    <n v="17.158000000000001"/>
    <x v="4"/>
    <s v="Nov"/>
  </r>
  <r>
    <s v="CA-2016-120873"/>
    <x v="78"/>
    <d v="2016-11-01T00:00:00"/>
    <x v="0"/>
    <s v="BW-11200"/>
    <s v="Ben Wallace"/>
    <x v="0"/>
    <s v="United States"/>
    <x v="247"/>
    <x v="25"/>
    <x v="0"/>
    <s v="FUR-CH-10000847"/>
    <x v="0"/>
    <x v="1"/>
    <s v="Global Executive Mid-Back Manager's Chair"/>
    <n v="290.98"/>
    <n v="1"/>
    <n v="75.654799999999994"/>
    <x v="2"/>
    <s v="Oct"/>
  </r>
  <r>
    <s v="CA-2014-109491"/>
    <x v="564"/>
    <d v="2014-02-26T00:00:00"/>
    <x v="1"/>
    <s v="LC-16930"/>
    <s v="Linda Cazamias"/>
    <x v="1"/>
    <s v="United States"/>
    <x v="52"/>
    <x v="6"/>
    <x v="3"/>
    <s v="FUR-FU-10000221"/>
    <x v="0"/>
    <x v="3"/>
    <s v="Master Caster Door Stop, Brown"/>
    <n v="20.32"/>
    <n v="4"/>
    <n v="6.9088000000000003"/>
    <x v="6"/>
    <s v="Feb"/>
  </r>
  <r>
    <s v="CA-2014-107454"/>
    <x v="565"/>
    <d v="2014-11-06T00:00:00"/>
    <x v="1"/>
    <s v="RD-19720"/>
    <s v="Roger Demir"/>
    <x v="0"/>
    <s v="United States"/>
    <x v="13"/>
    <x v="7"/>
    <x v="2"/>
    <s v="FUR-FU-10004018"/>
    <x v="0"/>
    <x v="3"/>
    <s v="Tensor Computer Mounted Lamp"/>
    <n v="89.34"/>
    <n v="6"/>
    <n v="24.1218"/>
    <x v="4"/>
    <s v="Nov"/>
  </r>
  <r>
    <s v="US-2017-105046"/>
    <x v="357"/>
    <d v="2017-07-23T00:00:00"/>
    <x v="1"/>
    <s v="BE-11335"/>
    <s v="Bill Eplett"/>
    <x v="2"/>
    <s v="United States"/>
    <x v="248"/>
    <x v="7"/>
    <x v="2"/>
    <s v="FUR-FU-10004848"/>
    <x v="0"/>
    <x v="3"/>
    <s v="DAX Solid Wood Frames"/>
    <n v="39.08"/>
    <n v="4"/>
    <n v="14.4596"/>
    <x v="6"/>
    <s v="Jul"/>
  </r>
  <r>
    <s v="CA-2016-118759"/>
    <x v="566"/>
    <d v="2016-11-17T00:00:00"/>
    <x v="2"/>
    <s v="MB-17305"/>
    <s v="Maria Bertelson"/>
    <x v="0"/>
    <s v="United States"/>
    <x v="13"/>
    <x v="7"/>
    <x v="2"/>
    <s v="FUR-CH-10002335"/>
    <x v="0"/>
    <x v="1"/>
    <s v="Hon GuestStacker Chair"/>
    <n v="408.00599999999997"/>
    <n v="2"/>
    <n v="72.534400000000005"/>
    <x v="0"/>
    <s v="Nov"/>
  </r>
  <r>
    <s v="CA-2014-140403"/>
    <x v="567"/>
    <d v="2014-10-10T00:00:00"/>
    <x v="3"/>
    <s v="TN-21040"/>
    <s v="Tanja Norvell"/>
    <x v="2"/>
    <s v="United States"/>
    <x v="249"/>
    <x v="2"/>
    <x v="1"/>
    <s v="FUR-CH-10002774"/>
    <x v="0"/>
    <x v="1"/>
    <s v="Global Deluxe Stacking Chair, Gray"/>
    <n v="122.352"/>
    <n v="3"/>
    <n v="13.7646"/>
    <x v="7"/>
    <s v="Oct"/>
  </r>
  <r>
    <s v="CA-2017-138464"/>
    <x v="220"/>
    <d v="2017-07-12T00:00:00"/>
    <x v="1"/>
    <s v="VF-21715"/>
    <s v="Vicky Freymann"/>
    <x v="2"/>
    <s v="United States"/>
    <x v="15"/>
    <x v="13"/>
    <x v="1"/>
    <s v="FUR-FU-10003142"/>
    <x v="0"/>
    <x v="3"/>
    <s v="Master Big Foot Doorstop, Beige"/>
    <n v="15.84"/>
    <n v="3"/>
    <n v="4.9104000000000001"/>
    <x v="4"/>
    <s v="Jul"/>
  </r>
  <r>
    <s v="CA-2015-104129"/>
    <x v="568"/>
    <d v="2015-03-02T00:00:00"/>
    <x v="1"/>
    <s v="ES-14080"/>
    <s v="Erin Smith"/>
    <x v="1"/>
    <s v="United States"/>
    <x v="134"/>
    <x v="38"/>
    <x v="2"/>
    <s v="FUR-TA-10004152"/>
    <x v="0"/>
    <x v="2"/>
    <s v="Barricks 18&quot; x 48&quot; Non-Folding Utility Table with Bottom Storage Shelf"/>
    <n v="493.92"/>
    <n v="7"/>
    <n v="-28.224"/>
    <x v="0"/>
    <s v="Feb"/>
  </r>
  <r>
    <s v="CA-2015-126557"/>
    <x v="569"/>
    <d v="2015-07-17T00:00:00"/>
    <x v="0"/>
    <s v="RL-19615"/>
    <s v="Rob Lucas"/>
    <x v="0"/>
    <s v="United States"/>
    <x v="9"/>
    <x v="8"/>
    <x v="3"/>
    <s v="FUR-CH-10004477"/>
    <x v="0"/>
    <x v="1"/>
    <s v="Global Push Button Manager's Chair, Indigo"/>
    <n v="383.60700000000003"/>
    <n v="9"/>
    <n v="-5.4801000000000002"/>
    <x v="2"/>
    <s v="Jul"/>
  </r>
  <r>
    <s v="CA-2015-126557"/>
    <x v="569"/>
    <d v="2015-07-17T00:00:00"/>
    <x v="0"/>
    <s v="RL-19615"/>
    <s v="Rob Lucas"/>
    <x v="0"/>
    <s v="United States"/>
    <x v="9"/>
    <x v="8"/>
    <x v="3"/>
    <s v="FUR-FU-10001861"/>
    <x v="0"/>
    <x v="3"/>
    <s v="Floodlight Indoor Halogen Bulbs, 1 Bulb per Pack, 60 Watts"/>
    <n v="7.76"/>
    <n v="1"/>
    <n v="-2.1339999999999999"/>
    <x v="2"/>
    <s v="Jul"/>
  </r>
  <r>
    <s v="US-2014-165862"/>
    <x v="570"/>
    <d v="2014-07-17T00:00:00"/>
    <x v="1"/>
    <s v="GK-14620"/>
    <s v="Grace Kelly"/>
    <x v="1"/>
    <s v="United States"/>
    <x v="2"/>
    <x v="2"/>
    <x v="1"/>
    <s v="FUR-TA-10002855"/>
    <x v="0"/>
    <x v="2"/>
    <s v="Bevis Round Conference Table Top &amp; Single Column Base"/>
    <n v="351.21600000000001"/>
    <n v="3"/>
    <n v="4.3902000000000001"/>
    <x v="4"/>
    <s v="Jul"/>
  </r>
  <r>
    <s v="US-2014-106334"/>
    <x v="421"/>
    <d v="2015-01-02T00:00:00"/>
    <x v="1"/>
    <s v="JF-15490"/>
    <s v="Jeremy Farry"/>
    <x v="0"/>
    <s v="United States"/>
    <x v="28"/>
    <x v="2"/>
    <x v="1"/>
    <s v="FUR-CH-10004886"/>
    <x v="0"/>
    <x v="1"/>
    <s v="Bevis Steel Folding Chairs"/>
    <n v="230.28"/>
    <n v="3"/>
    <n v="23.027999999999999"/>
    <x v="6"/>
    <s v="Dec"/>
  </r>
  <r>
    <s v="CA-2014-110219"/>
    <x v="571"/>
    <d v="2014-05-08T00:00:00"/>
    <x v="2"/>
    <s v="EB-13870"/>
    <s v="Emily Burns"/>
    <x v="0"/>
    <s v="United States"/>
    <x v="21"/>
    <x v="5"/>
    <x v="3"/>
    <s v="FUR-CH-10001146"/>
    <x v="0"/>
    <x v="1"/>
    <s v="Global Value Mid-Back Manager's Chair, Gray"/>
    <n v="127.869"/>
    <n v="3"/>
    <n v="-9.1334999999999997"/>
    <x v="0"/>
    <s v="May"/>
  </r>
  <r>
    <s v="CA-2015-118871"/>
    <x v="463"/>
    <d v="2015-12-09T00:00:00"/>
    <x v="0"/>
    <s v="HM-14860"/>
    <s v="Harry Marie"/>
    <x v="1"/>
    <s v="United States"/>
    <x v="2"/>
    <x v="2"/>
    <x v="1"/>
    <s v="FUR-FU-10002111"/>
    <x v="0"/>
    <x v="3"/>
    <s v="Master Caster Door Stop, Large Brown"/>
    <n v="36.4"/>
    <n v="5"/>
    <n v="13.832000000000001"/>
    <x v="2"/>
    <s v="Dec"/>
  </r>
  <r>
    <s v="CA-2017-129490"/>
    <x v="572"/>
    <d v="2017-09-30T00:00:00"/>
    <x v="1"/>
    <s v="SJ-20125"/>
    <s v="Sanjit Jacobs"/>
    <x v="2"/>
    <s v="United States"/>
    <x v="232"/>
    <x v="1"/>
    <x v="0"/>
    <s v="FUR-CH-10003298"/>
    <x v="0"/>
    <x v="1"/>
    <s v="Office Star - Contemporary Task Swivel chair with Loop Arms, Charcoal"/>
    <n v="419.13600000000002"/>
    <n v="4"/>
    <n v="-57.6312"/>
    <x v="4"/>
    <s v="Sep"/>
  </r>
  <r>
    <s v="CA-2014-169460"/>
    <x v="573"/>
    <d v="2014-04-21T00:00:00"/>
    <x v="0"/>
    <s v="NF-18595"/>
    <s v="Nicole Fjeld"/>
    <x v="2"/>
    <s v="United States"/>
    <x v="124"/>
    <x v="2"/>
    <x v="1"/>
    <s v="FUR-FU-10004017"/>
    <x v="0"/>
    <x v="3"/>
    <s v="Executive Impressions 13&quot; Chairman Wall Clock"/>
    <n v="76.14"/>
    <n v="3"/>
    <n v="26.649000000000001"/>
    <x v="3"/>
    <s v="Apr"/>
  </r>
  <r>
    <s v="CA-2016-139395"/>
    <x v="574"/>
    <d v="2016-12-18T00:00:00"/>
    <x v="1"/>
    <s v="MG-17650"/>
    <s v="Matthew Grinstein"/>
    <x v="2"/>
    <s v="United States"/>
    <x v="38"/>
    <x v="17"/>
    <x v="3"/>
    <s v="FUR-FU-10003724"/>
    <x v="0"/>
    <x v="3"/>
    <s v="Westinghouse Clip-On Gooseneck Lamps"/>
    <n v="33.479999999999997"/>
    <n v="4"/>
    <n v="8.7048000000000005"/>
    <x v="6"/>
    <s v="Dec"/>
  </r>
  <r>
    <s v="CA-2016-120250"/>
    <x v="107"/>
    <d v="2016-09-22T00:00:00"/>
    <x v="2"/>
    <s v="AP-10720"/>
    <s v="Anne Pryor"/>
    <x v="2"/>
    <s v="United States"/>
    <x v="3"/>
    <x v="3"/>
    <x v="2"/>
    <s v="FUR-FU-10003424"/>
    <x v="0"/>
    <x v="3"/>
    <s v="Nu-Dell Oak Frame"/>
    <n v="25.632000000000001"/>
    <n v="3"/>
    <n v="3.8448000000000002"/>
    <x v="0"/>
    <s v="Sep"/>
  </r>
  <r>
    <s v="US-2017-163790"/>
    <x v="575"/>
    <d v="2017-11-04T00:00:00"/>
    <x v="0"/>
    <s v="NL-18310"/>
    <s v="Nancy Lomonaco"/>
    <x v="2"/>
    <s v="United States"/>
    <x v="250"/>
    <x v="2"/>
    <x v="1"/>
    <s v="FUR-FU-10002508"/>
    <x v="0"/>
    <x v="3"/>
    <s v="Document Clip Frames"/>
    <n v="25.02"/>
    <n v="3"/>
    <n v="10.5084"/>
    <x v="3"/>
    <s v="Nov"/>
  </r>
  <r>
    <s v="CA-2016-129868"/>
    <x v="576"/>
    <d v="2016-12-31T00:00:00"/>
    <x v="1"/>
    <s v="MC-18130"/>
    <s v="Mike Caudle"/>
    <x v="1"/>
    <s v="United States"/>
    <x v="2"/>
    <x v="2"/>
    <x v="1"/>
    <s v="FUR-CH-10003535"/>
    <x v="0"/>
    <x v="1"/>
    <s v="Global Armless Task Chair, Royal Blue"/>
    <n v="146.352"/>
    <n v="3"/>
    <n v="-5.4882"/>
    <x v="2"/>
    <s v="Dec"/>
  </r>
  <r>
    <s v="CA-2016-129868"/>
    <x v="576"/>
    <d v="2016-12-31T00:00:00"/>
    <x v="1"/>
    <s v="MC-18130"/>
    <s v="Mike Caudle"/>
    <x v="1"/>
    <s v="United States"/>
    <x v="2"/>
    <x v="2"/>
    <x v="1"/>
    <s v="FUR-TA-10003473"/>
    <x v="0"/>
    <x v="2"/>
    <s v="Bretford Rectangular Conference Table Tops"/>
    <n v="902.71199999999999"/>
    <n v="3"/>
    <n v="33.851700000000001"/>
    <x v="2"/>
    <s v="Dec"/>
  </r>
  <r>
    <s v="CA-2015-146948"/>
    <x v="370"/>
    <d v="2015-07-20T00:00:00"/>
    <x v="1"/>
    <s v="MG-17890"/>
    <s v="Michael Granlund"/>
    <x v="2"/>
    <s v="United States"/>
    <x v="237"/>
    <x v="32"/>
    <x v="2"/>
    <s v="FUR-CH-10004853"/>
    <x v="0"/>
    <x v="1"/>
    <s v="Global Manager's Adjustable Task Chair, Storm"/>
    <n v="150.97999999999999"/>
    <n v="1"/>
    <n v="43.784199999999998"/>
    <x v="4"/>
    <s v="Jul"/>
  </r>
  <r>
    <s v="US-2017-141852"/>
    <x v="17"/>
    <d v="2017-11-14T00:00:00"/>
    <x v="1"/>
    <s v="JE-15745"/>
    <s v="Joel Eaton"/>
    <x v="0"/>
    <s v="United States"/>
    <x v="64"/>
    <x v="2"/>
    <x v="1"/>
    <s v="FUR-FU-10000023"/>
    <x v="0"/>
    <x v="3"/>
    <s v="Eldon Wave Desk Accessories"/>
    <n v="47.12"/>
    <n v="8"/>
    <n v="20.732800000000001"/>
    <x v="2"/>
    <s v="Nov"/>
  </r>
  <r>
    <s v="CA-2015-117800"/>
    <x v="231"/>
    <d v="2015-09-26T00:00:00"/>
    <x v="1"/>
    <s v="TH-21550"/>
    <s v="Tracy Hopkins"/>
    <x v="2"/>
    <s v="United States"/>
    <x v="114"/>
    <x v="20"/>
    <x v="2"/>
    <s v="FUR-CH-10000785"/>
    <x v="0"/>
    <x v="1"/>
    <s v="Global Ergonomic Managers Chair"/>
    <n v="542.94000000000005"/>
    <n v="3"/>
    <n v="141.1644"/>
    <x v="2"/>
    <s v="Sep"/>
  </r>
  <r>
    <s v="CA-2017-147228"/>
    <x v="198"/>
    <d v="2017-09-14T00:00:00"/>
    <x v="1"/>
    <s v="SO-20335"/>
    <s v="Sean O'Donnell"/>
    <x v="0"/>
    <s v="United States"/>
    <x v="11"/>
    <x v="9"/>
    <x v="0"/>
    <s v="FUR-FU-10000023"/>
    <x v="0"/>
    <x v="3"/>
    <s v="Eldon Wave Desk Accessories"/>
    <n v="14.135999999999999"/>
    <n v="3"/>
    <n v="4.2408000000000001"/>
    <x v="2"/>
    <s v="Sep"/>
  </r>
  <r>
    <s v="US-2015-126235"/>
    <x v="233"/>
    <d v="2015-10-15T00:00:00"/>
    <x v="3"/>
    <s v="GA-14725"/>
    <s v="Guy Armstrong"/>
    <x v="0"/>
    <s v="United States"/>
    <x v="189"/>
    <x v="17"/>
    <x v="3"/>
    <s v="FUR-FU-10000719"/>
    <x v="0"/>
    <x v="3"/>
    <s v="DAX Cubicle Frames, 8-1/2 x 11"/>
    <n v="17.14"/>
    <n v="2"/>
    <n v="6.1703999999999999"/>
    <x v="7"/>
    <s v="Oct"/>
  </r>
  <r>
    <s v="CA-2017-168396"/>
    <x v="309"/>
    <d v="2017-08-08T00:00:00"/>
    <x v="0"/>
    <s v="BD-11725"/>
    <s v="Bruce Degenhardt"/>
    <x v="0"/>
    <s v="United States"/>
    <x v="28"/>
    <x v="2"/>
    <x v="1"/>
    <s v="FUR-FU-10000723"/>
    <x v="0"/>
    <x v="3"/>
    <s v="Deflect-o EconoMat Studded, No Bevel Mat for Low Pile Carpeting"/>
    <n v="123.96"/>
    <n v="3"/>
    <n v="11.1564"/>
    <x v="2"/>
    <s v="Aug"/>
  </r>
  <r>
    <s v="CA-2015-130456"/>
    <x v="130"/>
    <d v="2015-08-26T00:00:00"/>
    <x v="1"/>
    <s v="DS-13180"/>
    <s v="David Smith"/>
    <x v="1"/>
    <s v="United States"/>
    <x v="28"/>
    <x v="2"/>
    <x v="1"/>
    <s v="FUR-BO-10003893"/>
    <x v="0"/>
    <x v="0"/>
    <s v="Sauder Camden County Collection Library"/>
    <n v="586.39800000000002"/>
    <n v="6"/>
    <n v="34.494"/>
    <x v="2"/>
    <s v="Aug"/>
  </r>
  <r>
    <s v="CA-2017-130141"/>
    <x v="546"/>
    <d v="2017-10-24T00:00:00"/>
    <x v="0"/>
    <s v="HA-14905"/>
    <s v="Helen Abelman"/>
    <x v="0"/>
    <s v="United States"/>
    <x v="200"/>
    <x v="12"/>
    <x v="1"/>
    <s v="FUR-CH-10000749"/>
    <x v="0"/>
    <x v="1"/>
    <s v="Office Star - Ergonomic Mid Back Chair with 2-Way Adjustable Arms"/>
    <n v="579.13599999999997"/>
    <n v="4"/>
    <n v="-28.956800000000001"/>
    <x v="3"/>
    <s v="Oct"/>
  </r>
  <r>
    <s v="CA-2016-143910"/>
    <x v="577"/>
    <d v="2016-08-16T00:00:00"/>
    <x v="1"/>
    <s v="BC-11125"/>
    <s v="Becky Castell"/>
    <x v="2"/>
    <s v="United States"/>
    <x v="13"/>
    <x v="7"/>
    <x v="2"/>
    <s v="FUR-CH-10000225"/>
    <x v="0"/>
    <x v="1"/>
    <s v="Global Geo Office Task Chair, Gray"/>
    <n v="145.76400000000001"/>
    <n v="2"/>
    <n v="-8.0980000000000008"/>
    <x v="4"/>
    <s v="Aug"/>
  </r>
  <r>
    <s v="CA-2016-139556"/>
    <x v="578"/>
    <d v="2016-05-01T00:00:00"/>
    <x v="1"/>
    <s v="DB-13360"/>
    <s v="Dennis Bolton"/>
    <x v="2"/>
    <s v="United States"/>
    <x v="13"/>
    <x v="7"/>
    <x v="2"/>
    <s v="FUR-CH-10004983"/>
    <x v="0"/>
    <x v="1"/>
    <s v="Office Star - Mid Back Dual function Ergonomic High Back Chair with 2-Way Adjustable Arms"/>
    <n v="434.64600000000002"/>
    <n v="3"/>
    <n v="62.782200000000003"/>
    <x v="2"/>
    <s v="Apr"/>
  </r>
  <r>
    <s v="CA-2015-112130"/>
    <x v="496"/>
    <d v="2015-05-07T00:00:00"/>
    <x v="1"/>
    <s v="SV-20785"/>
    <s v="Stewart Visinsky"/>
    <x v="0"/>
    <s v="United States"/>
    <x v="3"/>
    <x v="3"/>
    <x v="2"/>
    <s v="FUR-CH-10002965"/>
    <x v="0"/>
    <x v="1"/>
    <s v="Global Leather Highback Executive Chair with Pneumatic Height Adjustment, Black"/>
    <n v="844.11599999999999"/>
    <n v="6"/>
    <n v="-36.176400000000001"/>
    <x v="4"/>
    <s v="May"/>
  </r>
  <r>
    <s v="CA-2016-116547"/>
    <x v="579"/>
    <d v="2016-01-17T00:00:00"/>
    <x v="1"/>
    <s v="KB-16585"/>
    <s v="Ken Black"/>
    <x v="1"/>
    <s v="United States"/>
    <x v="15"/>
    <x v="13"/>
    <x v="1"/>
    <s v="FUR-FU-10000076"/>
    <x v="0"/>
    <x v="3"/>
    <s v="24-Hour Round Wall Clock"/>
    <n v="79.92"/>
    <n v="4"/>
    <n v="34.365600000000001"/>
    <x v="1"/>
    <s v="Jan"/>
  </r>
  <r>
    <s v="US-2017-133200"/>
    <x v="580"/>
    <d v="2017-05-11T00:00:00"/>
    <x v="1"/>
    <s v="DB-13555"/>
    <s v="Dorothy Badders"/>
    <x v="1"/>
    <s v="United States"/>
    <x v="50"/>
    <x v="5"/>
    <x v="3"/>
    <s v="FUR-BO-10001601"/>
    <x v="0"/>
    <x v="0"/>
    <s v="Sauder Mission Library with Doors, Fruitwood Finish"/>
    <n v="623.46479999999997"/>
    <n v="7"/>
    <n v="-119.1918"/>
    <x v="2"/>
    <s v="May"/>
  </r>
  <r>
    <s v="CA-2016-133550"/>
    <x v="581"/>
    <d v="2016-08-06T00:00:00"/>
    <x v="1"/>
    <s v="KL-16645"/>
    <s v="Ken Lonsdale"/>
    <x v="0"/>
    <s v="United States"/>
    <x v="25"/>
    <x v="17"/>
    <x v="3"/>
    <s v="FUR-FU-10002918"/>
    <x v="0"/>
    <x v="3"/>
    <s v="Eldon ClusterMat Chair Mat with Cordless Antistatic Protection"/>
    <n v="272.94"/>
    <n v="3"/>
    <n v="30.023399999999999"/>
    <x v="6"/>
    <s v="Jul"/>
  </r>
  <r>
    <s v="CA-2017-139416"/>
    <x v="582"/>
    <d v="2017-03-29T00:00:00"/>
    <x v="0"/>
    <s v="AG-10270"/>
    <s v="Alejandro Grove"/>
    <x v="0"/>
    <s v="United States"/>
    <x v="3"/>
    <x v="3"/>
    <x v="2"/>
    <s v="FUR-FU-10003832"/>
    <x v="0"/>
    <x v="3"/>
    <s v="Eldon Expressions Punched Metal &amp; Wood Desk Accessories, Black &amp; Cherry"/>
    <n v="15.007999999999999"/>
    <n v="2"/>
    <n v="1.5007999999999999"/>
    <x v="3"/>
    <s v="Mar"/>
  </r>
  <r>
    <s v="CA-2016-159912"/>
    <x v="583"/>
    <d v="2016-09-03T00:00:00"/>
    <x v="1"/>
    <s v="GB-14530"/>
    <s v="George Bell"/>
    <x v="1"/>
    <s v="United States"/>
    <x v="3"/>
    <x v="3"/>
    <x v="2"/>
    <s v="FUR-TA-10004152"/>
    <x v="0"/>
    <x v="2"/>
    <s v="Barricks 18&quot; x 48&quot; Non-Folding Utility Table with Bottom Storage Shelf"/>
    <n v="241.92"/>
    <n v="4"/>
    <n v="-56.448"/>
    <x v="2"/>
    <s v="Aug"/>
  </r>
  <r>
    <s v="CA-2016-159912"/>
    <x v="583"/>
    <d v="2016-09-03T00:00:00"/>
    <x v="1"/>
    <s v="GB-14530"/>
    <s v="George Bell"/>
    <x v="1"/>
    <s v="United States"/>
    <x v="3"/>
    <x v="3"/>
    <x v="2"/>
    <s v="FUR-BO-10002853"/>
    <x v="0"/>
    <x v="0"/>
    <s v="O'Sullivan 5-Shelf Heavy-Duty Bookcases"/>
    <n v="163.88"/>
    <n v="4"/>
    <n v="-81.94"/>
    <x v="2"/>
    <s v="Aug"/>
  </r>
  <r>
    <s v="CA-2014-138681"/>
    <x v="191"/>
    <d v="2014-12-22T00:00:00"/>
    <x v="2"/>
    <s v="CT-11995"/>
    <s v="Carol Triggs"/>
    <x v="0"/>
    <s v="United States"/>
    <x v="104"/>
    <x v="22"/>
    <x v="1"/>
    <s v="FUR-FU-10001876"/>
    <x v="0"/>
    <x v="3"/>
    <s v="Computer Room Manger, 14&quot;"/>
    <n v="51.968000000000004"/>
    <n v="2"/>
    <n v="10.393599999999999"/>
    <x v="3"/>
    <s v="Dec"/>
  </r>
  <r>
    <s v="CA-2014-138681"/>
    <x v="191"/>
    <d v="2014-12-22T00:00:00"/>
    <x v="2"/>
    <s v="CT-11995"/>
    <s v="Carol Triggs"/>
    <x v="0"/>
    <s v="United States"/>
    <x v="104"/>
    <x v="22"/>
    <x v="1"/>
    <s v="FUR-CH-10004860"/>
    <x v="0"/>
    <x v="1"/>
    <s v="Global Low Back Tilter Chair"/>
    <n v="242.352"/>
    <n v="3"/>
    <n v="-42.4116"/>
    <x v="3"/>
    <s v="Dec"/>
  </r>
  <r>
    <s v="US-2015-138121"/>
    <x v="584"/>
    <d v="2015-12-17T00:00:00"/>
    <x v="3"/>
    <s v="JL-15835"/>
    <s v="John Lee"/>
    <x v="0"/>
    <s v="United States"/>
    <x v="25"/>
    <x v="17"/>
    <x v="3"/>
    <s v="FUR-CH-10003846"/>
    <x v="0"/>
    <x v="1"/>
    <s v="Hon Valutask Swivel Chairs"/>
    <n v="302.94"/>
    <n v="3"/>
    <n v="48.470399999999998"/>
    <x v="7"/>
    <s v="Dec"/>
  </r>
  <r>
    <s v="US-2015-138121"/>
    <x v="584"/>
    <d v="2015-12-17T00:00:00"/>
    <x v="3"/>
    <s v="JL-15835"/>
    <s v="John Lee"/>
    <x v="0"/>
    <s v="United States"/>
    <x v="25"/>
    <x v="17"/>
    <x v="3"/>
    <s v="FUR-CH-10004875"/>
    <x v="0"/>
    <x v="1"/>
    <s v="Harbour Creations 67200 Series Stacking Chairs"/>
    <n v="142.36000000000001"/>
    <n v="2"/>
    <n v="38.437199999999997"/>
    <x v="7"/>
    <s v="Dec"/>
  </r>
  <r>
    <s v="US-2015-138121"/>
    <x v="584"/>
    <d v="2015-12-17T00:00:00"/>
    <x v="3"/>
    <s v="JL-15835"/>
    <s v="John Lee"/>
    <x v="0"/>
    <s v="United States"/>
    <x v="25"/>
    <x v="17"/>
    <x v="3"/>
    <s v="FUR-CH-10003817"/>
    <x v="0"/>
    <x v="1"/>
    <s v="Global Value Steno Chair, Gray"/>
    <n v="546.66"/>
    <n v="9"/>
    <n v="136.66499999999999"/>
    <x v="7"/>
    <s v="Dec"/>
  </r>
  <r>
    <s v="US-2015-138121"/>
    <x v="584"/>
    <d v="2015-12-17T00:00:00"/>
    <x v="3"/>
    <s v="JL-15835"/>
    <s v="John Lee"/>
    <x v="0"/>
    <s v="United States"/>
    <x v="25"/>
    <x v="17"/>
    <x v="3"/>
    <s v="FUR-FU-10002116"/>
    <x v="0"/>
    <x v="3"/>
    <s v="Tenex Carpeted, Granite-Look or Clear Contemporary Contour Shape Chair Mats"/>
    <n v="212.13"/>
    <n v="3"/>
    <n v="14.8491"/>
    <x v="7"/>
    <s v="Dec"/>
  </r>
  <r>
    <s v="CA-2017-140298"/>
    <x v="585"/>
    <d v="2017-05-17T00:00:00"/>
    <x v="1"/>
    <s v="JK-16120"/>
    <s v="Julie Kriz"/>
    <x v="2"/>
    <s v="United States"/>
    <x v="198"/>
    <x v="5"/>
    <x v="3"/>
    <s v="FUR-FU-10001967"/>
    <x v="0"/>
    <x v="3"/>
    <s v="Telescoping Adjustable Floor Lamp"/>
    <n v="7.9960000000000004"/>
    <n v="1"/>
    <n v="-6.9965000000000002"/>
    <x v="6"/>
    <s v="May"/>
  </r>
  <r>
    <s v="CA-2016-158435"/>
    <x v="586"/>
    <d v="2016-05-18T00:00:00"/>
    <x v="2"/>
    <s v="AG-10900"/>
    <s v="Arthur Gainer"/>
    <x v="0"/>
    <s v="United States"/>
    <x v="251"/>
    <x v="19"/>
    <x v="2"/>
    <s v="FUR-FU-10003975"/>
    <x v="0"/>
    <x v="3"/>
    <s v="Eldon Advantage Chair Mats for Low to Medium Pile Carpets"/>
    <n v="173.24"/>
    <n v="4"/>
    <n v="17.324000000000002"/>
    <x v="5"/>
    <s v="May"/>
  </r>
  <r>
    <s v="CA-2014-108273"/>
    <x v="439"/>
    <d v="2014-12-21T00:00:00"/>
    <x v="1"/>
    <s v="EJ-13720"/>
    <s v="Ed Jacobs"/>
    <x v="0"/>
    <s v="United States"/>
    <x v="156"/>
    <x v="5"/>
    <x v="3"/>
    <s v="FUR-FU-10002116"/>
    <x v="0"/>
    <x v="3"/>
    <s v="Tenex Carpeted, Granite-Look or Clear Contemporary Contour Shape Chair Mats"/>
    <n v="56.567999999999998"/>
    <n v="2"/>
    <n v="-74.952600000000004"/>
    <x v="2"/>
    <s v="Dec"/>
  </r>
  <r>
    <s v="CA-2017-143126"/>
    <x v="587"/>
    <d v="2017-12-07T00:00:00"/>
    <x v="0"/>
    <s v="CM-12655"/>
    <s v="Corinna Mitchell"/>
    <x v="2"/>
    <s v="United States"/>
    <x v="15"/>
    <x v="13"/>
    <x v="1"/>
    <s v="FUR-TA-10002958"/>
    <x v="0"/>
    <x v="2"/>
    <s v="Bevis Oval Conference Table, Walnut"/>
    <n v="521.96"/>
    <n v="2"/>
    <n v="88.733199999999997"/>
    <x v="4"/>
    <s v="Dec"/>
  </r>
  <r>
    <s v="CA-2014-106229"/>
    <x v="588"/>
    <d v="2014-06-11T00:00:00"/>
    <x v="0"/>
    <s v="NR-18550"/>
    <s v="Nick Radford"/>
    <x v="0"/>
    <s v="United States"/>
    <x v="14"/>
    <x v="8"/>
    <x v="3"/>
    <s v="FUR-TA-10002041"/>
    <x v="0"/>
    <x v="2"/>
    <s v="Bevis Round Conference Table Top, X-Base"/>
    <n v="268.935"/>
    <n v="3"/>
    <n v="-209.76929999999999"/>
    <x v="4"/>
    <s v="Jun"/>
  </r>
  <r>
    <s v="CA-2014-119151"/>
    <x v="306"/>
    <d v="2014-11-29T00:00:00"/>
    <x v="0"/>
    <s v="MP-18175"/>
    <s v="Mike Pelletier"/>
    <x v="2"/>
    <s v="United States"/>
    <x v="13"/>
    <x v="7"/>
    <x v="2"/>
    <s v="FUR-BO-10003159"/>
    <x v="0"/>
    <x v="0"/>
    <s v="Sauder Camden County Collection Libraries, Planked Cherry Finish"/>
    <n v="275.952"/>
    <n v="3"/>
    <n v="-37.943399999999997"/>
    <x v="4"/>
    <s v="Nov"/>
  </r>
  <r>
    <s v="US-2015-103996"/>
    <x v="165"/>
    <d v="2015-03-31T00:00:00"/>
    <x v="0"/>
    <s v="RB-19435"/>
    <s v="Richard Bierner"/>
    <x v="0"/>
    <s v="United States"/>
    <x v="53"/>
    <x v="2"/>
    <x v="1"/>
    <s v="FUR-FU-10004586"/>
    <x v="0"/>
    <x v="3"/>
    <s v="G.E. Longer-Life Indoor Recessed Floodlight Bulbs"/>
    <n v="19.920000000000002"/>
    <n v="3"/>
    <n v="9.5616000000000003"/>
    <x v="3"/>
    <s v="Mar"/>
  </r>
  <r>
    <s v="CA-2016-120530"/>
    <x v="589"/>
    <d v="2016-04-12T00:00:00"/>
    <x v="1"/>
    <s v="Dl-13600"/>
    <s v="Dorris liebe"/>
    <x v="1"/>
    <s v="United States"/>
    <x v="13"/>
    <x v="7"/>
    <x v="2"/>
    <s v="FUR-CH-10000454"/>
    <x v="0"/>
    <x v="1"/>
    <s v="Hon Deluxe Fabric Upholstered Stacking Chairs, Rounded Back"/>
    <n v="658.74599999999998"/>
    <n v="3"/>
    <n v="146.38800000000001"/>
    <x v="2"/>
    <s v="Apr"/>
  </r>
  <r>
    <s v="CA-2015-105725"/>
    <x v="590"/>
    <d v="2015-02-24T00:00:00"/>
    <x v="1"/>
    <s v="GT-14755"/>
    <s v="Guy Thornton"/>
    <x v="0"/>
    <s v="United States"/>
    <x v="62"/>
    <x v="2"/>
    <x v="1"/>
    <s v="FUR-TA-10001676"/>
    <x v="0"/>
    <x v="2"/>
    <s v="Hon 61000 Series Interactive Training Tables"/>
    <n v="35.543999999999997"/>
    <n v="1"/>
    <n v="-0.88859999999999995"/>
    <x v="6"/>
    <s v="Feb"/>
  </r>
  <r>
    <s v="CA-2016-120005"/>
    <x v="492"/>
    <d v="2016-03-03T00:00:00"/>
    <x v="3"/>
    <s v="TS-21160"/>
    <s v="Theresa Swint"/>
    <x v="1"/>
    <s v="United States"/>
    <x v="28"/>
    <x v="2"/>
    <x v="1"/>
    <s v="FUR-FU-10000672"/>
    <x v="0"/>
    <x v="3"/>
    <s v="Executive Impressions 10&quot; Spectator Wall Clock"/>
    <n v="35.28"/>
    <n v="3"/>
    <n v="11.995200000000001"/>
    <x v="7"/>
    <s v="Mar"/>
  </r>
  <r>
    <s v="CA-2017-103499"/>
    <x v="93"/>
    <d v="2017-11-24T00:00:00"/>
    <x v="1"/>
    <s v="ES-14020"/>
    <s v="Erica Smith"/>
    <x v="0"/>
    <s v="United States"/>
    <x v="38"/>
    <x v="9"/>
    <x v="0"/>
    <s v="FUR-CH-10001482"/>
    <x v="0"/>
    <x v="1"/>
    <s v="Office Star - Mesh Screen back chair with Vinyl seat"/>
    <n v="209.56800000000001"/>
    <n v="2"/>
    <n v="-23.5764"/>
    <x v="4"/>
    <s v="Nov"/>
  </r>
  <r>
    <s v="CA-2017-119746"/>
    <x v="68"/>
    <d v="2017-11-27T00:00:00"/>
    <x v="1"/>
    <s v="CM-12385"/>
    <s v="Christopher Martinez"/>
    <x v="0"/>
    <s v="United States"/>
    <x v="9"/>
    <x v="8"/>
    <x v="3"/>
    <s v="FUR-FU-10004909"/>
    <x v="0"/>
    <x v="3"/>
    <s v="Contemporary Wood/Metal Frame"/>
    <n v="6.4640000000000004"/>
    <n v="1"/>
    <n v="-4.04"/>
    <x v="4"/>
    <s v="Nov"/>
  </r>
  <r>
    <s v="CA-2014-150301"/>
    <x v="591"/>
    <d v="2014-07-10T00:00:00"/>
    <x v="2"/>
    <s v="MH-18025"/>
    <s v="Michelle Huthwaite"/>
    <x v="0"/>
    <s v="United States"/>
    <x v="252"/>
    <x v="7"/>
    <x v="2"/>
    <s v="FUR-CH-10002647"/>
    <x v="0"/>
    <x v="1"/>
    <s v="Situations Contoured Folding Chairs, 4/Set"/>
    <n v="63.881999999999998"/>
    <n v="1"/>
    <n v="10.647"/>
    <x v="3"/>
    <s v="Jul"/>
  </r>
  <r>
    <s v="CA-2014-159310"/>
    <x v="592"/>
    <d v="2014-11-12T00:00:00"/>
    <x v="1"/>
    <s v="SC-20725"/>
    <s v="Steven Cartwright"/>
    <x v="0"/>
    <s v="United States"/>
    <x v="6"/>
    <x v="5"/>
    <x v="3"/>
    <s v="FUR-CH-10002758"/>
    <x v="0"/>
    <x v="1"/>
    <s v="Hon Deluxe Fabric Upholstered Stacking Chairs, Squared Back"/>
    <n v="683.14400000000001"/>
    <n v="4"/>
    <n v="0"/>
    <x v="2"/>
    <s v="Nov"/>
  </r>
  <r>
    <s v="CA-2015-104346"/>
    <x v="593"/>
    <d v="2015-12-16T00:00:00"/>
    <x v="1"/>
    <s v="IM-15070"/>
    <s v="Irene Maddox"/>
    <x v="0"/>
    <s v="United States"/>
    <x v="30"/>
    <x v="12"/>
    <x v="1"/>
    <s v="FUR-BO-10003450"/>
    <x v="0"/>
    <x v="0"/>
    <s v="Bush Westfield Collection Bookcases, Dark Cherry Finish"/>
    <n v="69.575999999999993"/>
    <n v="4"/>
    <n v="-143.79040000000001"/>
    <x v="2"/>
    <s v="Dec"/>
  </r>
  <r>
    <s v="CA-2015-104346"/>
    <x v="593"/>
    <d v="2015-12-16T00:00:00"/>
    <x v="1"/>
    <s v="IM-15070"/>
    <s v="Irene Maddox"/>
    <x v="0"/>
    <s v="United States"/>
    <x v="30"/>
    <x v="12"/>
    <x v="1"/>
    <s v="FUR-FU-10002456"/>
    <x v="0"/>
    <x v="3"/>
    <s v="Master Caster Door Stop, Large Neon Orange"/>
    <n v="52.415999999999997"/>
    <n v="9"/>
    <n v="15.069599999999999"/>
    <x v="2"/>
    <s v="Dec"/>
  </r>
  <r>
    <s v="CA-2015-104346"/>
    <x v="593"/>
    <d v="2015-12-16T00:00:00"/>
    <x v="1"/>
    <s v="IM-15070"/>
    <s v="Irene Maddox"/>
    <x v="0"/>
    <s v="United States"/>
    <x v="30"/>
    <x v="12"/>
    <x v="1"/>
    <s v="FUR-FU-10001473"/>
    <x v="0"/>
    <x v="3"/>
    <s v="DAX Wood Document Frame"/>
    <n v="54.92"/>
    <n v="5"/>
    <n v="10.984"/>
    <x v="2"/>
    <s v="Dec"/>
  </r>
  <r>
    <s v="CA-2015-104346"/>
    <x v="593"/>
    <d v="2015-12-16T00:00:00"/>
    <x v="1"/>
    <s v="IM-15070"/>
    <s v="Irene Maddox"/>
    <x v="0"/>
    <s v="United States"/>
    <x v="30"/>
    <x v="12"/>
    <x v="1"/>
    <s v="FUR-TA-10000849"/>
    <x v="0"/>
    <x v="2"/>
    <s v="Bevis Rectangular Conference Tables"/>
    <n v="364.95"/>
    <n v="5"/>
    <n v="-248.166"/>
    <x v="2"/>
    <s v="Dec"/>
  </r>
  <r>
    <s v="CA-2015-144722"/>
    <x v="253"/>
    <d v="2015-03-23T00:00:00"/>
    <x v="1"/>
    <s v="MF-18250"/>
    <s v="Monica Federle"/>
    <x v="1"/>
    <s v="United States"/>
    <x v="2"/>
    <x v="2"/>
    <x v="1"/>
    <s v="FUR-FU-10001215"/>
    <x v="0"/>
    <x v="3"/>
    <s v="Howard Miller 11-1/2&quot; Diameter Brentwood Wall Clock"/>
    <n v="43.13"/>
    <n v="1"/>
    <n v="18.114599999999999"/>
    <x v="1"/>
    <s v="Mar"/>
  </r>
  <r>
    <s v="US-2016-148901"/>
    <x v="326"/>
    <d v="2016-05-19T00:00:00"/>
    <x v="1"/>
    <s v="MK-17905"/>
    <s v="Michael Kennedy"/>
    <x v="1"/>
    <s v="United States"/>
    <x v="51"/>
    <x v="1"/>
    <x v="0"/>
    <s v="FUR-FU-10002396"/>
    <x v="0"/>
    <x v="3"/>
    <s v="DAX Copper Panel Document Frame, 5 x 7 Size"/>
    <n v="30.192"/>
    <n v="3"/>
    <n v="8.3027999999999995"/>
    <x v="2"/>
    <s v="May"/>
  </r>
  <r>
    <s v="CA-2017-136364"/>
    <x v="594"/>
    <d v="2017-07-17T00:00:00"/>
    <x v="0"/>
    <s v="MH-17455"/>
    <s v="Mark Hamilton"/>
    <x v="0"/>
    <s v="United States"/>
    <x v="3"/>
    <x v="3"/>
    <x v="2"/>
    <s v="FUR-FU-10002501"/>
    <x v="0"/>
    <x v="3"/>
    <s v="Nu-Dell Executive Frame"/>
    <n v="91.007999999999996"/>
    <n v="9"/>
    <n v="19.339200000000002"/>
    <x v="4"/>
    <s v="Jul"/>
  </r>
  <r>
    <s v="CA-2016-121370"/>
    <x v="566"/>
    <d v="2016-11-19T00:00:00"/>
    <x v="0"/>
    <s v="EB-14110"/>
    <s v="Eugene Barchas"/>
    <x v="0"/>
    <s v="United States"/>
    <x v="3"/>
    <x v="3"/>
    <x v="2"/>
    <s v="FUR-CH-10000785"/>
    <x v="0"/>
    <x v="1"/>
    <s v="Global Ergonomic Managers Chair"/>
    <n v="380.05799999999999"/>
    <n v="3"/>
    <n v="-21.717600000000001"/>
    <x v="2"/>
    <s v="Nov"/>
  </r>
  <r>
    <s v="CA-2016-121370"/>
    <x v="566"/>
    <d v="2016-11-19T00:00:00"/>
    <x v="0"/>
    <s v="EB-14110"/>
    <s v="Eugene Barchas"/>
    <x v="0"/>
    <s v="United States"/>
    <x v="3"/>
    <x v="3"/>
    <x v="2"/>
    <s v="FUR-FU-10002813"/>
    <x v="0"/>
    <x v="3"/>
    <s v="DAX Contemporary Wood Frame with Silver Metal Mat, Desktop, 11 x 14 Size"/>
    <n v="48.576000000000001"/>
    <n v="3"/>
    <n v="9.7151999999999994"/>
    <x v="2"/>
    <s v="Nov"/>
  </r>
  <r>
    <s v="CA-2016-140018"/>
    <x v="431"/>
    <d v="2016-11-26T00:00:00"/>
    <x v="1"/>
    <s v="CK-12205"/>
    <s v="Chloris Kastensmidt"/>
    <x v="0"/>
    <s v="United States"/>
    <x v="29"/>
    <x v="15"/>
    <x v="2"/>
    <s v="FUR-CH-10003817"/>
    <x v="0"/>
    <x v="1"/>
    <s v="Global Value Steno Chair, Gray"/>
    <n v="127.554"/>
    <n v="3"/>
    <n v="-9.1110000000000007"/>
    <x v="2"/>
    <s v="Nov"/>
  </r>
  <r>
    <s v="CA-2016-140018"/>
    <x v="431"/>
    <d v="2016-11-26T00:00:00"/>
    <x v="1"/>
    <s v="CK-12205"/>
    <s v="Chloris Kastensmidt"/>
    <x v="0"/>
    <s v="United States"/>
    <x v="29"/>
    <x v="15"/>
    <x v="2"/>
    <s v="FUR-FU-10001876"/>
    <x v="0"/>
    <x v="3"/>
    <s v="Computer Room Manger, 14&quot;"/>
    <n v="77.951999999999998"/>
    <n v="3"/>
    <n v="15.590400000000001"/>
    <x v="2"/>
    <s v="Nov"/>
  </r>
  <r>
    <s v="CA-2017-154123"/>
    <x v="93"/>
    <d v="2017-11-25T00:00:00"/>
    <x v="1"/>
    <s v="SC-20050"/>
    <s v="Sample Company A"/>
    <x v="2"/>
    <s v="United States"/>
    <x v="0"/>
    <x v="0"/>
    <x v="0"/>
    <s v="FUR-FU-10000629"/>
    <x v="0"/>
    <x v="3"/>
    <s v="9-3/4 Diameter Round Wall Clock"/>
    <n v="27.58"/>
    <n v="2"/>
    <n v="11.583600000000001"/>
    <x v="2"/>
    <s v="Nov"/>
  </r>
  <r>
    <s v="CA-2014-107818"/>
    <x v="30"/>
    <d v="2014-09-14T00:00:00"/>
    <x v="1"/>
    <s v="MC-17275"/>
    <s v="Marc Crier"/>
    <x v="0"/>
    <s v="United States"/>
    <x v="253"/>
    <x v="13"/>
    <x v="1"/>
    <s v="FUR-CH-10000454"/>
    <x v="0"/>
    <x v="1"/>
    <s v="Hon Deluxe Fabric Upholstered Stacking Chairs, Rounded Back"/>
    <n v="975.92"/>
    <n v="5"/>
    <n v="121.99"/>
    <x v="6"/>
    <s v="Sep"/>
  </r>
  <r>
    <s v="CA-2014-113320"/>
    <x v="202"/>
    <d v="2014-12-15T00:00:00"/>
    <x v="0"/>
    <s v="LH-17155"/>
    <s v="Logan Haushalter"/>
    <x v="0"/>
    <s v="United States"/>
    <x v="121"/>
    <x v="2"/>
    <x v="1"/>
    <s v="FUR-FU-10004270"/>
    <x v="0"/>
    <x v="3"/>
    <s v="Eldon Image Series Desk Accessories, Burgundy"/>
    <n v="12.54"/>
    <n v="3"/>
    <n v="4.5144000000000002"/>
    <x v="0"/>
    <s v="Dec"/>
  </r>
  <r>
    <s v="CA-2014-113320"/>
    <x v="202"/>
    <d v="2014-12-15T00:00:00"/>
    <x v="0"/>
    <s v="LH-17155"/>
    <s v="Logan Haushalter"/>
    <x v="0"/>
    <s v="United States"/>
    <x v="121"/>
    <x v="2"/>
    <x v="1"/>
    <s v="FUR-FU-10001706"/>
    <x v="0"/>
    <x v="3"/>
    <s v="Longer-Life Soft White Bulbs"/>
    <n v="9.24"/>
    <n v="3"/>
    <n v="4.4352"/>
    <x v="0"/>
    <s v="Dec"/>
  </r>
  <r>
    <s v="CA-2015-137526"/>
    <x v="595"/>
    <d v="2015-01-17T00:00:00"/>
    <x v="1"/>
    <s v="PB-19150"/>
    <s v="Philip Brown"/>
    <x v="0"/>
    <s v="United States"/>
    <x v="2"/>
    <x v="2"/>
    <x v="1"/>
    <s v="FUR-FU-10001861"/>
    <x v="0"/>
    <x v="3"/>
    <s v="Floodlight Indoor Halogen Bulbs, 1 Bulb per Pack, 60 Watts"/>
    <n v="77.599999999999994"/>
    <n v="4"/>
    <n v="38.024000000000001"/>
    <x v="4"/>
    <s v="Jan"/>
  </r>
  <r>
    <s v="CA-2015-137526"/>
    <x v="595"/>
    <d v="2015-01-17T00:00:00"/>
    <x v="1"/>
    <s v="PB-19150"/>
    <s v="Philip Brown"/>
    <x v="0"/>
    <s v="United States"/>
    <x v="2"/>
    <x v="2"/>
    <x v="1"/>
    <s v="FUR-FU-10004845"/>
    <x v="0"/>
    <x v="3"/>
    <s v="Deflect-o EconoMat Nonstudded, No Bevel Mat"/>
    <n v="464.85"/>
    <n v="9"/>
    <n v="92.97"/>
    <x v="4"/>
    <s v="Jan"/>
  </r>
  <r>
    <s v="CA-2017-122490"/>
    <x v="596"/>
    <d v="2017-11-18T00:00:00"/>
    <x v="1"/>
    <s v="TT-21070"/>
    <s v="Ted Trevino"/>
    <x v="0"/>
    <s v="United States"/>
    <x v="15"/>
    <x v="13"/>
    <x v="1"/>
    <s v="FUR-CH-10001215"/>
    <x v="0"/>
    <x v="1"/>
    <s v="Global Troy Executive Leather Low-Back Tilter"/>
    <n v="2404.7040000000002"/>
    <n v="6"/>
    <n v="150.29400000000001"/>
    <x v="2"/>
    <s v="Nov"/>
  </r>
  <r>
    <s v="CA-2017-143567"/>
    <x v="575"/>
    <d v="2017-11-05T00:00:00"/>
    <x v="0"/>
    <s v="TB-21175"/>
    <s v="Thomas Boland"/>
    <x v="1"/>
    <s v="United States"/>
    <x v="0"/>
    <x v="0"/>
    <x v="0"/>
    <s v="FUR-CH-10000454"/>
    <x v="0"/>
    <x v="1"/>
    <s v="Hon Deluxe Fabric Upholstered Stacking Chairs, Rounded Back"/>
    <n v="975.92"/>
    <n v="4"/>
    <n v="292.77600000000001"/>
    <x v="0"/>
    <s v="Nov"/>
  </r>
  <r>
    <s v="CA-2016-163167"/>
    <x v="597"/>
    <d v="2016-12-01T00:00:00"/>
    <x v="0"/>
    <s v="RF-19345"/>
    <s v="Randy Ferguson"/>
    <x v="1"/>
    <s v="United States"/>
    <x v="254"/>
    <x v="24"/>
    <x v="0"/>
    <s v="FUR-CH-10004477"/>
    <x v="0"/>
    <x v="1"/>
    <s v="Global Push Button Manager's Chair, Indigo"/>
    <n v="182.67"/>
    <n v="3"/>
    <n v="52.974299999999999"/>
    <x v="0"/>
    <s v="Nov"/>
  </r>
  <r>
    <s v="US-2014-122021"/>
    <x v="384"/>
    <d v="2014-10-17T00:00:00"/>
    <x v="2"/>
    <s v="AC-10660"/>
    <s v="Anna Chung"/>
    <x v="0"/>
    <s v="United States"/>
    <x v="255"/>
    <x v="15"/>
    <x v="2"/>
    <s v="FUR-CH-10003761"/>
    <x v="0"/>
    <x v="1"/>
    <s v="Global Italian Leather Office Chair"/>
    <n v="183.37200000000001"/>
    <n v="2"/>
    <n v="-7.8587999999999996"/>
    <x v="3"/>
    <s v="Oct"/>
  </r>
  <r>
    <s v="US-2014-161613"/>
    <x v="280"/>
    <d v="2014-12-03T00:00:00"/>
    <x v="0"/>
    <s v="MC-17605"/>
    <s v="Matt Connell"/>
    <x v="1"/>
    <s v="United States"/>
    <x v="6"/>
    <x v="5"/>
    <x v="3"/>
    <s v="FUR-CH-10003746"/>
    <x v="0"/>
    <x v="1"/>
    <s v="Hon 4070 Series Pagoda Round Back Stacking Chairs"/>
    <n v="674.05799999999999"/>
    <n v="3"/>
    <n v="-19.258800000000001"/>
    <x v="3"/>
    <s v="Dec"/>
  </r>
  <r>
    <s v="CA-2017-163125"/>
    <x v="224"/>
    <d v="2017-10-11T00:00:00"/>
    <x v="0"/>
    <s v="MB-17305"/>
    <s v="Maria Bertelson"/>
    <x v="0"/>
    <s v="United States"/>
    <x v="256"/>
    <x v="5"/>
    <x v="3"/>
    <s v="FUR-CH-10001802"/>
    <x v="0"/>
    <x v="1"/>
    <s v="Hon Every-Day Chair Series Swivel Task Chairs"/>
    <n v="254.05799999999999"/>
    <n v="3"/>
    <n v="-32.6646"/>
    <x v="3"/>
    <s v="Oct"/>
  </r>
  <r>
    <s v="CA-2016-160304"/>
    <x v="598"/>
    <d v="2016-01-07T00:00:00"/>
    <x v="1"/>
    <s v="BM-11575"/>
    <s v="Brendan Murry"/>
    <x v="1"/>
    <s v="United States"/>
    <x v="257"/>
    <x v="32"/>
    <x v="2"/>
    <s v="FUR-BO-10004709"/>
    <x v="0"/>
    <x v="0"/>
    <s v="Bush Westfield Collection Bookcases, Medium Cherry Finish"/>
    <n v="173.94"/>
    <n v="3"/>
    <n v="38.266800000000003"/>
    <x v="2"/>
    <s v="Jan"/>
  </r>
  <r>
    <s v="CA-2017-117653"/>
    <x v="66"/>
    <d v="2017-10-23T00:00:00"/>
    <x v="1"/>
    <s v="MO-17500"/>
    <s v="Mary O'Rourke"/>
    <x v="0"/>
    <s v="United States"/>
    <x v="9"/>
    <x v="8"/>
    <x v="3"/>
    <s v="FUR-TA-10003008"/>
    <x v="0"/>
    <x v="2"/>
    <s v="Lesro Round Back Collection Coffee Table, End Table"/>
    <n v="91.275000000000006"/>
    <n v="1"/>
    <n v="-67.543499999999995"/>
    <x v="4"/>
    <s v="Oct"/>
  </r>
  <r>
    <s v="CA-2017-143245"/>
    <x v="451"/>
    <d v="2017-12-06T00:00:00"/>
    <x v="1"/>
    <s v="AD-10180"/>
    <s v="Alan Dominguez"/>
    <x v="2"/>
    <s v="United States"/>
    <x v="130"/>
    <x v="19"/>
    <x v="2"/>
    <s v="FUR-CH-10000155"/>
    <x v="0"/>
    <x v="1"/>
    <s v="Global Comet Stacking Armless Chair"/>
    <n v="897.15"/>
    <n v="3"/>
    <n v="251.202"/>
    <x v="2"/>
    <s v="Dec"/>
  </r>
  <r>
    <s v="CA-2014-157147"/>
    <x v="424"/>
    <d v="2014-01-18T00:00:00"/>
    <x v="1"/>
    <s v="BD-11605"/>
    <s v="Brian Dahlen"/>
    <x v="0"/>
    <s v="United States"/>
    <x v="28"/>
    <x v="2"/>
    <x v="1"/>
    <s v="FUR-BO-10003034"/>
    <x v="0"/>
    <x v="0"/>
    <s v="O'Sullivan Elevations Bookcase, Cherry Finish"/>
    <n v="333.99900000000002"/>
    <n v="3"/>
    <n v="3.9293999999999998"/>
    <x v="2"/>
    <s v="Jan"/>
  </r>
  <r>
    <s v="CA-2015-156482"/>
    <x v="599"/>
    <d v="2015-02-13T00:00:00"/>
    <x v="1"/>
    <s v="IL-15100"/>
    <s v="Ivan Liston"/>
    <x v="0"/>
    <s v="United States"/>
    <x v="16"/>
    <x v="14"/>
    <x v="2"/>
    <s v="FUR-CH-10001708"/>
    <x v="0"/>
    <x v="1"/>
    <s v="Office Star - Contemporary Swivel Chair with Padded Adjustable Arms and Flex Back"/>
    <n v="1268.82"/>
    <n v="9"/>
    <n v="266.4522"/>
    <x v="1"/>
    <s v="Feb"/>
  </r>
  <r>
    <s v="CA-2015-156482"/>
    <x v="599"/>
    <d v="2015-02-13T00:00:00"/>
    <x v="1"/>
    <s v="IL-15100"/>
    <s v="Ivan Liston"/>
    <x v="0"/>
    <s v="United States"/>
    <x v="16"/>
    <x v="14"/>
    <x v="2"/>
    <s v="FUR-BO-10002598"/>
    <x v="0"/>
    <x v="0"/>
    <s v="Hon Metal Bookcases, Putty"/>
    <n v="283.92"/>
    <n v="4"/>
    <n v="82.336799999999997"/>
    <x v="1"/>
    <s v="Feb"/>
  </r>
  <r>
    <s v="CA-2017-107125"/>
    <x v="152"/>
    <d v="2017-12-02T00:00:00"/>
    <x v="1"/>
    <s v="BD-11320"/>
    <s v="Bill Donatelli"/>
    <x v="0"/>
    <s v="United States"/>
    <x v="2"/>
    <x v="2"/>
    <x v="1"/>
    <s v="FUR-FU-10000732"/>
    <x v="0"/>
    <x v="3"/>
    <s v="Eldon 200 Class Desk Accessories"/>
    <n v="18.84"/>
    <n v="3"/>
    <n v="6.0288000000000004"/>
    <x v="2"/>
    <s v="Nov"/>
  </r>
  <r>
    <s v="CA-2014-160262"/>
    <x v="2"/>
    <d v="2014-06-13T00:00:00"/>
    <x v="0"/>
    <s v="TS-21205"/>
    <s v="Thomas Seio"/>
    <x v="1"/>
    <s v="United States"/>
    <x v="111"/>
    <x v="34"/>
    <x v="1"/>
    <s v="FUR-FU-10002685"/>
    <x v="0"/>
    <x v="3"/>
    <s v="Executive Impressions 13-1/2&quot; Indoor/Outdoor Wall Clock"/>
    <n v="37.4"/>
    <n v="2"/>
    <n v="14.212"/>
    <x v="4"/>
    <s v="Jun"/>
  </r>
  <r>
    <s v="CA-2014-156587"/>
    <x v="600"/>
    <d v="2014-03-08T00:00:00"/>
    <x v="2"/>
    <s v="AB-10015"/>
    <s v="Aaron Bergman"/>
    <x v="0"/>
    <s v="United States"/>
    <x v="15"/>
    <x v="13"/>
    <x v="1"/>
    <s v="FUR-CH-10004477"/>
    <x v="0"/>
    <x v="1"/>
    <s v="Global Push Button Manager's Chair, Indigo"/>
    <n v="48.712000000000003"/>
    <n v="1"/>
    <n v="5.4801000000000002"/>
    <x v="5"/>
    <s v="Mar"/>
  </r>
  <r>
    <s v="CA-2015-122406"/>
    <x v="601"/>
    <d v="2015-08-05T00:00:00"/>
    <x v="0"/>
    <s v="BE-11455"/>
    <s v="Brad Eason"/>
    <x v="2"/>
    <s v="United States"/>
    <x v="134"/>
    <x v="38"/>
    <x v="2"/>
    <s v="FUR-CH-10001973"/>
    <x v="0"/>
    <x v="1"/>
    <s v="Office Star Flex Back Scooter Chair with White Frame"/>
    <n v="110.98"/>
    <n v="1"/>
    <n v="15.5372"/>
    <x v="0"/>
    <s v="Aug"/>
  </r>
  <r>
    <s v="US-2016-153815"/>
    <x v="24"/>
    <d v="2016-11-09T00:00:00"/>
    <x v="2"/>
    <s v="KL-16555"/>
    <s v="Kelly Lampkin"/>
    <x v="1"/>
    <s v="United States"/>
    <x v="51"/>
    <x v="1"/>
    <x v="0"/>
    <s v="FUR-CH-10000513"/>
    <x v="0"/>
    <x v="1"/>
    <s v="High-Back Leather Manager's Chair"/>
    <n v="207.98400000000001"/>
    <n v="2"/>
    <n v="-28.597799999999999"/>
    <x v="0"/>
    <s v="Nov"/>
  </r>
  <r>
    <s v="US-2016-153815"/>
    <x v="24"/>
    <d v="2016-11-09T00:00:00"/>
    <x v="2"/>
    <s v="KL-16555"/>
    <s v="Kelly Lampkin"/>
    <x v="1"/>
    <s v="United States"/>
    <x v="51"/>
    <x v="1"/>
    <x v="0"/>
    <s v="FUR-FU-10004090"/>
    <x v="0"/>
    <x v="3"/>
    <s v="Executive Impressions 14&quot; Contract Wall Clock"/>
    <n v="35.567999999999998"/>
    <n v="2"/>
    <n v="5.7797999999999998"/>
    <x v="0"/>
    <s v="Nov"/>
  </r>
  <r>
    <s v="CA-2016-149279"/>
    <x v="602"/>
    <d v="2016-04-28T00:00:00"/>
    <x v="1"/>
    <s v="CL-12700"/>
    <s v="Craig Leslie"/>
    <x v="2"/>
    <s v="United States"/>
    <x v="30"/>
    <x v="12"/>
    <x v="1"/>
    <s v="FUR-CH-10004287"/>
    <x v="0"/>
    <x v="1"/>
    <s v="SAFCO Arco Folding Chair"/>
    <n v="1325.76"/>
    <n v="6"/>
    <n v="149.148"/>
    <x v="4"/>
    <s v="Apr"/>
  </r>
  <r>
    <s v="CA-2015-153038"/>
    <x v="603"/>
    <d v="2015-12-25T00:00:00"/>
    <x v="1"/>
    <s v="RB-19645"/>
    <s v="Robert Barroso"/>
    <x v="1"/>
    <s v="United States"/>
    <x v="10"/>
    <x v="9"/>
    <x v="0"/>
    <s v="FUR-FU-10000221"/>
    <x v="0"/>
    <x v="3"/>
    <s v="Master Caster Door Stop, Brown"/>
    <n v="20.32"/>
    <n v="5"/>
    <n v="3.556"/>
    <x v="1"/>
    <s v="Dec"/>
  </r>
  <r>
    <s v="US-2017-139647"/>
    <x v="585"/>
    <d v="2017-05-13T00:00:00"/>
    <x v="2"/>
    <s v="TS-21370"/>
    <s v="Todd Sumrall"/>
    <x v="1"/>
    <s v="United States"/>
    <x v="43"/>
    <x v="22"/>
    <x v="1"/>
    <s v="FUR-BO-10004467"/>
    <x v="0"/>
    <x v="0"/>
    <s v="Bestar Classic Bookcase"/>
    <n v="209.97900000000001"/>
    <n v="7"/>
    <n v="-356.96429999999998"/>
    <x v="3"/>
    <s v="May"/>
  </r>
  <r>
    <s v="CA-2014-153850"/>
    <x v="168"/>
    <d v="2014-11-29T00:00:00"/>
    <x v="1"/>
    <s v="TH-21100"/>
    <s v="Thea Hendricks"/>
    <x v="0"/>
    <s v="United States"/>
    <x v="219"/>
    <x v="15"/>
    <x v="2"/>
    <s v="FUR-FU-10002960"/>
    <x v="0"/>
    <x v="3"/>
    <s v="Eldon 200 Class Desk Accessories, Burgundy"/>
    <n v="35.167999999999999"/>
    <n v="7"/>
    <n v="9.6712000000000007"/>
    <x v="2"/>
    <s v="Nov"/>
  </r>
  <r>
    <s v="CA-2014-127558"/>
    <x v="604"/>
    <d v="2014-11-18T00:00:00"/>
    <x v="2"/>
    <s v="SS-20410"/>
    <s v="Shahid Shariari"/>
    <x v="0"/>
    <s v="United States"/>
    <x v="2"/>
    <x v="2"/>
    <x v="1"/>
    <s v="FUR-FU-10002505"/>
    <x v="0"/>
    <x v="3"/>
    <s v="Eldon 100 Class Desk Accessories"/>
    <n v="10.11"/>
    <n v="3"/>
    <n v="3.2351999999999999"/>
    <x v="0"/>
    <s v="Nov"/>
  </r>
  <r>
    <s v="CA-2016-133795"/>
    <x v="105"/>
    <d v="2016-12-24T00:00:00"/>
    <x v="1"/>
    <s v="JE-15475"/>
    <s v="Jeremy Ellison"/>
    <x v="0"/>
    <s v="United States"/>
    <x v="53"/>
    <x v="2"/>
    <x v="1"/>
    <s v="FUR-FU-10003731"/>
    <x v="0"/>
    <x v="3"/>
    <s v="Eldon Expressions Wood and Plastic Desk Accessories, Oak"/>
    <n v="39.92"/>
    <n v="4"/>
    <n v="11.1776"/>
    <x v="6"/>
    <s v="Dec"/>
  </r>
  <r>
    <s v="US-2017-130953"/>
    <x v="605"/>
    <d v="2017-08-03T00:00:00"/>
    <x v="1"/>
    <s v="RF-19735"/>
    <s v="Roland Fjeld"/>
    <x v="0"/>
    <s v="United States"/>
    <x v="258"/>
    <x v="37"/>
    <x v="3"/>
    <s v="FUR-CH-10004626"/>
    <x v="0"/>
    <x v="1"/>
    <s v="Office Star Flex Back Scooter Chair with Aluminum Finish Frame"/>
    <n v="302.67"/>
    <n v="3"/>
    <n v="72.640799999999999"/>
    <x v="2"/>
    <s v="Jul"/>
  </r>
  <r>
    <s v="CA-2016-155166"/>
    <x v="576"/>
    <d v="2017-01-02T00:00:00"/>
    <x v="1"/>
    <s v="BB-11545"/>
    <s v="Brenda Bowman"/>
    <x v="1"/>
    <s v="United States"/>
    <x v="109"/>
    <x v="18"/>
    <x v="2"/>
    <s v="FUR-CH-10003968"/>
    <x v="0"/>
    <x v="1"/>
    <s v="Novimex Turbo Task Chair"/>
    <n v="212.94"/>
    <n v="3"/>
    <n v="25.552800000000001"/>
    <x v="1"/>
    <s v="Dec"/>
  </r>
  <r>
    <s v="CA-2015-103954"/>
    <x v="38"/>
    <d v="2015-08-13T00:00:00"/>
    <x v="0"/>
    <s v="HR-14770"/>
    <s v="Hallie Redmond"/>
    <x v="2"/>
    <s v="United States"/>
    <x v="79"/>
    <x v="16"/>
    <x v="3"/>
    <s v="FUR-BO-10004690"/>
    <x v="0"/>
    <x v="0"/>
    <s v="O'Sullivan Cherrywood Estates Traditional Barrister Bookcase"/>
    <n v="687.4"/>
    <n v="5"/>
    <n v="48.118000000000002"/>
    <x v="4"/>
    <s v="Aug"/>
  </r>
  <r>
    <s v="CA-2014-169803"/>
    <x v="226"/>
    <d v="2014-04-12T00:00:00"/>
    <x v="1"/>
    <s v="SC-20260"/>
    <s v="Scott Cohen"/>
    <x v="1"/>
    <s v="United States"/>
    <x v="15"/>
    <x v="13"/>
    <x v="1"/>
    <s v="FUR-TA-10000688"/>
    <x v="0"/>
    <x v="2"/>
    <s v="Chromcraft Bull-Nose Wood Round Conference Table Top, Wood Base"/>
    <n v="653.54999999999995"/>
    <n v="3"/>
    <n v="111.1035"/>
    <x v="6"/>
    <s v="Apr"/>
  </r>
  <r>
    <s v="CA-2015-136469"/>
    <x v="312"/>
    <d v="2015-07-12T00:00:00"/>
    <x v="2"/>
    <s v="TS-21370"/>
    <s v="Todd Sumrall"/>
    <x v="1"/>
    <s v="United States"/>
    <x v="16"/>
    <x v="14"/>
    <x v="2"/>
    <s v="FUR-TA-10001520"/>
    <x v="0"/>
    <x v="2"/>
    <s v="Lesro Sheffield Collection Coffee Table, End Table, Center Table, Corner Table"/>
    <n v="199.83600000000001"/>
    <n v="4"/>
    <n v="-37.112400000000001"/>
    <x v="5"/>
    <s v="Jul"/>
  </r>
  <r>
    <s v="CA-2016-158694"/>
    <x v="480"/>
    <d v="2016-11-13T00:00:00"/>
    <x v="0"/>
    <s v="AI-10855"/>
    <s v="Arianne Irving"/>
    <x v="0"/>
    <s v="United States"/>
    <x v="2"/>
    <x v="2"/>
    <x v="1"/>
    <s v="FUR-FU-10000965"/>
    <x v="0"/>
    <x v="3"/>
    <s v="Howard Miller 11-1/2&quot; Diameter Ridgewood Wall Clock"/>
    <n v="467.46"/>
    <n v="9"/>
    <n v="191.65860000000001"/>
    <x v="0"/>
    <s v="Nov"/>
  </r>
  <r>
    <s v="CA-2015-141243"/>
    <x v="606"/>
    <d v="2015-01-08T00:00:00"/>
    <x v="0"/>
    <s v="AH-10465"/>
    <s v="Amy Hunt"/>
    <x v="0"/>
    <s v="United States"/>
    <x v="144"/>
    <x v="5"/>
    <x v="3"/>
    <s v="FUR-BO-10003272"/>
    <x v="0"/>
    <x v="0"/>
    <s v="O'Sullivan Living Dimensions 5-Shelf Bookcases"/>
    <n v="1352.3976"/>
    <n v="9"/>
    <n v="-437.54039999999998"/>
    <x v="2"/>
    <s v="Jan"/>
  </r>
  <r>
    <s v="CA-2015-136798"/>
    <x v="190"/>
    <d v="2015-05-12T00:00:00"/>
    <x v="1"/>
    <s v="DL-12925"/>
    <s v="Daniel Lacy"/>
    <x v="0"/>
    <s v="United States"/>
    <x v="12"/>
    <x v="11"/>
    <x v="3"/>
    <s v="FUR-FU-10000723"/>
    <x v="0"/>
    <x v="3"/>
    <s v="Deflect-o EconoMat Studded, No Bevel Mat for Low Pile Carpeting"/>
    <n v="123.96"/>
    <n v="3"/>
    <n v="11.1564"/>
    <x v="4"/>
    <s v="May"/>
  </r>
  <r>
    <s v="CA-2017-142090"/>
    <x v="147"/>
    <d v="2017-12-07T00:00:00"/>
    <x v="1"/>
    <s v="SC-20380"/>
    <s v="Shahid Collister"/>
    <x v="0"/>
    <s v="United States"/>
    <x v="259"/>
    <x v="30"/>
    <x v="0"/>
    <s v="FUR-TA-10001889"/>
    <x v="0"/>
    <x v="2"/>
    <s v="Bush Advantage Collection Racetrack Conference Table"/>
    <n v="1781.682"/>
    <n v="7"/>
    <n v="-653.28340000000003"/>
    <x v="1"/>
    <s v="Nov"/>
  </r>
  <r>
    <s v="CA-2014-124478"/>
    <x v="98"/>
    <d v="2014-08-12T00:00:00"/>
    <x v="1"/>
    <s v="MA-17560"/>
    <s v="Matt Abelman"/>
    <x v="2"/>
    <s v="United States"/>
    <x v="65"/>
    <x v="17"/>
    <x v="3"/>
    <s v="FUR-FU-10002088"/>
    <x v="0"/>
    <x v="3"/>
    <s v="Nu-Dell Float Frame 11 x 14 1/2"/>
    <n v="53.88"/>
    <n v="6"/>
    <n v="22.6296"/>
    <x v="4"/>
    <s v="Aug"/>
  </r>
  <r>
    <s v="CA-2014-134572"/>
    <x v="607"/>
    <d v="2014-04-22T00:00:00"/>
    <x v="0"/>
    <s v="SV-20365"/>
    <s v="Seth Vernon"/>
    <x v="0"/>
    <s v="United States"/>
    <x v="6"/>
    <x v="5"/>
    <x v="3"/>
    <s v="FUR-TA-10001705"/>
    <x v="0"/>
    <x v="2"/>
    <s v="Bush Advantage Collection Round Conference Table"/>
    <n v="744.1"/>
    <n v="5"/>
    <n v="-95.67"/>
    <x v="3"/>
    <s v="Apr"/>
  </r>
  <r>
    <s v="CA-2014-134572"/>
    <x v="607"/>
    <d v="2014-04-22T00:00:00"/>
    <x v="0"/>
    <s v="SV-20365"/>
    <s v="Seth Vernon"/>
    <x v="0"/>
    <s v="United States"/>
    <x v="6"/>
    <x v="5"/>
    <x v="3"/>
    <s v="FUR-TA-10004442"/>
    <x v="0"/>
    <x v="2"/>
    <s v="Riverside Furniture Stanwyck Manor Table Series"/>
    <n v="401.59"/>
    <n v="2"/>
    <n v="-131.95099999999999"/>
    <x v="3"/>
    <s v="Apr"/>
  </r>
  <r>
    <s v="US-2017-133312"/>
    <x v="608"/>
    <d v="2017-11-29T00:00:00"/>
    <x v="1"/>
    <s v="BD-11500"/>
    <s v="Bradley Drucker"/>
    <x v="0"/>
    <s v="United States"/>
    <x v="28"/>
    <x v="2"/>
    <x v="1"/>
    <s v="FUR-BO-10002213"/>
    <x v="0"/>
    <x v="0"/>
    <s v="Sauder Forest Hills Library, Woodland Oak Finish"/>
    <n v="359.49900000000002"/>
    <n v="3"/>
    <n v="-29.605799999999999"/>
    <x v="4"/>
    <s v="Nov"/>
  </r>
  <r>
    <s v="US-2014-140452"/>
    <x v="387"/>
    <d v="2014-12-10T00:00:00"/>
    <x v="1"/>
    <s v="BK-11260"/>
    <s v="Berenike Kampe"/>
    <x v="0"/>
    <s v="United States"/>
    <x v="9"/>
    <x v="8"/>
    <x v="3"/>
    <s v="FUR-TA-10004086"/>
    <x v="0"/>
    <x v="2"/>
    <s v="KI Adjustable-Height Table"/>
    <n v="214.95"/>
    <n v="5"/>
    <n v="-120.372"/>
    <x v="4"/>
    <s v="Dec"/>
  </r>
  <r>
    <s v="US-2014-140452"/>
    <x v="387"/>
    <d v="2014-12-10T00:00:00"/>
    <x v="1"/>
    <s v="BK-11260"/>
    <s v="Berenike Kampe"/>
    <x v="0"/>
    <s v="United States"/>
    <x v="9"/>
    <x v="8"/>
    <x v="3"/>
    <s v="FUR-FU-10002088"/>
    <x v="0"/>
    <x v="3"/>
    <s v="Nu-Dell Float Frame 11 x 14 1/2"/>
    <n v="10.776"/>
    <n v="3"/>
    <n v="-4.8491999999999997"/>
    <x v="4"/>
    <s v="Dec"/>
  </r>
  <r>
    <s v="CA-2014-116568"/>
    <x v="609"/>
    <d v="2014-12-20T00:00:00"/>
    <x v="1"/>
    <s v="BM-11785"/>
    <s v="Bryan Mills"/>
    <x v="0"/>
    <s v="United States"/>
    <x v="260"/>
    <x v="1"/>
    <x v="0"/>
    <s v="FUR-CH-10002439"/>
    <x v="0"/>
    <x v="1"/>
    <s v="Iceberg Nesting Folding Chair, 19w x 6d x 43h"/>
    <n v="186.304"/>
    <n v="4"/>
    <n v="13.972799999999999"/>
    <x v="6"/>
    <s v="Dec"/>
  </r>
  <r>
    <s v="CA-2015-153073"/>
    <x v="18"/>
    <d v="2015-11-13T00:00:00"/>
    <x v="3"/>
    <s v="HA-14905"/>
    <s v="Helen Abelman"/>
    <x v="0"/>
    <s v="United States"/>
    <x v="9"/>
    <x v="8"/>
    <x v="3"/>
    <s v="FUR-FU-10001025"/>
    <x v="0"/>
    <x v="3"/>
    <s v="Eldon Imˆge Series Desk Accessories, Clear"/>
    <n v="17.495999999999999"/>
    <n v="9"/>
    <n v="-7.4358000000000004"/>
    <x v="7"/>
    <s v="Nov"/>
  </r>
  <r>
    <s v="CA-2014-160766"/>
    <x v="94"/>
    <d v="2014-09-14T00:00:00"/>
    <x v="3"/>
    <s v="DM-13015"/>
    <s v="Darrin Martin"/>
    <x v="0"/>
    <s v="United States"/>
    <x v="13"/>
    <x v="7"/>
    <x v="2"/>
    <s v="FUR-TA-10001039"/>
    <x v="0"/>
    <x v="2"/>
    <s v="KI Adjustable-Height Table"/>
    <n v="464.29199999999997"/>
    <n v="9"/>
    <n v="-108.3348"/>
    <x v="7"/>
    <s v="Sep"/>
  </r>
  <r>
    <s v="CA-2017-146626"/>
    <x v="297"/>
    <d v="2018-01-05T00:00:00"/>
    <x v="1"/>
    <s v="BP-11185"/>
    <s v="Ben Peterman"/>
    <x v="1"/>
    <s v="United States"/>
    <x v="261"/>
    <x v="2"/>
    <x v="1"/>
    <s v="FUR-FU-10002501"/>
    <x v="0"/>
    <x v="3"/>
    <s v="Nu-Dell Executive Frame"/>
    <n v="101.12"/>
    <n v="8"/>
    <n v="37.414400000000001"/>
    <x v="1"/>
    <s v="Dec"/>
  </r>
  <r>
    <s v="CA-2016-128972"/>
    <x v="282"/>
    <d v="2016-11-17T00:00:00"/>
    <x v="1"/>
    <s v="TS-21430"/>
    <s v="Tom Stivers"/>
    <x v="1"/>
    <s v="United States"/>
    <x v="258"/>
    <x v="37"/>
    <x v="3"/>
    <s v="FUR-FU-10003096"/>
    <x v="0"/>
    <x v="3"/>
    <s v="Master Giant Foot Doorstop, Safety Yellow"/>
    <n v="30.36"/>
    <n v="4"/>
    <n v="13.0548"/>
    <x v="4"/>
    <s v="Nov"/>
  </r>
  <r>
    <s v="CA-2016-111213"/>
    <x v="610"/>
    <d v="2016-04-05T00:00:00"/>
    <x v="1"/>
    <s v="FP-14320"/>
    <s v="Frank Preis"/>
    <x v="0"/>
    <s v="United States"/>
    <x v="13"/>
    <x v="7"/>
    <x v="2"/>
    <s v="FUR-CH-10000454"/>
    <x v="0"/>
    <x v="1"/>
    <s v="Hon Deluxe Fabric Upholstered Stacking Chairs, Rounded Back"/>
    <n v="1317.492"/>
    <n v="6"/>
    <n v="292.77600000000001"/>
    <x v="4"/>
    <s v="Apr"/>
  </r>
  <r>
    <s v="CA-2017-161333"/>
    <x v="611"/>
    <d v="2017-02-07T00:00:00"/>
    <x v="1"/>
    <s v="JL-15835"/>
    <s v="John Lee"/>
    <x v="0"/>
    <s v="United States"/>
    <x v="2"/>
    <x v="2"/>
    <x v="1"/>
    <s v="FUR-FU-10003039"/>
    <x v="0"/>
    <x v="3"/>
    <s v="Howard Miller 11-1/2&quot; Diameter Grantwood Wall Clock"/>
    <n v="86.26"/>
    <n v="2"/>
    <n v="29.328399999999998"/>
    <x v="2"/>
    <s v="Feb"/>
  </r>
  <r>
    <s v="CA-2017-128734"/>
    <x v="455"/>
    <d v="2017-12-31T00:00:00"/>
    <x v="1"/>
    <s v="JL-15175"/>
    <s v="James Lanier"/>
    <x v="2"/>
    <s v="United States"/>
    <x v="262"/>
    <x v="22"/>
    <x v="1"/>
    <s v="FUR-FU-10001731"/>
    <x v="0"/>
    <x v="3"/>
    <s v="Acrylic Self-Standing Desk Frames"/>
    <n v="8.5440000000000005"/>
    <n v="4"/>
    <n v="1.9224000000000001"/>
    <x v="1"/>
    <s v="Dec"/>
  </r>
  <r>
    <s v="CA-2017-128734"/>
    <x v="455"/>
    <d v="2017-12-31T00:00:00"/>
    <x v="1"/>
    <s v="JL-15175"/>
    <s v="James Lanier"/>
    <x v="2"/>
    <s v="United States"/>
    <x v="262"/>
    <x v="22"/>
    <x v="1"/>
    <s v="FUR-CH-10001394"/>
    <x v="0"/>
    <x v="1"/>
    <s v="Global Leather Executive Chair"/>
    <n v="842.37599999999998"/>
    <n v="3"/>
    <n v="105.297"/>
    <x v="1"/>
    <s v="Dec"/>
  </r>
  <r>
    <s v="US-2015-124219"/>
    <x v="612"/>
    <d v="2015-08-08T00:00:00"/>
    <x v="2"/>
    <s v="KW-16570"/>
    <s v="Kelly Williams"/>
    <x v="0"/>
    <s v="United States"/>
    <x v="263"/>
    <x v="23"/>
    <x v="3"/>
    <s v="FUR-FU-10000305"/>
    <x v="0"/>
    <x v="3"/>
    <s v="Tenex V2T-RE Standard Weight Series Chair Mat, 45&quot; x 53&quot;, Lip 25&quot; x 12&quot;"/>
    <n v="212.94"/>
    <n v="3"/>
    <n v="34.070399999999999"/>
    <x v="5"/>
    <s v="Aug"/>
  </r>
  <r>
    <s v="CA-2017-163006"/>
    <x v="254"/>
    <d v="2017-07-04T00:00:00"/>
    <x v="0"/>
    <s v="GH-14410"/>
    <s v="Gary Hansen"/>
    <x v="2"/>
    <s v="United States"/>
    <x v="9"/>
    <x v="8"/>
    <x v="3"/>
    <s v="FUR-CH-10000229"/>
    <x v="0"/>
    <x v="1"/>
    <s v="Global Enterprise Series Seating High-Back Swivel/Tilt Chairs"/>
    <n v="569.05799999999999"/>
    <n v="3"/>
    <n v="-178.8468"/>
    <x v="4"/>
    <s v="Jun"/>
  </r>
  <r>
    <s v="CA-2017-163006"/>
    <x v="254"/>
    <d v="2017-07-04T00:00:00"/>
    <x v="0"/>
    <s v="GH-14410"/>
    <s v="Gary Hansen"/>
    <x v="2"/>
    <s v="United States"/>
    <x v="9"/>
    <x v="8"/>
    <x v="3"/>
    <s v="FUR-FU-10003799"/>
    <x v="0"/>
    <x v="3"/>
    <s v="Seth Thomas 13 1/2&quot; Wall Clock"/>
    <n v="14.224"/>
    <n v="2"/>
    <n v="-10.3124"/>
    <x v="4"/>
    <s v="Jun"/>
  </r>
  <r>
    <s v="CA-2014-111192"/>
    <x v="613"/>
    <d v="2014-08-05T00:00:00"/>
    <x v="1"/>
    <s v="TS-21430"/>
    <s v="Tom Stivers"/>
    <x v="1"/>
    <s v="United States"/>
    <x v="15"/>
    <x v="13"/>
    <x v="1"/>
    <s v="FUR-BO-10002916"/>
    <x v="0"/>
    <x v="0"/>
    <s v="Rush Hierlooms Collection 1&quot; Thick Stackable Bookcases"/>
    <n v="1367.84"/>
    <n v="8"/>
    <n v="259.88959999999997"/>
    <x v="6"/>
    <s v="Jul"/>
  </r>
  <r>
    <s v="CA-2016-115378"/>
    <x v="515"/>
    <d v="2016-11-23T00:00:00"/>
    <x v="0"/>
    <s v="AJ-10945"/>
    <s v="Ashley Jarboe"/>
    <x v="0"/>
    <s v="United States"/>
    <x v="264"/>
    <x v="17"/>
    <x v="3"/>
    <s v="FUR-CH-10000863"/>
    <x v="0"/>
    <x v="1"/>
    <s v="Novimex Swivel Fabric Task Chair"/>
    <n v="301.95999999999998"/>
    <n v="2"/>
    <n v="33.215600000000002"/>
    <x v="2"/>
    <s v="Nov"/>
  </r>
  <r>
    <s v="CA-2015-161627"/>
    <x v="171"/>
    <d v="2015-07-11T00:00:00"/>
    <x v="1"/>
    <s v="SJ-20215"/>
    <s v="Sarah Jordon"/>
    <x v="0"/>
    <s v="United States"/>
    <x v="102"/>
    <x v="2"/>
    <x v="1"/>
    <s v="FUR-CH-10003968"/>
    <x v="0"/>
    <x v="1"/>
    <s v="Novimex Turbo Task Chair"/>
    <n v="170.352"/>
    <n v="3"/>
    <n v="-17.0352"/>
    <x v="2"/>
    <s v="Jul"/>
  </r>
  <r>
    <s v="CA-2014-121006"/>
    <x v="448"/>
    <d v="2014-11-16T00:00:00"/>
    <x v="1"/>
    <s v="SC-20020"/>
    <s v="Sam Craven"/>
    <x v="0"/>
    <s v="United States"/>
    <x v="265"/>
    <x v="17"/>
    <x v="3"/>
    <s v="FUR-CH-10004997"/>
    <x v="0"/>
    <x v="1"/>
    <s v="Hon Every-Day Series Multi-Task Chairs"/>
    <n v="563.94000000000005"/>
    <n v="3"/>
    <n v="112.788"/>
    <x v="6"/>
    <s v="Nov"/>
  </r>
  <r>
    <s v="CA-2016-122903"/>
    <x v="614"/>
    <d v="2016-05-29T00:00:00"/>
    <x v="0"/>
    <s v="LA-16780"/>
    <s v="Laura Armstrong"/>
    <x v="1"/>
    <s v="United States"/>
    <x v="25"/>
    <x v="17"/>
    <x v="3"/>
    <s v="FUR-CH-10002024"/>
    <x v="0"/>
    <x v="1"/>
    <s v="HON 5400 Series Task Chairs for Big and Tall"/>
    <n v="3504.9"/>
    <n v="5"/>
    <n v="700.98"/>
    <x v="3"/>
    <s v="May"/>
  </r>
  <r>
    <s v="CA-2017-106432"/>
    <x v="66"/>
    <d v="2017-10-24T00:00:00"/>
    <x v="1"/>
    <s v="CA-12265"/>
    <s v="Christina Anderson"/>
    <x v="0"/>
    <s v="United States"/>
    <x v="266"/>
    <x v="5"/>
    <x v="3"/>
    <s v="FUR-BO-10004360"/>
    <x v="0"/>
    <x v="0"/>
    <s v="Rush Hierlooms Collection Rich Wood Bookcases"/>
    <n v="328.39920000000001"/>
    <n v="3"/>
    <n v="-91.758600000000001"/>
    <x v="2"/>
    <s v="Oct"/>
  </r>
  <r>
    <s v="US-2015-120502"/>
    <x v="315"/>
    <d v="2015-04-19T00:00:00"/>
    <x v="1"/>
    <s v="BT-11395"/>
    <s v="Bill Tyler"/>
    <x v="1"/>
    <s v="United States"/>
    <x v="2"/>
    <x v="2"/>
    <x v="1"/>
    <s v="FUR-FU-10004973"/>
    <x v="0"/>
    <x v="3"/>
    <s v="Flat Face Poster Frame"/>
    <n v="37.68"/>
    <n v="2"/>
    <n v="15.8256"/>
    <x v="6"/>
    <s v="Apr"/>
  </r>
  <r>
    <s v="CA-2015-115567"/>
    <x v="615"/>
    <d v="2015-09-18T00:00:00"/>
    <x v="1"/>
    <s v="ZC-21910"/>
    <s v="Zuschuss Carroll"/>
    <x v="0"/>
    <s v="United States"/>
    <x v="29"/>
    <x v="6"/>
    <x v="3"/>
    <s v="FUR-CH-10000015"/>
    <x v="0"/>
    <x v="1"/>
    <s v="Hon Multipurpose Stacking Arm Chairs"/>
    <n v="1516.2"/>
    <n v="7"/>
    <n v="394.21199999999999"/>
    <x v="2"/>
    <s v="Sep"/>
  </r>
  <r>
    <s v="CA-2014-101560"/>
    <x v="616"/>
    <d v="2014-12-01T00:00:00"/>
    <x v="0"/>
    <s v="CS-12250"/>
    <s v="Chris Selesnick"/>
    <x v="1"/>
    <s v="United States"/>
    <x v="11"/>
    <x v="10"/>
    <x v="0"/>
    <s v="FUR-FU-10003773"/>
    <x v="0"/>
    <x v="3"/>
    <s v="Eldon Cleatmat Plus Chair Mats for High Pile Carpets"/>
    <n v="397.6"/>
    <n v="5"/>
    <n v="43.735999999999997"/>
    <x v="0"/>
    <s v="Nov"/>
  </r>
  <r>
    <s v="CA-2015-142454"/>
    <x v="617"/>
    <d v="2015-08-19T00:00:00"/>
    <x v="1"/>
    <s v="RE-19450"/>
    <s v="Richard Eichhorn"/>
    <x v="0"/>
    <s v="United States"/>
    <x v="121"/>
    <x v="2"/>
    <x v="1"/>
    <s v="FUR-FU-10004018"/>
    <x v="0"/>
    <x v="3"/>
    <s v="Tensor Computer Mounted Lamp"/>
    <n v="104.23"/>
    <n v="7"/>
    <n v="28.142099999999999"/>
    <x v="4"/>
    <s v="Aug"/>
  </r>
  <r>
    <s v="CA-2017-145653"/>
    <x v="449"/>
    <d v="2017-09-01T00:00:00"/>
    <x v="3"/>
    <s v="CA-12775"/>
    <s v="Cynthia Arntzen"/>
    <x v="0"/>
    <s v="United States"/>
    <x v="25"/>
    <x v="17"/>
    <x v="3"/>
    <s v="FUR-CH-10004875"/>
    <x v="0"/>
    <x v="1"/>
    <s v="Harbour Creations 67200 Series Stacking Chairs"/>
    <n v="498.26"/>
    <n v="7"/>
    <n v="134.53020000000001"/>
    <x v="7"/>
    <s v="Sep"/>
  </r>
  <r>
    <s v="CA-2014-140487"/>
    <x v="618"/>
    <d v="2014-06-20T00:00:00"/>
    <x v="1"/>
    <s v="SR-20425"/>
    <s v="Sharelle Roach"/>
    <x v="2"/>
    <s v="United States"/>
    <x v="25"/>
    <x v="17"/>
    <x v="3"/>
    <s v="FUR-BO-10000711"/>
    <x v="0"/>
    <x v="0"/>
    <s v="Hon Metal Bookcases, Gray"/>
    <n v="212.94"/>
    <n v="3"/>
    <n v="57.4938"/>
    <x v="6"/>
    <s v="Jun"/>
  </r>
  <r>
    <s v="CA-2016-119865"/>
    <x v="619"/>
    <d v="2016-06-26T00:00:00"/>
    <x v="1"/>
    <s v="AS-10090"/>
    <s v="Adam Shillingsburg"/>
    <x v="0"/>
    <s v="United States"/>
    <x v="13"/>
    <x v="7"/>
    <x v="2"/>
    <s v="FUR-BO-10003272"/>
    <x v="0"/>
    <x v="0"/>
    <s v="O'Sullivan Living Dimensions 5-Shelf Bookcases"/>
    <n v="353.56799999999998"/>
    <n v="2"/>
    <n v="-44.195999999999998"/>
    <x v="2"/>
    <s v="Jun"/>
  </r>
  <r>
    <s v="CA-2017-124436"/>
    <x v="620"/>
    <d v="2017-03-22T00:00:00"/>
    <x v="0"/>
    <s v="SA-20830"/>
    <s v="Sue Ann Reed"/>
    <x v="0"/>
    <s v="United States"/>
    <x v="99"/>
    <x v="2"/>
    <x v="1"/>
    <s v="FUR-TA-10001095"/>
    <x v="0"/>
    <x v="2"/>
    <s v="Chromcraft Round Conference Tables"/>
    <n v="697.16"/>
    <n v="5"/>
    <n v="8.7144999999999992"/>
    <x v="0"/>
    <s v="Mar"/>
  </r>
  <r>
    <s v="CA-2017-124436"/>
    <x v="620"/>
    <d v="2017-03-22T00:00:00"/>
    <x v="0"/>
    <s v="SA-20830"/>
    <s v="Sue Ann Reed"/>
    <x v="0"/>
    <s v="United States"/>
    <x v="99"/>
    <x v="2"/>
    <x v="1"/>
    <s v="FUR-FU-10001185"/>
    <x v="0"/>
    <x v="3"/>
    <s v="Advantus Employee of the Month Certificate Frame, 11 x 13-1/2"/>
    <n v="30.93"/>
    <n v="1"/>
    <n v="12.6813"/>
    <x v="0"/>
    <s v="Mar"/>
  </r>
  <r>
    <s v="CA-2014-115084"/>
    <x v="305"/>
    <d v="2014-10-22T00:00:00"/>
    <x v="1"/>
    <s v="LS-17200"/>
    <s v="Luke Schmidt"/>
    <x v="1"/>
    <s v="United States"/>
    <x v="267"/>
    <x v="31"/>
    <x v="0"/>
    <s v="FUR-CH-10004626"/>
    <x v="0"/>
    <x v="1"/>
    <s v="Office Star Flex Back Scooter Chair with Aluminum Finish Frame"/>
    <n v="605.34"/>
    <n v="6"/>
    <n v="145.2816"/>
    <x v="4"/>
    <s v="Oct"/>
  </r>
  <r>
    <s v="CA-2017-131037"/>
    <x v="621"/>
    <d v="2017-08-23T00:00:00"/>
    <x v="2"/>
    <s v="TM-21490"/>
    <s v="Tony Molinari"/>
    <x v="0"/>
    <s v="United States"/>
    <x v="28"/>
    <x v="2"/>
    <x v="1"/>
    <s v="FUR-TA-10001768"/>
    <x v="0"/>
    <x v="2"/>
    <s v="Hon Racetrack Conference Tables"/>
    <n v="210.00800000000001"/>
    <n v="1"/>
    <n v="2.6251000000000002"/>
    <x v="5"/>
    <s v="Aug"/>
  </r>
  <r>
    <s v="CA-2014-166744"/>
    <x v="23"/>
    <d v="2014-09-24T00:00:00"/>
    <x v="1"/>
    <s v="DN-13690"/>
    <s v="Duane Noonan"/>
    <x v="0"/>
    <s v="United States"/>
    <x v="11"/>
    <x v="32"/>
    <x v="2"/>
    <s v="FUR-FU-10004952"/>
    <x v="0"/>
    <x v="3"/>
    <s v="C-Line Cubicle Keepers Polyproplyene Holder w/Velcro Back, 8-1/2x11, 25/Bx"/>
    <n v="164.22"/>
    <n v="3"/>
    <n v="50.908200000000001"/>
    <x v="4"/>
    <s v="Sep"/>
  </r>
  <r>
    <s v="CA-2014-166744"/>
    <x v="23"/>
    <d v="2014-09-24T00:00:00"/>
    <x v="1"/>
    <s v="DN-13690"/>
    <s v="Duane Noonan"/>
    <x v="0"/>
    <s v="United States"/>
    <x v="11"/>
    <x v="32"/>
    <x v="2"/>
    <s v="FUR-BO-10001337"/>
    <x v="0"/>
    <x v="0"/>
    <s v="O'Sullivan Living Dimensions 2-Shelf Bookcases"/>
    <n v="362.94"/>
    <n v="3"/>
    <n v="36.293999999999997"/>
    <x v="4"/>
    <s v="Sep"/>
  </r>
  <r>
    <s v="CA-2016-156265"/>
    <x v="622"/>
    <d v="2016-08-04T00:00:00"/>
    <x v="0"/>
    <s v="BF-11020"/>
    <s v="Barry Franzšsisch"/>
    <x v="1"/>
    <s v="United States"/>
    <x v="2"/>
    <x v="2"/>
    <x v="1"/>
    <s v="FUR-TA-10001691"/>
    <x v="0"/>
    <x v="2"/>
    <s v="Barricks Non-Folding Utility Table with Steel Legs, Laminate Tops"/>
    <n v="136.464"/>
    <n v="2"/>
    <n v="15.3522"/>
    <x v="3"/>
    <s v="Aug"/>
  </r>
  <r>
    <s v="CA-2015-125185"/>
    <x v="298"/>
    <d v="2015-03-07T00:00:00"/>
    <x v="0"/>
    <s v="AH-10195"/>
    <s v="Alan Haines"/>
    <x v="1"/>
    <s v="United States"/>
    <x v="268"/>
    <x v="3"/>
    <x v="2"/>
    <s v="FUR-CH-10002647"/>
    <x v="0"/>
    <x v="1"/>
    <s v="Situations Contoured Folding Chairs, 4/Set"/>
    <n v="99.372"/>
    <n v="2"/>
    <n v="-7.0979999999999999"/>
    <x v="3"/>
    <s v="Mar"/>
  </r>
  <r>
    <s v="CA-2015-125185"/>
    <x v="298"/>
    <d v="2015-03-07T00:00:00"/>
    <x v="0"/>
    <s v="AH-10195"/>
    <s v="Alan Haines"/>
    <x v="1"/>
    <s v="United States"/>
    <x v="268"/>
    <x v="3"/>
    <x v="2"/>
    <s v="FUR-FU-10003247"/>
    <x v="0"/>
    <x v="3"/>
    <s v="36X48 HARDFLOOR CHAIRMAT"/>
    <n v="33.567999999999998"/>
    <n v="2"/>
    <n v="-5.4547999999999996"/>
    <x v="3"/>
    <s v="Mar"/>
  </r>
  <r>
    <s v="CA-2014-105165"/>
    <x v="266"/>
    <d v="2014-09-10T00:00:00"/>
    <x v="2"/>
    <s v="SZ-20035"/>
    <s v="Sam Zeldin"/>
    <x v="2"/>
    <s v="United States"/>
    <x v="6"/>
    <x v="5"/>
    <x v="3"/>
    <s v="FUR-TA-10004154"/>
    <x v="0"/>
    <x v="2"/>
    <s v="Riverside Furniture Oval Coffee Table, Oval End Table, End Table with Drawer"/>
    <n v="200.79499999999999"/>
    <n v="1"/>
    <n v="-22.948"/>
    <x v="0"/>
    <s v="Sep"/>
  </r>
  <r>
    <s v="CA-2017-144484"/>
    <x v="91"/>
    <d v="2017-09-11T00:00:00"/>
    <x v="3"/>
    <s v="CB-12025"/>
    <s v="Cassandra Brandow"/>
    <x v="0"/>
    <s v="United States"/>
    <x v="28"/>
    <x v="2"/>
    <x v="1"/>
    <s v="FUR-FU-10000260"/>
    <x v="0"/>
    <x v="3"/>
    <s v="6&quot; Cubicle Wall Clock, Black"/>
    <n v="32.36"/>
    <n v="4"/>
    <n v="11.6496"/>
    <x v="7"/>
    <s v="Sep"/>
  </r>
  <r>
    <s v="CA-2017-125913"/>
    <x v="623"/>
    <d v="2017-01-16T00:00:00"/>
    <x v="3"/>
    <s v="JO-15145"/>
    <s v="Jack O'Briant"/>
    <x v="1"/>
    <s v="United States"/>
    <x v="2"/>
    <x v="2"/>
    <x v="1"/>
    <s v="FUR-FU-10001487"/>
    <x v="0"/>
    <x v="3"/>
    <s v="Eldon Expressions Wood and Plastic Desk Accessories, Cherry Wood"/>
    <n v="27.92"/>
    <n v="4"/>
    <n v="8.0968"/>
    <x v="7"/>
    <s v="Jan"/>
  </r>
  <r>
    <s v="CA-2017-125913"/>
    <x v="623"/>
    <d v="2017-01-16T00:00:00"/>
    <x v="3"/>
    <s v="JO-15145"/>
    <s v="Jack O'Briant"/>
    <x v="1"/>
    <s v="United States"/>
    <x v="2"/>
    <x v="2"/>
    <x v="1"/>
    <s v="FUR-TA-10001520"/>
    <x v="0"/>
    <x v="2"/>
    <s v="Lesro Sheffield Collection Coffee Table, End Table, Center Table, Corner Table"/>
    <n v="399.67200000000003"/>
    <n v="7"/>
    <n v="-14.9877"/>
    <x v="7"/>
    <s v="Jan"/>
  </r>
  <r>
    <s v="CA-2015-162887"/>
    <x v="86"/>
    <d v="2015-11-09T00:00:00"/>
    <x v="0"/>
    <s v="SV-20785"/>
    <s v="Stewart Visinsky"/>
    <x v="0"/>
    <s v="United States"/>
    <x v="259"/>
    <x v="43"/>
    <x v="2"/>
    <s v="FUR-CH-10000595"/>
    <x v="0"/>
    <x v="1"/>
    <s v="Safco Contoured Stacking Chairs"/>
    <n v="715.2"/>
    <n v="3"/>
    <n v="178.8"/>
    <x v="3"/>
    <s v="Nov"/>
  </r>
  <r>
    <s v="CA-2014-113859"/>
    <x v="624"/>
    <d v="2014-09-17T00:00:00"/>
    <x v="1"/>
    <s v="BC-11125"/>
    <s v="Becky Castell"/>
    <x v="2"/>
    <s v="United States"/>
    <x v="221"/>
    <x v="5"/>
    <x v="3"/>
    <s v="FUR-CH-10004698"/>
    <x v="0"/>
    <x v="1"/>
    <s v="Padded Folding Chairs, Black, 4/Carton"/>
    <n v="340.11599999999999"/>
    <n v="6"/>
    <n v="-9.7175999999999991"/>
    <x v="4"/>
    <s v="Sep"/>
  </r>
  <r>
    <s v="CA-2015-105158"/>
    <x v="278"/>
    <d v="2015-09-10T00:00:00"/>
    <x v="1"/>
    <s v="SP-20860"/>
    <s v="Sung Pak"/>
    <x v="1"/>
    <s v="United States"/>
    <x v="77"/>
    <x v="11"/>
    <x v="3"/>
    <s v="FUR-FU-10001706"/>
    <x v="0"/>
    <x v="3"/>
    <s v="Longer-Life Soft White Bulbs"/>
    <n v="6.16"/>
    <n v="2"/>
    <n v="2.9567999999999999"/>
    <x v="2"/>
    <s v="Sep"/>
  </r>
  <r>
    <s v="CA-2017-105991"/>
    <x v="625"/>
    <d v="2017-05-06T00:00:00"/>
    <x v="2"/>
    <s v="LH-17020"/>
    <s v="Lisa Hazard"/>
    <x v="0"/>
    <s v="United States"/>
    <x v="74"/>
    <x v="12"/>
    <x v="1"/>
    <s v="FUR-BO-10004467"/>
    <x v="0"/>
    <x v="0"/>
    <s v="Bestar Classic Bookcase"/>
    <n v="89.991"/>
    <n v="3"/>
    <n v="-152.9847"/>
    <x v="5"/>
    <s v="May"/>
  </r>
  <r>
    <s v="CA-2014-146283"/>
    <x v="30"/>
    <d v="2014-09-15T00:00:00"/>
    <x v="1"/>
    <s v="KT-16465"/>
    <s v="Kean Takahito"/>
    <x v="0"/>
    <s v="United States"/>
    <x v="6"/>
    <x v="5"/>
    <x v="3"/>
    <s v="FUR-CH-10004287"/>
    <x v="0"/>
    <x v="1"/>
    <s v="SAFCO Arco Folding Chair"/>
    <n v="966.7"/>
    <n v="5"/>
    <n v="-13.81"/>
    <x v="1"/>
    <s v="Sep"/>
  </r>
  <r>
    <s v="CA-2015-111073"/>
    <x v="626"/>
    <d v="2015-12-30T00:00:00"/>
    <x v="1"/>
    <s v="MC-18100"/>
    <s v="Mick Crebagga"/>
    <x v="0"/>
    <s v="United States"/>
    <x v="23"/>
    <x v="15"/>
    <x v="2"/>
    <s v="FUR-TA-10004086"/>
    <x v="0"/>
    <x v="2"/>
    <s v="KI Adjustable-Height Table"/>
    <n v="51.588000000000001"/>
    <n v="1"/>
    <n v="-15.4764"/>
    <x v="4"/>
    <s v="Dec"/>
  </r>
  <r>
    <s v="CA-2017-108791"/>
    <x v="534"/>
    <d v="2017-07-31T00:00:00"/>
    <x v="1"/>
    <s v="TM-21490"/>
    <s v="Tony Molinari"/>
    <x v="0"/>
    <s v="United States"/>
    <x v="90"/>
    <x v="7"/>
    <x v="2"/>
    <s v="FUR-FU-10004018"/>
    <x v="0"/>
    <x v="3"/>
    <s v="Tensor Computer Mounted Lamp"/>
    <n v="14.89"/>
    <n v="1"/>
    <n v="4.0202999999999998"/>
    <x v="4"/>
    <s v="Jul"/>
  </r>
  <r>
    <s v="CA-2016-113831"/>
    <x v="82"/>
    <d v="2016-06-03T00:00:00"/>
    <x v="1"/>
    <s v="AH-10690"/>
    <s v="Anna HŠberlin"/>
    <x v="1"/>
    <s v="United States"/>
    <x v="76"/>
    <x v="25"/>
    <x v="0"/>
    <s v="FUR-TA-10002645"/>
    <x v="0"/>
    <x v="2"/>
    <s v="Hon Rectangular Conference Tables"/>
    <n v="2275.5"/>
    <n v="10"/>
    <n v="386.83499999999998"/>
    <x v="4"/>
    <s v="May"/>
  </r>
  <r>
    <s v="US-2014-139500"/>
    <x v="627"/>
    <d v="2014-11-20T00:00:00"/>
    <x v="1"/>
    <s v="AB-10165"/>
    <s v="Alan Barnes"/>
    <x v="0"/>
    <s v="United States"/>
    <x v="42"/>
    <x v="8"/>
    <x v="3"/>
    <s v="FUR-CH-10002017"/>
    <x v="0"/>
    <x v="1"/>
    <s v="SAFCO Optional Arm Kit for Workspace Cribbage Stacking Chair"/>
    <n v="37.295999999999999"/>
    <n v="2"/>
    <n v="-1.0656000000000001"/>
    <x v="4"/>
    <s v="Nov"/>
  </r>
  <r>
    <s v="US-2014-166310"/>
    <x v="628"/>
    <d v="2014-09-23T00:00:00"/>
    <x v="2"/>
    <s v="JS-15940"/>
    <s v="Joni Sundaresam"/>
    <x v="2"/>
    <s v="United States"/>
    <x v="269"/>
    <x v="5"/>
    <x v="3"/>
    <s v="FUR-FU-10001546"/>
    <x v="0"/>
    <x v="3"/>
    <s v="Dana Swing-Arm Lamps"/>
    <n v="8.5440000000000005"/>
    <n v="2"/>
    <n v="-7.476"/>
    <x v="3"/>
    <s v="Sep"/>
  </r>
  <r>
    <s v="US-2016-168410"/>
    <x v="629"/>
    <d v="2016-02-26T00:00:00"/>
    <x v="1"/>
    <s v="BV-11245"/>
    <s v="Benjamin Venier"/>
    <x v="1"/>
    <s v="United States"/>
    <x v="64"/>
    <x v="7"/>
    <x v="2"/>
    <s v="FUR-FU-10000629"/>
    <x v="0"/>
    <x v="3"/>
    <s v="9-3/4 Diameter Round Wall Clock"/>
    <n v="68.95"/>
    <n v="5"/>
    <n v="28.959"/>
    <x v="2"/>
    <s v="Feb"/>
  </r>
  <r>
    <s v="CA-2017-131254"/>
    <x v="49"/>
    <d v="2017-11-21T00:00:00"/>
    <x v="2"/>
    <s v="NC-18415"/>
    <s v="Nathan Cano"/>
    <x v="0"/>
    <s v="United States"/>
    <x v="6"/>
    <x v="5"/>
    <x v="3"/>
    <s v="FUR-CH-10003774"/>
    <x v="0"/>
    <x v="1"/>
    <s v="Global Wood Trimmed Manager's Task Chair, Khaki"/>
    <n v="191.05799999999999"/>
    <n v="3"/>
    <n v="-46.399799999999999"/>
    <x v="3"/>
    <s v="Nov"/>
  </r>
  <r>
    <s v="CA-2017-137876"/>
    <x v="393"/>
    <d v="2017-05-05T00:00:00"/>
    <x v="1"/>
    <s v="DJ-13510"/>
    <s v="Don Jones"/>
    <x v="1"/>
    <s v="United States"/>
    <x v="28"/>
    <x v="2"/>
    <x v="1"/>
    <s v="FUR-FU-10000222"/>
    <x v="0"/>
    <x v="3"/>
    <s v="Seth Thomas 16&quot; Steel Case Clock"/>
    <n v="64.959999999999994"/>
    <n v="2"/>
    <n v="21.436800000000002"/>
    <x v="2"/>
    <s v="Apr"/>
  </r>
  <r>
    <s v="CA-2016-154060"/>
    <x v="630"/>
    <d v="2016-05-08T00:00:00"/>
    <x v="1"/>
    <s v="DL-12865"/>
    <s v="Dan Lawera"/>
    <x v="0"/>
    <s v="United States"/>
    <x v="224"/>
    <x v="30"/>
    <x v="0"/>
    <s v="FUR-CH-10002304"/>
    <x v="0"/>
    <x v="1"/>
    <s v="Global Stack Chair without Arms, Black"/>
    <n v="187.05600000000001"/>
    <n v="9"/>
    <n v="11.691000000000001"/>
    <x v="6"/>
    <s v="May"/>
  </r>
  <r>
    <s v="US-2017-162558"/>
    <x v="125"/>
    <d v="2017-10-05T00:00:00"/>
    <x v="2"/>
    <s v="Dp-13240"/>
    <s v="Dean percer"/>
    <x v="2"/>
    <s v="United States"/>
    <x v="270"/>
    <x v="9"/>
    <x v="0"/>
    <s v="FUR-FU-10002364"/>
    <x v="0"/>
    <x v="3"/>
    <s v="Eldon Expressions Wood Desk Accessories, Oak"/>
    <n v="11.808"/>
    <n v="2"/>
    <n v="1.3284"/>
    <x v="0"/>
    <s v="Oct"/>
  </r>
  <r>
    <s v="US-2017-162558"/>
    <x v="125"/>
    <d v="2017-10-05T00:00:00"/>
    <x v="2"/>
    <s v="Dp-13240"/>
    <s v="Dean percer"/>
    <x v="2"/>
    <s v="United States"/>
    <x v="270"/>
    <x v="9"/>
    <x v="0"/>
    <s v="FUR-FU-10004864"/>
    <x v="0"/>
    <x v="3"/>
    <s v="Eldon 500 Class Desk Accessories"/>
    <n v="9.6560000000000006"/>
    <n v="1"/>
    <n v="1.5690999999999999"/>
    <x v="0"/>
    <s v="Oct"/>
  </r>
  <r>
    <s v="US-2017-162558"/>
    <x v="125"/>
    <d v="2017-10-05T00:00:00"/>
    <x v="2"/>
    <s v="Dp-13240"/>
    <s v="Dean percer"/>
    <x v="2"/>
    <s v="United States"/>
    <x v="270"/>
    <x v="9"/>
    <x v="0"/>
    <s v="FUR-TA-10000198"/>
    <x v="0"/>
    <x v="2"/>
    <s v="Chromcraft Bull-Nose Wood Oval Conference Tables &amp; Bases"/>
    <n v="2314.116"/>
    <n v="7"/>
    <n v="-1002.7836"/>
    <x v="0"/>
    <s v="Oct"/>
  </r>
  <r>
    <s v="US-2017-162558"/>
    <x v="125"/>
    <d v="2017-10-05T00:00:00"/>
    <x v="2"/>
    <s v="Dp-13240"/>
    <s v="Dean percer"/>
    <x v="2"/>
    <s v="United States"/>
    <x v="270"/>
    <x v="9"/>
    <x v="0"/>
    <s v="FUR-FU-10003691"/>
    <x v="0"/>
    <x v="3"/>
    <s v="Eldon Image Series Desk Accessories, Ebony"/>
    <n v="19.760000000000002"/>
    <n v="2"/>
    <n v="5.9279999999999999"/>
    <x v="0"/>
    <s v="Oct"/>
  </r>
  <r>
    <s v="CA-2015-119508"/>
    <x v="463"/>
    <d v="2015-12-09T00:00:00"/>
    <x v="1"/>
    <s v="TZ-21580"/>
    <s v="Tracy Zic"/>
    <x v="0"/>
    <s v="United States"/>
    <x v="174"/>
    <x v="2"/>
    <x v="1"/>
    <s v="FUR-FU-10004270"/>
    <x v="0"/>
    <x v="3"/>
    <s v="Eldon Image Series Desk Accessories, Burgundy"/>
    <n v="25.08"/>
    <n v="6"/>
    <n v="9.0288000000000004"/>
    <x v="2"/>
    <s v="Dec"/>
  </r>
  <r>
    <s v="CA-2016-123120"/>
    <x v="631"/>
    <d v="2016-09-08T00:00:00"/>
    <x v="1"/>
    <s v="CV-12295"/>
    <s v="Christina VanderZanden"/>
    <x v="0"/>
    <s v="United States"/>
    <x v="13"/>
    <x v="7"/>
    <x v="2"/>
    <s v="FUR-FU-10004748"/>
    <x v="0"/>
    <x v="3"/>
    <s v="Howard Miller 16&quot; Diameter Gallery Wall Clock"/>
    <n v="63.94"/>
    <n v="1"/>
    <n v="24.936599999999999"/>
    <x v="4"/>
    <s v="Sep"/>
  </r>
  <r>
    <s v="CA-2014-103331"/>
    <x v="632"/>
    <d v="2014-09-01T00:00:00"/>
    <x v="1"/>
    <s v="KB-16315"/>
    <s v="Karl Braun"/>
    <x v="0"/>
    <s v="United States"/>
    <x v="19"/>
    <x v="14"/>
    <x v="2"/>
    <s v="FUR-FU-10001731"/>
    <x v="0"/>
    <x v="3"/>
    <s v="Acrylic Self-Standing Desk Frames"/>
    <n v="10.68"/>
    <n v="4"/>
    <n v="4.0583999999999998"/>
    <x v="6"/>
    <s v="Aug"/>
  </r>
  <r>
    <s v="CA-2014-113768"/>
    <x v="633"/>
    <d v="2014-05-19T00:00:00"/>
    <x v="1"/>
    <s v="AH-10030"/>
    <s v="Aaron Hawkins"/>
    <x v="1"/>
    <s v="United States"/>
    <x v="2"/>
    <x v="2"/>
    <x v="1"/>
    <s v="FUR-CH-10002439"/>
    <x v="0"/>
    <x v="1"/>
    <s v="Iceberg Nesting Folding Chair, 19w x 6d x 43h"/>
    <n v="279.45600000000002"/>
    <n v="6"/>
    <n v="20.959199999999999"/>
    <x v="6"/>
    <s v="May"/>
  </r>
  <r>
    <s v="US-2017-126060"/>
    <x v="438"/>
    <d v="2017-04-18T00:00:00"/>
    <x v="1"/>
    <s v="DW-13585"/>
    <s v="Dorothy Wardle"/>
    <x v="1"/>
    <s v="United States"/>
    <x v="160"/>
    <x v="30"/>
    <x v="0"/>
    <s v="FUR-BO-10003433"/>
    <x v="0"/>
    <x v="0"/>
    <s v="Sauder Cornerstone Collection Library"/>
    <n v="198.27199999999999"/>
    <n v="8"/>
    <n v="-32.219200000000001"/>
    <x v="4"/>
    <s v="Apr"/>
  </r>
  <r>
    <s v="CA-2016-122017"/>
    <x v="353"/>
    <d v="2017-01-02T00:00:00"/>
    <x v="1"/>
    <s v="CD-11920"/>
    <s v="Carlos Daly"/>
    <x v="0"/>
    <s v="United States"/>
    <x v="271"/>
    <x v="44"/>
    <x v="3"/>
    <s v="FUR-FU-10000672"/>
    <x v="0"/>
    <x v="3"/>
    <s v="Executive Impressions 10&quot; Spectator Wall Clock"/>
    <n v="70.56"/>
    <n v="6"/>
    <n v="23.990400000000001"/>
    <x v="4"/>
    <s v="Dec"/>
  </r>
  <r>
    <s v="US-2017-136721"/>
    <x v="403"/>
    <d v="2017-04-12T00:00:00"/>
    <x v="1"/>
    <s v="NH-18610"/>
    <s v="Nicole Hansen"/>
    <x v="1"/>
    <s v="United States"/>
    <x v="272"/>
    <x v="17"/>
    <x v="3"/>
    <s v="FUR-FU-10004665"/>
    <x v="0"/>
    <x v="3"/>
    <s v="3M Polarizing Task Lamp with Clamp Arm, Light Gray"/>
    <n v="273.95999999999998"/>
    <n v="2"/>
    <n v="71.229600000000005"/>
    <x v="4"/>
    <s v="Apr"/>
  </r>
  <r>
    <s v="US-2017-136721"/>
    <x v="403"/>
    <d v="2017-04-12T00:00:00"/>
    <x v="1"/>
    <s v="NH-18610"/>
    <s v="Nicole Hansen"/>
    <x v="1"/>
    <s v="United States"/>
    <x v="272"/>
    <x v="17"/>
    <x v="3"/>
    <s v="FUR-FU-10004188"/>
    <x v="0"/>
    <x v="3"/>
    <s v="Luxo Professional Combination Clamp-On Lamps"/>
    <n v="306.89999999999998"/>
    <n v="3"/>
    <n v="79.793999999999997"/>
    <x v="4"/>
    <s v="Apr"/>
  </r>
  <r>
    <s v="CA-2015-118738"/>
    <x v="634"/>
    <d v="2015-10-30T00:00:00"/>
    <x v="1"/>
    <s v="AG-10495"/>
    <s v="Andrew Gjertsen"/>
    <x v="1"/>
    <s v="United States"/>
    <x v="6"/>
    <x v="5"/>
    <x v="3"/>
    <s v="FUR-TA-10002607"/>
    <x v="0"/>
    <x v="2"/>
    <s v="KI Conference Tables"/>
    <n v="347.36099999999999"/>
    <n v="7"/>
    <n v="-69.472200000000001"/>
    <x v="6"/>
    <s v="Oct"/>
  </r>
  <r>
    <s v="US-2014-123183"/>
    <x v="635"/>
    <d v="2014-11-25T00:00:00"/>
    <x v="1"/>
    <s v="GR-14560"/>
    <s v="Georgia Rosenberg"/>
    <x v="1"/>
    <s v="United States"/>
    <x v="16"/>
    <x v="14"/>
    <x v="2"/>
    <s v="FUR-BO-10000362"/>
    <x v="0"/>
    <x v="0"/>
    <s v="Sauder Inglewood Library Bookcases"/>
    <n v="1025.8800000000001"/>
    <n v="6"/>
    <n v="235.95240000000001"/>
    <x v="6"/>
    <s v="Nov"/>
  </r>
  <r>
    <s v="US-2016-147340"/>
    <x v="211"/>
    <d v="2016-09-24T00:00:00"/>
    <x v="3"/>
    <s v="EB-13750"/>
    <s v="Edward Becker"/>
    <x v="1"/>
    <s v="United States"/>
    <x v="28"/>
    <x v="2"/>
    <x v="1"/>
    <s v="FUR-FU-10002501"/>
    <x v="0"/>
    <x v="3"/>
    <s v="Nu-Dell Executive Frame"/>
    <n v="63.2"/>
    <n v="5"/>
    <n v="23.384"/>
    <x v="7"/>
    <s v="Sep"/>
  </r>
  <r>
    <s v="CA-2016-117681"/>
    <x v="636"/>
    <d v="2016-04-14T00:00:00"/>
    <x v="1"/>
    <s v="HF-14995"/>
    <s v="Herbert Flentye"/>
    <x v="0"/>
    <s v="United States"/>
    <x v="2"/>
    <x v="2"/>
    <x v="1"/>
    <s v="FUR-BO-10001798"/>
    <x v="0"/>
    <x v="0"/>
    <s v="Bush Somerset Collection Bookcase"/>
    <n v="556.66499999999996"/>
    <n v="5"/>
    <n v="6.5490000000000004"/>
    <x v="2"/>
    <s v="Apr"/>
  </r>
  <r>
    <s v="CA-2016-153598"/>
    <x v="122"/>
    <d v="2016-12-06T00:00:00"/>
    <x v="2"/>
    <s v="NM-18520"/>
    <s v="Neoma Murray"/>
    <x v="0"/>
    <s v="United States"/>
    <x v="2"/>
    <x v="2"/>
    <x v="1"/>
    <s v="FUR-FU-10001085"/>
    <x v="0"/>
    <x v="3"/>
    <s v="3M Polarizing Light Filter Sleeves"/>
    <n v="111.9"/>
    <n v="6"/>
    <n v="51.473999999999997"/>
    <x v="0"/>
    <s v="Dec"/>
  </r>
  <r>
    <s v="US-2016-108497"/>
    <x v="184"/>
    <d v="2016-06-14T00:00:00"/>
    <x v="3"/>
    <s v="MH-17290"/>
    <s v="Marc Harrigan"/>
    <x v="2"/>
    <s v="United States"/>
    <x v="2"/>
    <x v="2"/>
    <x v="1"/>
    <s v="FUR-BO-10004218"/>
    <x v="0"/>
    <x v="0"/>
    <s v="Bush Heritage Pine Collection 5-Shelf Bookcase, Albany Pine Finish, *Special Order"/>
    <n v="599.16499999999996"/>
    <n v="5"/>
    <n v="35.244999999999997"/>
    <x v="7"/>
    <s v="Jun"/>
  </r>
  <r>
    <s v="CA-2014-136861"/>
    <x v="637"/>
    <d v="2014-09-07T00:00:00"/>
    <x v="2"/>
    <s v="PR-18880"/>
    <s v="Patrick Ryan"/>
    <x v="0"/>
    <s v="United States"/>
    <x v="66"/>
    <x v="1"/>
    <x v="0"/>
    <s v="FUR-FU-10001967"/>
    <x v="0"/>
    <x v="3"/>
    <s v="Telescoping Adjustable Floor Lamp"/>
    <n v="31.984000000000002"/>
    <n v="2"/>
    <n v="1.9990000000000001"/>
    <x v="3"/>
    <s v="Sep"/>
  </r>
  <r>
    <s v="CA-2014-103317"/>
    <x v="638"/>
    <d v="2014-07-08T00:00:00"/>
    <x v="2"/>
    <s v="DM-13525"/>
    <s v="Don Miller"/>
    <x v="1"/>
    <s v="United States"/>
    <x v="273"/>
    <x v="1"/>
    <x v="0"/>
    <s v="FUR-FU-10001591"/>
    <x v="0"/>
    <x v="3"/>
    <s v="Advantus Panel Wall Certificate Holder - 8.5x11"/>
    <n v="19.52"/>
    <n v="2"/>
    <n v="5.3680000000000003"/>
    <x v="0"/>
    <s v="Jul"/>
  </r>
  <r>
    <s v="CA-2014-103317"/>
    <x v="638"/>
    <d v="2014-07-08T00:00:00"/>
    <x v="2"/>
    <s v="DM-13525"/>
    <s v="Don Miller"/>
    <x v="1"/>
    <s v="United States"/>
    <x v="273"/>
    <x v="1"/>
    <x v="0"/>
    <s v="FUR-FU-10003192"/>
    <x v="0"/>
    <x v="3"/>
    <s v="Luxo Adjustable Task Clamp Lamp"/>
    <n v="213.21600000000001"/>
    <n v="3"/>
    <n v="15.991199999999999"/>
    <x v="0"/>
    <s v="Jul"/>
  </r>
  <r>
    <s v="US-2014-119081"/>
    <x v="639"/>
    <d v="2014-09-19T00:00:00"/>
    <x v="1"/>
    <s v="TA-21385"/>
    <s v="Tom Ashbrook"/>
    <x v="2"/>
    <s v="United States"/>
    <x v="274"/>
    <x v="44"/>
    <x v="3"/>
    <s v="FUR-FU-10003464"/>
    <x v="0"/>
    <x v="3"/>
    <s v="Seth Thomas 8 1/2&quot; Cubicle Clock"/>
    <n v="40.56"/>
    <n v="2"/>
    <n v="12.979200000000001"/>
    <x v="1"/>
    <s v="Sep"/>
  </r>
  <r>
    <s v="CA-2017-130631"/>
    <x v="297"/>
    <d v="2018-01-02T00:00:00"/>
    <x v="1"/>
    <s v="BS-11755"/>
    <s v="Bruce Stewart"/>
    <x v="0"/>
    <s v="United States"/>
    <x v="71"/>
    <x v="13"/>
    <x v="1"/>
    <s v="FUR-FU-10004093"/>
    <x v="0"/>
    <x v="3"/>
    <s v="Hand-Finished Solid Wood Document Frame"/>
    <n v="68.459999999999994"/>
    <n v="2"/>
    <n v="20.538"/>
    <x v="4"/>
    <s v="Dec"/>
  </r>
  <r>
    <s v="CA-2017-116680"/>
    <x v="362"/>
    <d v="2017-09-06T00:00:00"/>
    <x v="0"/>
    <s v="PK-19075"/>
    <s v="Pete Kriz"/>
    <x v="0"/>
    <s v="United States"/>
    <x v="28"/>
    <x v="2"/>
    <x v="1"/>
    <s v="FUR-TA-10001771"/>
    <x v="0"/>
    <x v="2"/>
    <s v="Bush Cubix Conference Tables, Fully Assembled"/>
    <n v="1478.2719999999999"/>
    <n v="8"/>
    <n v="92.391999999999996"/>
    <x v="3"/>
    <s v="Sep"/>
  </r>
  <r>
    <s v="CA-2017-101574"/>
    <x v="559"/>
    <d v="2017-10-04T00:00:00"/>
    <x v="1"/>
    <s v="BD-11725"/>
    <s v="Bruce Degenhardt"/>
    <x v="0"/>
    <s v="United States"/>
    <x v="2"/>
    <x v="2"/>
    <x v="1"/>
    <s v="FUR-FU-10001706"/>
    <x v="0"/>
    <x v="3"/>
    <s v="Longer-Life Soft White Bulbs"/>
    <n v="9.24"/>
    <n v="3"/>
    <n v="4.4352"/>
    <x v="6"/>
    <s v="Sep"/>
  </r>
  <r>
    <s v="CA-2014-146591"/>
    <x v="640"/>
    <d v="2014-01-20T00:00:00"/>
    <x v="2"/>
    <s v="TS-21340"/>
    <s v="Toby Swindell"/>
    <x v="0"/>
    <s v="United States"/>
    <x v="163"/>
    <x v="22"/>
    <x v="1"/>
    <s v="FUR-BO-10001972"/>
    <x v="0"/>
    <x v="0"/>
    <s v="O'Sullivan 4-Shelf Bookcase in Odessa Pine"/>
    <n v="181.47"/>
    <n v="5"/>
    <n v="-320.59699999999998"/>
    <x v="5"/>
    <s v="Jan"/>
  </r>
  <r>
    <s v="CA-2016-122448"/>
    <x v="641"/>
    <d v="2016-06-14T00:00:00"/>
    <x v="1"/>
    <s v="DB-13210"/>
    <s v="Dean Braden"/>
    <x v="0"/>
    <s v="United States"/>
    <x v="28"/>
    <x v="2"/>
    <x v="1"/>
    <s v="FUR-CH-10002774"/>
    <x v="0"/>
    <x v="1"/>
    <s v="Global Deluxe Stacking Chair, Gray"/>
    <n v="122.352"/>
    <n v="3"/>
    <n v="13.7646"/>
    <x v="2"/>
    <s v="Jun"/>
  </r>
  <r>
    <s v="CA-2014-132451"/>
    <x v="218"/>
    <d v="2014-09-27T00:00:00"/>
    <x v="2"/>
    <s v="KF-16285"/>
    <s v="Karen Ferguson"/>
    <x v="2"/>
    <s v="United States"/>
    <x v="53"/>
    <x v="2"/>
    <x v="1"/>
    <s v="FUR-CH-10000454"/>
    <x v="0"/>
    <x v="1"/>
    <s v="Hon Deluxe Fabric Upholstered Stacking Chairs, Rounded Back"/>
    <n v="585.55200000000002"/>
    <n v="3"/>
    <n v="73.194000000000003"/>
    <x v="5"/>
    <s v="Sep"/>
  </r>
  <r>
    <s v="CA-2017-116946"/>
    <x v="642"/>
    <d v="2017-12-23T00:00:00"/>
    <x v="1"/>
    <s v="TS-21505"/>
    <s v="Tony Sayre"/>
    <x v="0"/>
    <s v="United States"/>
    <x v="47"/>
    <x v="12"/>
    <x v="1"/>
    <s v="FUR-FU-10000320"/>
    <x v="0"/>
    <x v="3"/>
    <s v="OIC Stacking Trays"/>
    <n v="13.36"/>
    <n v="5"/>
    <n v="4.008"/>
    <x v="4"/>
    <s v="Dec"/>
  </r>
  <r>
    <s v="CA-2017-116946"/>
    <x v="642"/>
    <d v="2017-12-23T00:00:00"/>
    <x v="1"/>
    <s v="TS-21505"/>
    <s v="Tony Sayre"/>
    <x v="0"/>
    <s v="United States"/>
    <x v="47"/>
    <x v="12"/>
    <x v="1"/>
    <s v="FUR-BO-10000468"/>
    <x v="0"/>
    <x v="0"/>
    <s v="O'Sullivan 2-Shelf Heavy-Duty Bookcases"/>
    <n v="102.018"/>
    <n v="7"/>
    <n v="-183.63239999999999"/>
    <x v="4"/>
    <s v="Dec"/>
  </r>
  <r>
    <s v="CA-2017-148999"/>
    <x v="129"/>
    <d v="2017-02-04T00:00:00"/>
    <x v="1"/>
    <s v="EB-13870"/>
    <s v="Emily Burns"/>
    <x v="0"/>
    <s v="United States"/>
    <x v="89"/>
    <x v="1"/>
    <x v="0"/>
    <s v="FUR-CH-10002044"/>
    <x v="0"/>
    <x v="1"/>
    <s v="Office Star - Contemporary Task Swivel chair with 2-way adjustable arms, Plum"/>
    <n v="419.13600000000002"/>
    <n v="4"/>
    <n v="-68.1096"/>
    <x v="2"/>
    <s v="Jan"/>
  </r>
  <r>
    <s v="CA-2017-134495"/>
    <x v="535"/>
    <d v="2017-04-04T00:00:00"/>
    <x v="0"/>
    <s v="BF-11020"/>
    <s v="Barry Franzšsisch"/>
    <x v="1"/>
    <s v="United States"/>
    <x v="51"/>
    <x v="1"/>
    <x v="0"/>
    <s v="FUR-CH-10003774"/>
    <x v="0"/>
    <x v="1"/>
    <s v="Global Wood Trimmed Manager's Task Chair, Khaki"/>
    <n v="218.352"/>
    <n v="3"/>
    <n v="-19.105799999999999"/>
    <x v="0"/>
    <s v="Apr"/>
  </r>
  <r>
    <s v="CA-2014-105249"/>
    <x v="616"/>
    <d v="2014-11-28T00:00:00"/>
    <x v="3"/>
    <s v="DH-13675"/>
    <s v="Duane Huffman"/>
    <x v="2"/>
    <s v="United States"/>
    <x v="28"/>
    <x v="2"/>
    <x v="1"/>
    <s v="FUR-BO-10000330"/>
    <x v="0"/>
    <x v="0"/>
    <s v="Sauder Camden County Barrister Bookcase, Planked Cherry Finish"/>
    <n v="411.33199999999999"/>
    <n v="4"/>
    <n v="-4.8391999999999999"/>
    <x v="7"/>
    <s v="Nov"/>
  </r>
  <r>
    <s v="CA-2017-164378"/>
    <x v="316"/>
    <d v="2017-07-18T00:00:00"/>
    <x v="0"/>
    <s v="MM-18055"/>
    <s v="Michelle Moray"/>
    <x v="0"/>
    <s v="United States"/>
    <x v="13"/>
    <x v="7"/>
    <x v="2"/>
    <s v="FUR-CH-10002084"/>
    <x v="0"/>
    <x v="1"/>
    <s v="Hon Mobius Operator's Chair"/>
    <n v="664.14599999999996"/>
    <n v="6"/>
    <n v="88.552800000000005"/>
    <x v="0"/>
    <s v="Jul"/>
  </r>
  <r>
    <s v="CA-2017-127782"/>
    <x v="575"/>
    <d v="2017-11-06T00:00:00"/>
    <x v="1"/>
    <s v="TH-21115"/>
    <s v="Thea Hudgings"/>
    <x v="1"/>
    <s v="United States"/>
    <x v="3"/>
    <x v="3"/>
    <x v="2"/>
    <s v="FUR-FU-10001847"/>
    <x v="0"/>
    <x v="3"/>
    <s v="Eldon Image Series Black Desk Accessories"/>
    <n v="3.3119999999999998"/>
    <n v="1"/>
    <n v="0.66239999999999999"/>
    <x v="4"/>
    <s v="Nov"/>
  </r>
  <r>
    <s v="CA-2015-168529"/>
    <x v="643"/>
    <d v="2015-10-12T00:00:00"/>
    <x v="1"/>
    <s v="MB-17305"/>
    <s v="Maria Bertelson"/>
    <x v="0"/>
    <s v="United States"/>
    <x v="28"/>
    <x v="2"/>
    <x v="1"/>
    <s v="FUR-FU-10001588"/>
    <x v="0"/>
    <x v="3"/>
    <s v="Deflect-o SuperTray Unbreakable Stackable Tray, Letter, Black"/>
    <n v="145.9"/>
    <n v="5"/>
    <n v="62.737000000000002"/>
    <x v="4"/>
    <s v="Oct"/>
  </r>
  <r>
    <s v="CA-2017-117667"/>
    <x v="423"/>
    <d v="2017-12-09T00:00:00"/>
    <x v="1"/>
    <s v="MS-17980"/>
    <s v="Michael Stewart"/>
    <x v="1"/>
    <s v="United States"/>
    <x v="3"/>
    <x v="3"/>
    <x v="2"/>
    <s v="FUR-CH-10004540"/>
    <x v="0"/>
    <x v="1"/>
    <s v="Global Chrome Stack Chair"/>
    <n v="239.96"/>
    <n v="10"/>
    <n v="-10.284000000000001"/>
    <x v="2"/>
    <s v="Dec"/>
  </r>
  <r>
    <s v="CA-2017-117667"/>
    <x v="423"/>
    <d v="2017-12-09T00:00:00"/>
    <x v="1"/>
    <s v="MS-17980"/>
    <s v="Michael Stewart"/>
    <x v="1"/>
    <s v="United States"/>
    <x v="3"/>
    <x v="3"/>
    <x v="2"/>
    <s v="FUR-FU-10004093"/>
    <x v="0"/>
    <x v="3"/>
    <s v="Hand-Finished Solid Wood Document Frame"/>
    <n v="54.768000000000001"/>
    <n v="2"/>
    <n v="6.8460000000000001"/>
    <x v="2"/>
    <s v="Dec"/>
  </r>
  <r>
    <s v="US-2017-150595"/>
    <x v="644"/>
    <d v="2017-05-26T00:00:00"/>
    <x v="1"/>
    <s v="LE-16810"/>
    <s v="Laurel Elliston"/>
    <x v="0"/>
    <s v="United States"/>
    <x v="9"/>
    <x v="8"/>
    <x v="3"/>
    <s v="FUR-CH-10000513"/>
    <x v="0"/>
    <x v="1"/>
    <s v="High-Back Leather Manager's Chair"/>
    <n v="181.98599999999999"/>
    <n v="2"/>
    <n v="-54.595799999999997"/>
    <x v="4"/>
    <s v="May"/>
  </r>
  <r>
    <s v="CA-2016-134936"/>
    <x v="645"/>
    <d v="2016-12-25T00:00:00"/>
    <x v="1"/>
    <s v="ES-14080"/>
    <s v="Erin Smith"/>
    <x v="1"/>
    <s v="United States"/>
    <x v="104"/>
    <x v="22"/>
    <x v="1"/>
    <s v="FUR-TA-10001086"/>
    <x v="0"/>
    <x v="2"/>
    <s v="SAFCO PlanMaster Boards, 60w x 37-1/2d, White Melamine"/>
    <n v="455.97"/>
    <n v="6"/>
    <n v="-218.8656"/>
    <x v="6"/>
    <s v="Dec"/>
  </r>
  <r>
    <s v="CA-2017-151008"/>
    <x v="87"/>
    <d v="2017-09-08T00:00:00"/>
    <x v="2"/>
    <s v="JM-16195"/>
    <s v="Justin MacKendrick"/>
    <x v="0"/>
    <s v="United States"/>
    <x v="275"/>
    <x v="4"/>
    <x v="1"/>
    <s v="FUR-FU-10002396"/>
    <x v="0"/>
    <x v="3"/>
    <s v="DAX Copper Panel Document Frame, 5 x 7 Size"/>
    <n v="25.16"/>
    <n v="2"/>
    <n v="10.5672"/>
    <x v="5"/>
    <s v="Sep"/>
  </r>
  <r>
    <s v="US-2014-159618"/>
    <x v="352"/>
    <d v="2014-11-16T00:00:00"/>
    <x v="1"/>
    <s v="DB-12970"/>
    <s v="Darren Budd"/>
    <x v="1"/>
    <s v="United States"/>
    <x v="6"/>
    <x v="5"/>
    <x v="3"/>
    <s v="FUR-BO-10004467"/>
    <x v="0"/>
    <x v="0"/>
    <s v="Bestar Classic Bookcase"/>
    <n v="67.993200000000002"/>
    <n v="1"/>
    <n v="-12.998699999999999"/>
    <x v="4"/>
    <s v="Nov"/>
  </r>
  <r>
    <s v="CA-2017-116113"/>
    <x v="125"/>
    <d v="2017-10-06T00:00:00"/>
    <x v="0"/>
    <s v="JW-15220"/>
    <s v="Jane Waco"/>
    <x v="1"/>
    <s v="United States"/>
    <x v="132"/>
    <x v="33"/>
    <x v="0"/>
    <s v="FUR-FU-10002963"/>
    <x v="0"/>
    <x v="3"/>
    <s v="Master Caster Door Stop, Gray"/>
    <n v="10.16"/>
    <n v="2"/>
    <n v="3.4544000000000001"/>
    <x v="4"/>
    <s v="Oct"/>
  </r>
  <r>
    <s v="CA-2015-125066"/>
    <x v="646"/>
    <d v="2015-12-18T00:00:00"/>
    <x v="1"/>
    <s v="KD-16495"/>
    <s v="Keith Dawkins"/>
    <x v="1"/>
    <s v="United States"/>
    <x v="38"/>
    <x v="21"/>
    <x v="0"/>
    <s v="FUR-FU-10003829"/>
    <x v="0"/>
    <x v="3"/>
    <s v="Stackable Trays"/>
    <n v="6.16"/>
    <n v="2"/>
    <n v="1.9712000000000001"/>
    <x v="4"/>
    <s v="Dec"/>
  </r>
  <r>
    <s v="CA-2017-157966"/>
    <x v="647"/>
    <d v="2017-03-13T00:00:00"/>
    <x v="3"/>
    <s v="SU-20665"/>
    <s v="Stephanie Ulpright"/>
    <x v="2"/>
    <s v="United States"/>
    <x v="9"/>
    <x v="8"/>
    <x v="3"/>
    <s v="FUR-CH-10003606"/>
    <x v="0"/>
    <x v="1"/>
    <s v="SAFCO Folding Chair Trolley"/>
    <n v="89.768000000000001"/>
    <n v="1"/>
    <n v="-2.5648"/>
    <x v="7"/>
    <s v="Mar"/>
  </r>
  <r>
    <s v="CA-2016-136686"/>
    <x v="574"/>
    <d v="2016-12-16T00:00:00"/>
    <x v="1"/>
    <s v="RF-19840"/>
    <s v="Roy Franzšsisch"/>
    <x v="0"/>
    <s v="United States"/>
    <x v="102"/>
    <x v="2"/>
    <x v="1"/>
    <s v="FUR-FU-10004864"/>
    <x v="0"/>
    <x v="3"/>
    <s v="Howard Miller 14-1/2&quot; Diameter Chrome Round Wall Clock"/>
    <n v="383.64"/>
    <n v="6"/>
    <n v="122.76479999999999"/>
    <x v="4"/>
    <s v="Dec"/>
  </r>
  <r>
    <s v="CA-2017-137498"/>
    <x v="198"/>
    <d v="2017-09-14T00:00:00"/>
    <x v="0"/>
    <s v="LC-17050"/>
    <s v="Liz Carlisle"/>
    <x v="0"/>
    <s v="United States"/>
    <x v="2"/>
    <x v="2"/>
    <x v="1"/>
    <s v="FUR-CH-10003833"/>
    <x v="0"/>
    <x v="1"/>
    <s v="Novimex Fabric Task Chair"/>
    <n v="243.92"/>
    <n v="5"/>
    <n v="-15.244999999999999"/>
    <x v="2"/>
    <s v="Sep"/>
  </r>
  <r>
    <s v="CA-2017-163818"/>
    <x v="648"/>
    <d v="2017-10-08T00:00:00"/>
    <x v="1"/>
    <s v="PS-18970"/>
    <s v="Paul Stevenson"/>
    <x v="2"/>
    <s v="United States"/>
    <x v="218"/>
    <x v="32"/>
    <x v="2"/>
    <s v="FUR-FU-10000076"/>
    <x v="0"/>
    <x v="3"/>
    <s v="24-Hour Round Wall Clock"/>
    <n v="19.98"/>
    <n v="1"/>
    <n v="8.5914000000000001"/>
    <x v="4"/>
    <s v="Oct"/>
  </r>
  <r>
    <s v="CA-2014-116673"/>
    <x v="256"/>
    <d v="2014-12-19T00:00:00"/>
    <x v="0"/>
    <s v="JO-15280"/>
    <s v="Jas O'Carroll"/>
    <x v="0"/>
    <s v="United States"/>
    <x v="53"/>
    <x v="2"/>
    <x v="1"/>
    <s v="FUR-FU-10003829"/>
    <x v="0"/>
    <x v="3"/>
    <s v="Stackable Trays"/>
    <n v="6.16"/>
    <n v="2"/>
    <n v="1.9712000000000001"/>
    <x v="4"/>
    <s v="Dec"/>
  </r>
  <r>
    <s v="CA-2014-164742"/>
    <x v="137"/>
    <d v="2014-10-18T00:00:00"/>
    <x v="0"/>
    <s v="ML-17395"/>
    <s v="Marina Lichtenstein"/>
    <x v="1"/>
    <s v="United States"/>
    <x v="174"/>
    <x v="18"/>
    <x v="2"/>
    <s v="FUR-CH-10002880"/>
    <x v="0"/>
    <x v="1"/>
    <s v="Global High-Back Leather Tilter, Burgundy"/>
    <n v="245.98"/>
    <n v="2"/>
    <n v="27.0578"/>
    <x v="2"/>
    <s v="Oct"/>
  </r>
  <r>
    <s v="CA-2016-134516"/>
    <x v="649"/>
    <d v="2016-09-25T00:00:00"/>
    <x v="1"/>
    <s v="FM-14215"/>
    <s v="Filia McAdams"/>
    <x v="1"/>
    <s v="United States"/>
    <x v="224"/>
    <x v="30"/>
    <x v="0"/>
    <s v="FUR-FU-10001546"/>
    <x v="0"/>
    <x v="3"/>
    <s v="Dana Swing-Arm Lamps"/>
    <n v="17.088000000000001"/>
    <n v="2"/>
    <n v="1.0680000000000001"/>
    <x v="2"/>
    <s v="Sep"/>
  </r>
  <r>
    <s v="CA-2016-134516"/>
    <x v="649"/>
    <d v="2016-09-25T00:00:00"/>
    <x v="1"/>
    <s v="FM-14215"/>
    <s v="Filia McAdams"/>
    <x v="1"/>
    <s v="United States"/>
    <x v="224"/>
    <x v="30"/>
    <x v="0"/>
    <s v="FUR-CH-10002880"/>
    <x v="0"/>
    <x v="1"/>
    <s v="Global High-Back Leather Tilter, Burgundy"/>
    <n v="98.391999999999996"/>
    <n v="1"/>
    <n v="-11.069100000000001"/>
    <x v="2"/>
    <s v="Sep"/>
  </r>
  <r>
    <s v="CA-2017-125745"/>
    <x v="254"/>
    <d v="2017-07-04T00:00:00"/>
    <x v="1"/>
    <s v="DV-13045"/>
    <s v="Darrin Van Huff"/>
    <x v="1"/>
    <s v="United States"/>
    <x v="10"/>
    <x v="9"/>
    <x v="0"/>
    <s v="FUR-FU-10001591"/>
    <x v="0"/>
    <x v="3"/>
    <s v="Advantus Panel Wall Certificate Holder - 8.5x11"/>
    <n v="19.52"/>
    <n v="2"/>
    <n v="5.3680000000000003"/>
    <x v="4"/>
    <s v="Jun"/>
  </r>
  <r>
    <s v="US-2016-124163"/>
    <x v="228"/>
    <d v="2016-09-30T00:00:00"/>
    <x v="1"/>
    <s v="SC-20695"/>
    <s v="Steve Chapman"/>
    <x v="1"/>
    <s v="United States"/>
    <x v="276"/>
    <x v="16"/>
    <x v="3"/>
    <s v="FUR-CH-10004218"/>
    <x v="0"/>
    <x v="1"/>
    <s v="Global Fabric Manager's Chair, Dark Gray"/>
    <n v="201.96"/>
    <n v="2"/>
    <n v="50.49"/>
    <x v="2"/>
    <s v="Sep"/>
  </r>
  <r>
    <s v="US-2016-124163"/>
    <x v="228"/>
    <d v="2016-09-30T00:00:00"/>
    <x v="1"/>
    <s v="SC-20695"/>
    <s v="Steve Chapman"/>
    <x v="1"/>
    <s v="United States"/>
    <x v="276"/>
    <x v="16"/>
    <x v="3"/>
    <s v="FUR-FU-10000755"/>
    <x v="0"/>
    <x v="3"/>
    <s v="Eldon Expressions Mahogany Wood Desk Collection"/>
    <n v="68.64"/>
    <n v="11"/>
    <n v="17.16"/>
    <x v="2"/>
    <s v="Sep"/>
  </r>
  <r>
    <s v="CA-2014-126683"/>
    <x v="189"/>
    <d v="2014-10-01T00:00:00"/>
    <x v="0"/>
    <s v="PP-18955"/>
    <s v="Paul Prost"/>
    <x v="2"/>
    <s v="United States"/>
    <x v="15"/>
    <x v="13"/>
    <x v="1"/>
    <s v="FUR-FU-10001706"/>
    <x v="0"/>
    <x v="3"/>
    <s v="Longer-Life Soft White Bulbs"/>
    <n v="6.16"/>
    <n v="2"/>
    <n v="2.9567999999999999"/>
    <x v="3"/>
    <s v="Sep"/>
  </r>
  <r>
    <s v="CA-2014-126683"/>
    <x v="189"/>
    <d v="2014-10-01T00:00:00"/>
    <x v="0"/>
    <s v="PP-18955"/>
    <s v="Paul Prost"/>
    <x v="2"/>
    <s v="United States"/>
    <x v="15"/>
    <x v="13"/>
    <x v="1"/>
    <s v="FUR-TA-10002958"/>
    <x v="0"/>
    <x v="2"/>
    <s v="Bevis Oval Conference Table, Walnut"/>
    <n v="2348.8200000000002"/>
    <n v="9"/>
    <n v="399.29939999999999"/>
    <x v="3"/>
    <s v="Sep"/>
  </r>
  <r>
    <s v="CA-2017-148810"/>
    <x v="332"/>
    <d v="2017-07-01T00:00:00"/>
    <x v="1"/>
    <s v="DR-12880"/>
    <s v="Dan Reichenbach"/>
    <x v="1"/>
    <s v="United States"/>
    <x v="89"/>
    <x v="1"/>
    <x v="0"/>
    <s v="FUR-CH-10001545"/>
    <x v="0"/>
    <x v="1"/>
    <s v="Hon Comfortask Task/Swivel Chairs"/>
    <n v="273.55200000000002"/>
    <n v="3"/>
    <n v="-13.6776"/>
    <x v="2"/>
    <s v="Jun"/>
  </r>
  <r>
    <s v="US-2016-146066"/>
    <x v="650"/>
    <d v="2016-08-23T00:00:00"/>
    <x v="0"/>
    <s v="RB-19465"/>
    <s v="Rick Bensley"/>
    <x v="2"/>
    <s v="United States"/>
    <x v="3"/>
    <x v="3"/>
    <x v="2"/>
    <s v="FUR-TA-10002530"/>
    <x v="0"/>
    <x v="2"/>
    <s v="Iceberg OfficeWorks 42&quot; Round Tables"/>
    <n v="815.29200000000003"/>
    <n v="9"/>
    <n v="-339.70499999999998"/>
    <x v="3"/>
    <s v="Aug"/>
  </r>
  <r>
    <s v="CA-2014-127614"/>
    <x v="651"/>
    <d v="2014-02-15T00:00:00"/>
    <x v="1"/>
    <s v="NF-18385"/>
    <s v="Natalie Fritzler"/>
    <x v="0"/>
    <s v="United States"/>
    <x v="180"/>
    <x v="25"/>
    <x v="0"/>
    <s v="FUR-TA-10003715"/>
    <x v="0"/>
    <x v="2"/>
    <s v="Hon 2111 Invitation Series Corner Table"/>
    <n v="1256.22"/>
    <n v="6"/>
    <n v="75.373199999999997"/>
    <x v="4"/>
    <s v="Feb"/>
  </r>
  <r>
    <s v="CA-2017-113208"/>
    <x v="292"/>
    <d v="2017-04-02T00:00:00"/>
    <x v="1"/>
    <s v="ML-18040"/>
    <s v="Michelle Lonsdale"/>
    <x v="1"/>
    <s v="United States"/>
    <x v="54"/>
    <x v="17"/>
    <x v="3"/>
    <s v="FUR-FU-10004245"/>
    <x v="0"/>
    <x v="3"/>
    <s v="Career Cubicle Clock, 8 1/4&quot;, Black"/>
    <n v="60.84"/>
    <n v="3"/>
    <n v="23.119199999999999"/>
    <x v="1"/>
    <s v="Mar"/>
  </r>
  <r>
    <s v="CA-2014-154893"/>
    <x v="652"/>
    <d v="2014-12-27T00:00:00"/>
    <x v="1"/>
    <s v="GM-14440"/>
    <s v="Gary McGarr"/>
    <x v="0"/>
    <s v="United States"/>
    <x v="53"/>
    <x v="2"/>
    <x v="1"/>
    <s v="FUR-CH-10004287"/>
    <x v="0"/>
    <x v="1"/>
    <s v="SAFCO Arco Folding Chair"/>
    <n v="1325.76"/>
    <n v="6"/>
    <n v="149.148"/>
    <x v="6"/>
    <s v="Dec"/>
  </r>
  <r>
    <s v="CA-2014-154893"/>
    <x v="652"/>
    <d v="2014-12-27T00:00:00"/>
    <x v="1"/>
    <s v="GM-14440"/>
    <s v="Gary McGarr"/>
    <x v="0"/>
    <s v="United States"/>
    <x v="53"/>
    <x v="2"/>
    <x v="1"/>
    <s v="FUR-CH-10000595"/>
    <x v="0"/>
    <x v="1"/>
    <s v="Safco Contoured Stacking Chairs"/>
    <n v="572.16"/>
    <n v="3"/>
    <n v="35.76"/>
    <x v="6"/>
    <s v="Dec"/>
  </r>
  <r>
    <s v="CA-2016-127985"/>
    <x v="610"/>
    <d v="2016-04-05T00:00:00"/>
    <x v="0"/>
    <s v="DB-12910"/>
    <s v="Daniel Byrd"/>
    <x v="2"/>
    <s v="United States"/>
    <x v="29"/>
    <x v="24"/>
    <x v="0"/>
    <s v="FUR-FU-10003274"/>
    <x v="0"/>
    <x v="3"/>
    <s v="Regeneration Desk Collection"/>
    <n v="7.04"/>
    <n v="4"/>
    <n v="3.0975999999999999"/>
    <x v="4"/>
    <s v="Apr"/>
  </r>
  <r>
    <s v="CA-2017-127117"/>
    <x v="438"/>
    <d v="2017-04-19T00:00:00"/>
    <x v="1"/>
    <s v="HM-14860"/>
    <s v="Harry Marie"/>
    <x v="1"/>
    <s v="United States"/>
    <x v="277"/>
    <x v="18"/>
    <x v="2"/>
    <s v="FUR-FU-10004018"/>
    <x v="0"/>
    <x v="3"/>
    <s v="Tensor Computer Mounted Lamp"/>
    <n v="74.45"/>
    <n v="5"/>
    <n v="20.101500000000001"/>
    <x v="2"/>
    <s v="Apr"/>
  </r>
  <r>
    <s v="CA-2015-104241"/>
    <x v="653"/>
    <d v="2015-01-09T00:00:00"/>
    <x v="1"/>
    <s v="AG-10495"/>
    <s v="Andrew Gjertsen"/>
    <x v="1"/>
    <s v="United States"/>
    <x v="166"/>
    <x v="25"/>
    <x v="0"/>
    <s v="FUR-FU-10001473"/>
    <x v="0"/>
    <x v="3"/>
    <s v="DAX Wood Document Frame"/>
    <n v="192.22"/>
    <n v="14"/>
    <n v="69.199200000000005"/>
    <x v="2"/>
    <s v="Jan"/>
  </r>
  <r>
    <s v="CA-2017-142342"/>
    <x v="357"/>
    <d v="2017-07-19T00:00:00"/>
    <x v="0"/>
    <s v="AJ-10795"/>
    <s v="Anthony Johnson"/>
    <x v="1"/>
    <s v="United States"/>
    <x v="278"/>
    <x v="2"/>
    <x v="1"/>
    <s v="FUR-BO-10002613"/>
    <x v="0"/>
    <x v="0"/>
    <s v="Atlantic Metals Mobile 4-Shelf Bookcases, Custom Colors"/>
    <n v="1194.165"/>
    <n v="5"/>
    <n v="210.73500000000001"/>
    <x v="3"/>
    <s v="Jul"/>
  </r>
  <r>
    <s v="CA-2016-145261"/>
    <x v="105"/>
    <d v="2016-12-21T00:00:00"/>
    <x v="2"/>
    <s v="AH-10120"/>
    <s v="Adrian Hane"/>
    <x v="2"/>
    <s v="United States"/>
    <x v="279"/>
    <x v="36"/>
    <x v="1"/>
    <s v="FUR-TA-10002530"/>
    <x v="0"/>
    <x v="2"/>
    <s v="Iceberg OfficeWorks 42&quot; Round Tables"/>
    <n v="377.45"/>
    <n v="5"/>
    <n v="-264.21499999999997"/>
    <x v="0"/>
    <s v="Dec"/>
  </r>
  <r>
    <s v="CA-2016-108875"/>
    <x v="211"/>
    <d v="2016-10-01T00:00:00"/>
    <x v="1"/>
    <s v="CL-12700"/>
    <s v="Craig Leslie"/>
    <x v="2"/>
    <s v="United States"/>
    <x v="14"/>
    <x v="12"/>
    <x v="1"/>
    <s v="FUR-FU-10002671"/>
    <x v="0"/>
    <x v="3"/>
    <s v="Electrix 20W Halogen Replacement Bulb for Zoom-In Desk Lamp"/>
    <n v="21.44"/>
    <n v="2"/>
    <n v="7.5039999999999996"/>
    <x v="1"/>
    <s v="Sep"/>
  </r>
  <r>
    <s v="CA-2015-141012"/>
    <x v="654"/>
    <d v="2015-06-11T00:00:00"/>
    <x v="0"/>
    <s v="TG-21640"/>
    <s v="Trudy Glocke"/>
    <x v="0"/>
    <s v="United States"/>
    <x v="280"/>
    <x v="42"/>
    <x v="1"/>
    <s v="FUR-FU-10003192"/>
    <x v="0"/>
    <x v="3"/>
    <s v="Luxo Adjustable Task Clamp Lamp"/>
    <n v="355.36"/>
    <n v="4"/>
    <n v="92.393600000000006"/>
    <x v="3"/>
    <s v="Jun"/>
  </r>
  <r>
    <s v="CA-2014-126802"/>
    <x v="527"/>
    <d v="2015-01-05T00:00:00"/>
    <x v="1"/>
    <s v="ZC-21910"/>
    <s v="Zuschuss Carroll"/>
    <x v="0"/>
    <s v="United States"/>
    <x v="9"/>
    <x v="8"/>
    <x v="3"/>
    <s v="FUR-FU-10000193"/>
    <x v="0"/>
    <x v="3"/>
    <s v="Tenex Chairmats For Use with Hard Floors"/>
    <n v="38.975999999999999"/>
    <n v="3"/>
    <n v="-50.668799999999997"/>
    <x v="1"/>
    <s v="Dec"/>
  </r>
  <r>
    <s v="CA-2014-131541"/>
    <x v="655"/>
    <d v="2014-07-28T00:00:00"/>
    <x v="3"/>
    <s v="CK-12205"/>
    <s v="Chloris Kastensmidt"/>
    <x v="0"/>
    <s v="United States"/>
    <x v="281"/>
    <x v="1"/>
    <x v="0"/>
    <s v="FUR-FU-10003623"/>
    <x v="0"/>
    <x v="3"/>
    <s v="DataProducts Ampli Magnifier Task Lamp, Black,"/>
    <n v="129.88800000000001"/>
    <n v="6"/>
    <n v="12.988799999999999"/>
    <x v="7"/>
    <s v="Jul"/>
  </r>
  <r>
    <s v="CA-2015-119550"/>
    <x v="626"/>
    <d v="2015-12-31T00:00:00"/>
    <x v="1"/>
    <s v="RB-19705"/>
    <s v="Roger Barcio"/>
    <x v="2"/>
    <s v="United States"/>
    <x v="6"/>
    <x v="5"/>
    <x v="3"/>
    <s v="FUR-CH-10002044"/>
    <x v="0"/>
    <x v="1"/>
    <s v="Office Star - Contemporary Task Swivel chair with 2-way adjustable arms, Plum"/>
    <n v="275.05799999999999"/>
    <n v="3"/>
    <n v="-90.376199999999997"/>
    <x v="2"/>
    <s v="Dec"/>
  </r>
  <r>
    <s v="US-2015-138093"/>
    <x v="479"/>
    <d v="2015-12-16T00:00:00"/>
    <x v="1"/>
    <s v="KM-16225"/>
    <s v="Kalyca Meade"/>
    <x v="1"/>
    <s v="United States"/>
    <x v="237"/>
    <x v="32"/>
    <x v="2"/>
    <s v="FUR-CH-10000785"/>
    <x v="0"/>
    <x v="1"/>
    <s v="Global Ergonomic Managers Chair"/>
    <n v="542.94000000000005"/>
    <n v="3"/>
    <n v="141.1644"/>
    <x v="6"/>
    <s v="Dec"/>
  </r>
  <r>
    <s v="CA-2016-126165"/>
    <x v="399"/>
    <d v="2016-05-07T00:00:00"/>
    <x v="0"/>
    <s v="AH-10465"/>
    <s v="Amy Hunt"/>
    <x v="0"/>
    <s v="United States"/>
    <x v="28"/>
    <x v="2"/>
    <x v="1"/>
    <s v="FUR-TA-10001676"/>
    <x v="0"/>
    <x v="2"/>
    <s v="Hon 61000 Series Interactive Training Tables"/>
    <n v="71.087999999999994"/>
    <n v="2"/>
    <n v="-1.7771999999999999"/>
    <x v="3"/>
    <s v="May"/>
  </r>
  <r>
    <s v="US-2014-123519"/>
    <x v="609"/>
    <d v="2014-12-21T00:00:00"/>
    <x v="1"/>
    <s v="SS-20875"/>
    <s v="Sung Shariari"/>
    <x v="0"/>
    <s v="United States"/>
    <x v="149"/>
    <x v="15"/>
    <x v="2"/>
    <s v="FUR-TA-10002645"/>
    <x v="0"/>
    <x v="2"/>
    <s v="Hon Rectangular Conference Tables"/>
    <n v="136.53"/>
    <n v="1"/>
    <n v="-52.336500000000001"/>
    <x v="1"/>
    <s v="Dec"/>
  </r>
  <r>
    <s v="US-2015-160857"/>
    <x v="190"/>
    <d v="2015-05-15T00:00:00"/>
    <x v="1"/>
    <s v="NW-18400"/>
    <s v="Natalie Webber"/>
    <x v="0"/>
    <s v="United States"/>
    <x v="13"/>
    <x v="7"/>
    <x v="2"/>
    <s v="FUR-FU-10001095"/>
    <x v="0"/>
    <x v="3"/>
    <s v="DAX Black Cherry Wood-Tone Poster Frame"/>
    <n v="79.44"/>
    <n v="3"/>
    <n v="30.187200000000001"/>
    <x v="1"/>
    <s v="May"/>
  </r>
  <r>
    <s v="US-2015-160857"/>
    <x v="190"/>
    <d v="2015-05-15T00:00:00"/>
    <x v="1"/>
    <s v="NW-18400"/>
    <s v="Natalie Webber"/>
    <x v="0"/>
    <s v="United States"/>
    <x v="13"/>
    <x v="7"/>
    <x v="2"/>
    <s v="FUR-CH-10002647"/>
    <x v="0"/>
    <x v="1"/>
    <s v="Situations Contoured Folding Chairs, 4/Set"/>
    <n v="127.764"/>
    <n v="2"/>
    <n v="21.294"/>
    <x v="1"/>
    <s v="May"/>
  </r>
  <r>
    <s v="CA-2017-117324"/>
    <x v="64"/>
    <d v="2017-12-13T00:00:00"/>
    <x v="1"/>
    <s v="JP-15520"/>
    <s v="Jeremy Pistek"/>
    <x v="0"/>
    <s v="United States"/>
    <x v="123"/>
    <x v="16"/>
    <x v="3"/>
    <s v="FUR-BO-10003159"/>
    <x v="0"/>
    <x v="0"/>
    <s v="Sauder Camden County Collection Libraries, Planked Cherry Finish"/>
    <n v="459.92"/>
    <n v="4"/>
    <n v="41.392800000000001"/>
    <x v="2"/>
    <s v="Dec"/>
  </r>
  <r>
    <s v="CA-2017-143574"/>
    <x v="656"/>
    <d v="2017-07-02T00:00:00"/>
    <x v="2"/>
    <s v="DR-12880"/>
    <s v="Dan Reichenbach"/>
    <x v="1"/>
    <s v="United States"/>
    <x v="282"/>
    <x v="19"/>
    <x v="2"/>
    <s v="FUR-BO-10002598"/>
    <x v="0"/>
    <x v="0"/>
    <s v="Hon Metal Bookcases, Putty"/>
    <n v="638.82000000000005"/>
    <n v="9"/>
    <n v="185.2578"/>
    <x v="0"/>
    <s v="Jun"/>
  </r>
  <r>
    <s v="CA-2017-143574"/>
    <x v="656"/>
    <d v="2017-07-02T00:00:00"/>
    <x v="2"/>
    <s v="DR-12880"/>
    <s v="Dan Reichenbach"/>
    <x v="1"/>
    <s v="United States"/>
    <x v="282"/>
    <x v="19"/>
    <x v="2"/>
    <s v="FUR-FU-10003976"/>
    <x v="0"/>
    <x v="3"/>
    <s v="DAX Executive Solid Wood Document Frame, Desktop or Hang, Mahogany, 5 x 7"/>
    <n v="25.16"/>
    <n v="2"/>
    <n v="8.5543999999999993"/>
    <x v="0"/>
    <s v="Jun"/>
  </r>
  <r>
    <s v="CA-2014-148614"/>
    <x v="187"/>
    <d v="2014-01-25T00:00:00"/>
    <x v="1"/>
    <s v="MV-17485"/>
    <s v="Mark Van Huff"/>
    <x v="0"/>
    <s v="United States"/>
    <x v="2"/>
    <x v="2"/>
    <x v="1"/>
    <s v="FUR-FU-10003194"/>
    <x v="0"/>
    <x v="3"/>
    <s v="Eldon Expressions Desk Accessory, Wood Pencil Holder, Oak"/>
    <n v="19.3"/>
    <n v="2"/>
    <n v="5.79"/>
    <x v="2"/>
    <s v="Jan"/>
  </r>
  <r>
    <s v="US-2017-147886"/>
    <x v="657"/>
    <d v="2017-03-31T00:00:00"/>
    <x v="2"/>
    <s v="DH-13075"/>
    <s v="Dave Hallsten"/>
    <x v="1"/>
    <s v="United States"/>
    <x v="130"/>
    <x v="2"/>
    <x v="1"/>
    <s v="FUR-FU-10001095"/>
    <x v="0"/>
    <x v="3"/>
    <s v="DAX Black Cherry Wood-Tone Poster Frame"/>
    <n v="26.48"/>
    <n v="1"/>
    <n v="10.0624"/>
    <x v="0"/>
    <s v="Mar"/>
  </r>
  <r>
    <s v="US-2017-147886"/>
    <x v="657"/>
    <d v="2017-03-31T00:00:00"/>
    <x v="2"/>
    <s v="DH-13075"/>
    <s v="Dave Hallsten"/>
    <x v="1"/>
    <s v="United States"/>
    <x v="130"/>
    <x v="2"/>
    <x v="1"/>
    <s v="FUR-FU-10003829"/>
    <x v="0"/>
    <x v="3"/>
    <s v="Stackable Trays"/>
    <n v="21.56"/>
    <n v="7"/>
    <n v="6.8992000000000004"/>
    <x v="0"/>
    <s v="Mar"/>
  </r>
  <r>
    <s v="CA-2014-145800"/>
    <x v="658"/>
    <d v="2014-06-05T00:00:00"/>
    <x v="1"/>
    <s v="SS-20410"/>
    <s v="Shahid Shariari"/>
    <x v="0"/>
    <s v="United States"/>
    <x v="283"/>
    <x v="8"/>
    <x v="3"/>
    <s v="FUR-TA-10001539"/>
    <x v="0"/>
    <x v="2"/>
    <s v="Chromcraft Rectangular Conference Tables"/>
    <n v="355.45499999999998"/>
    <n v="3"/>
    <n v="-184.8366"/>
    <x v="6"/>
    <s v="May"/>
  </r>
  <r>
    <s v="CA-2016-118514"/>
    <x v="659"/>
    <d v="2016-02-10T00:00:00"/>
    <x v="1"/>
    <s v="LC-17050"/>
    <s v="Liz Carlisle"/>
    <x v="0"/>
    <s v="United States"/>
    <x v="52"/>
    <x v="0"/>
    <x v="0"/>
    <s v="FUR-CH-10000015"/>
    <x v="0"/>
    <x v="1"/>
    <s v="Hon Multipurpose Stacking Arm Chairs"/>
    <n v="866.4"/>
    <n v="4"/>
    <n v="225.26400000000001"/>
    <x v="1"/>
    <s v="Feb"/>
  </r>
  <r>
    <s v="CA-2015-119634"/>
    <x v="660"/>
    <d v="2015-08-16T00:00:00"/>
    <x v="1"/>
    <s v="BW-11065"/>
    <s v="Barry Weirich"/>
    <x v="0"/>
    <s v="United States"/>
    <x v="168"/>
    <x v="30"/>
    <x v="0"/>
    <s v="FUR-FU-10004270"/>
    <x v="0"/>
    <x v="3"/>
    <s v="Executive Impressions 13&quot; Clairmont Wall Clock"/>
    <n v="46.152000000000001"/>
    <n v="3"/>
    <n v="12.1149"/>
    <x v="2"/>
    <s v="Aug"/>
  </r>
  <r>
    <s v="CA-2017-158169"/>
    <x v="661"/>
    <d v="2017-08-15T00:00:00"/>
    <x v="2"/>
    <s v="JM-16195"/>
    <s v="Justin MacKendrick"/>
    <x v="0"/>
    <s v="United States"/>
    <x v="284"/>
    <x v="2"/>
    <x v="1"/>
    <s v="FUR-FU-10001473"/>
    <x v="0"/>
    <x v="3"/>
    <s v="DAX Wood Document Frame"/>
    <n v="54.92"/>
    <n v="4"/>
    <n v="19.7712"/>
    <x v="0"/>
    <s v="Aug"/>
  </r>
  <r>
    <s v="CA-2015-162047"/>
    <x v="240"/>
    <d v="2015-11-05T00:00:00"/>
    <x v="2"/>
    <s v="FH-14365"/>
    <s v="Fred Hopkins"/>
    <x v="1"/>
    <s v="United States"/>
    <x v="62"/>
    <x v="7"/>
    <x v="2"/>
    <s v="FUR-CH-10004983"/>
    <x v="0"/>
    <x v="1"/>
    <s v="Office Star - Mid Back Dual function Ergonomic High Back Chair with 2-Way Adjustable Arms"/>
    <n v="1448.82"/>
    <n v="10"/>
    <n v="209.274"/>
    <x v="3"/>
    <s v="Nov"/>
  </r>
  <r>
    <s v="CA-2015-103835"/>
    <x v="262"/>
    <d v="2015-09-28T00:00:00"/>
    <x v="1"/>
    <s v="SC-20440"/>
    <s v="Shaun Chance"/>
    <x v="1"/>
    <s v="United States"/>
    <x v="2"/>
    <x v="2"/>
    <x v="1"/>
    <s v="FUR-FU-10000010"/>
    <x v="0"/>
    <x v="3"/>
    <s v="DAX Value U-Channel Document Frames, Easel Back"/>
    <n v="14.91"/>
    <n v="3"/>
    <n v="4.6220999999999997"/>
    <x v="4"/>
    <s v="Sep"/>
  </r>
  <r>
    <s v="CA-2016-142398"/>
    <x v="188"/>
    <d v="2016-04-16T00:00:00"/>
    <x v="1"/>
    <s v="BP-11290"/>
    <s v="Beth Paige"/>
    <x v="0"/>
    <s v="United States"/>
    <x v="2"/>
    <x v="2"/>
    <x v="1"/>
    <s v="FUR-CH-10001545"/>
    <x v="0"/>
    <x v="1"/>
    <s v="Hon Comfortask Task/Swivel Chairs"/>
    <n v="638.28800000000001"/>
    <n v="7"/>
    <n v="-31.914400000000001"/>
    <x v="4"/>
    <s v="Apr"/>
  </r>
  <r>
    <s v="CA-2014-105270"/>
    <x v="163"/>
    <d v="2014-11-18T00:00:00"/>
    <x v="1"/>
    <s v="AP-10915"/>
    <s v="Arthur Prichep"/>
    <x v="0"/>
    <s v="United States"/>
    <x v="2"/>
    <x v="2"/>
    <x v="1"/>
    <s v="FUR-CH-10000988"/>
    <x v="0"/>
    <x v="1"/>
    <s v="Hon Olson Stacker Stools"/>
    <n v="112.648"/>
    <n v="1"/>
    <n v="11.264799999999999"/>
    <x v="1"/>
    <s v="Nov"/>
  </r>
  <r>
    <s v="CA-2017-141117"/>
    <x v="125"/>
    <d v="2017-10-08T00:00:00"/>
    <x v="1"/>
    <s v="JK-16090"/>
    <s v="Juliana Krohn"/>
    <x v="0"/>
    <s v="United States"/>
    <x v="76"/>
    <x v="36"/>
    <x v="1"/>
    <s v="FUR-BO-10001972"/>
    <x v="0"/>
    <x v="0"/>
    <s v="O'Sullivan 4-Shelf Bookcase in Odessa Pine"/>
    <n v="217.76400000000001"/>
    <n v="6"/>
    <n v="-384.71640000000002"/>
    <x v="6"/>
    <s v="Oct"/>
  </r>
  <r>
    <s v="CA-2017-115070"/>
    <x v="662"/>
    <d v="2017-04-14T00:00:00"/>
    <x v="0"/>
    <s v="MG-18205"/>
    <s v="Mitch Gastineau"/>
    <x v="1"/>
    <s v="United States"/>
    <x v="51"/>
    <x v="1"/>
    <x v="0"/>
    <s v="FUR-FU-10003829"/>
    <x v="0"/>
    <x v="3"/>
    <s v="Stackable Trays"/>
    <n v="12.32"/>
    <n v="5"/>
    <n v="1.8480000000000001"/>
    <x v="4"/>
    <s v="Apr"/>
  </r>
  <r>
    <s v="CA-2017-140186"/>
    <x v="560"/>
    <d v="2017-10-02T00:00:00"/>
    <x v="2"/>
    <s v="PG-18820"/>
    <s v="Patrick Gardner"/>
    <x v="0"/>
    <s v="United States"/>
    <x v="175"/>
    <x v="2"/>
    <x v="1"/>
    <s v="FUR-CH-10002961"/>
    <x v="0"/>
    <x v="1"/>
    <s v="Leather Task Chair, Black"/>
    <n v="72.784000000000006"/>
    <n v="1"/>
    <n v="0"/>
    <x v="0"/>
    <s v="Sep"/>
  </r>
  <r>
    <s v="CA-2017-140186"/>
    <x v="560"/>
    <d v="2017-10-02T00:00:00"/>
    <x v="2"/>
    <s v="PG-18820"/>
    <s v="Patrick Gardner"/>
    <x v="0"/>
    <s v="United States"/>
    <x v="175"/>
    <x v="2"/>
    <x v="1"/>
    <s v="FUR-FU-10004848"/>
    <x v="0"/>
    <x v="3"/>
    <s v="Howard Miller 13-3/4&quot; Diameter Brushed Chrome Round Wall Clock"/>
    <n v="51.75"/>
    <n v="1"/>
    <n v="15.525"/>
    <x v="0"/>
    <s v="Sep"/>
  </r>
  <r>
    <s v="CA-2014-124856"/>
    <x v="189"/>
    <d v="2014-10-03T00:00:00"/>
    <x v="0"/>
    <s v="LD-17005"/>
    <s v="Lisa DeCherney"/>
    <x v="0"/>
    <s v="United States"/>
    <x v="13"/>
    <x v="7"/>
    <x v="2"/>
    <s v="FUR-FU-10000521"/>
    <x v="0"/>
    <x v="3"/>
    <s v="Seth Thomas 14&quot; Putty-Colored Wall Clock"/>
    <n v="117.36"/>
    <n v="4"/>
    <n v="36.381599999999999"/>
    <x v="4"/>
    <s v="Sep"/>
  </r>
  <r>
    <s v="CA-2014-166716"/>
    <x v="663"/>
    <d v="2014-08-25T00:00:00"/>
    <x v="0"/>
    <s v="CR-12730"/>
    <s v="Craig Reiter"/>
    <x v="0"/>
    <s v="United States"/>
    <x v="9"/>
    <x v="8"/>
    <x v="3"/>
    <s v="FUR-CH-10004495"/>
    <x v="0"/>
    <x v="1"/>
    <s v="Global Leather and Oak Executive Chair, Black"/>
    <n v="421.37200000000001"/>
    <n v="2"/>
    <n v="-6.0195999999999996"/>
    <x v="2"/>
    <s v="Aug"/>
  </r>
  <r>
    <s v="CA-2017-113873"/>
    <x v="596"/>
    <d v="2017-11-19T00:00:00"/>
    <x v="1"/>
    <s v="KE-16420"/>
    <s v="Katrina Edelman"/>
    <x v="1"/>
    <s v="United States"/>
    <x v="144"/>
    <x v="5"/>
    <x v="3"/>
    <s v="FUR-BO-10003441"/>
    <x v="0"/>
    <x v="0"/>
    <s v="Bush Westfield Collection Bookcases, Fully Assembled"/>
    <n v="205.9992"/>
    <n v="3"/>
    <n v="-27.264600000000002"/>
    <x v="6"/>
    <s v="Nov"/>
  </r>
  <r>
    <s v="CA-2016-125017"/>
    <x v="664"/>
    <d v="2016-02-11T00:00:00"/>
    <x v="1"/>
    <s v="KB-16240"/>
    <s v="Karen Bern"/>
    <x v="1"/>
    <s v="United States"/>
    <x v="196"/>
    <x v="9"/>
    <x v="0"/>
    <s v="FUR-FU-10000723"/>
    <x v="0"/>
    <x v="3"/>
    <s v="Deflect-o EconoMat Studded, No Bevel Mat for Low Pile Carpeting"/>
    <n v="132.22399999999999"/>
    <n v="4"/>
    <n v="-18.180800000000001"/>
    <x v="2"/>
    <s v="Feb"/>
  </r>
  <r>
    <s v="US-2015-163279"/>
    <x v="665"/>
    <d v="2015-03-26T00:00:00"/>
    <x v="1"/>
    <s v="JD-16150"/>
    <s v="Justin Deggeller"/>
    <x v="1"/>
    <s v="United States"/>
    <x v="53"/>
    <x v="2"/>
    <x v="1"/>
    <s v="FUR-FU-10000747"/>
    <x v="0"/>
    <x v="3"/>
    <s v="Tenex B1-RE Series Chair Mats for Low Pile Carpets"/>
    <n v="91.96"/>
    <n v="2"/>
    <n v="15.6332"/>
    <x v="4"/>
    <s v="Mar"/>
  </r>
  <r>
    <s v="CA-2017-117632"/>
    <x v="666"/>
    <d v="2017-05-18T00:00:00"/>
    <x v="1"/>
    <s v="CS-12175"/>
    <s v="Charles Sheldon"/>
    <x v="1"/>
    <s v="United States"/>
    <x v="28"/>
    <x v="2"/>
    <x v="1"/>
    <s v="FUR-TA-10001520"/>
    <x v="0"/>
    <x v="2"/>
    <s v="Lesro Sheffield Collection Coffee Table, End Table, Center Table, Corner Table"/>
    <n v="285.48"/>
    <n v="5"/>
    <n v="-10.705500000000001"/>
    <x v="6"/>
    <s v="May"/>
  </r>
  <r>
    <s v="CA-2017-161067"/>
    <x v="667"/>
    <d v="2017-09-06T00:00:00"/>
    <x v="0"/>
    <s v="KB-16405"/>
    <s v="Katrina Bavinger"/>
    <x v="2"/>
    <s v="United States"/>
    <x v="13"/>
    <x v="7"/>
    <x v="2"/>
    <s v="FUR-CH-10004626"/>
    <x v="0"/>
    <x v="1"/>
    <s v="Office Star Flex Back Scooter Chair with Aluminum Finish Frame"/>
    <n v="90.801000000000002"/>
    <n v="1"/>
    <n v="14.124599999999999"/>
    <x v="0"/>
    <s v="Sep"/>
  </r>
  <r>
    <s v="CA-2017-161067"/>
    <x v="667"/>
    <d v="2017-09-06T00:00:00"/>
    <x v="0"/>
    <s v="KB-16405"/>
    <s v="Katrina Bavinger"/>
    <x v="2"/>
    <s v="United States"/>
    <x v="13"/>
    <x v="7"/>
    <x v="2"/>
    <s v="FUR-CH-10004860"/>
    <x v="0"/>
    <x v="1"/>
    <s v="Global Low Back Tilter Chair"/>
    <n v="181.76400000000001"/>
    <n v="2"/>
    <n v="-8.0784000000000002"/>
    <x v="0"/>
    <s v="Sep"/>
  </r>
  <r>
    <s v="CA-2016-122063"/>
    <x v="122"/>
    <d v="2016-12-07T00:00:00"/>
    <x v="1"/>
    <s v="MM-17920"/>
    <s v="Michael Moore"/>
    <x v="0"/>
    <s v="United States"/>
    <x v="52"/>
    <x v="6"/>
    <x v="3"/>
    <s v="FUR-TA-10004575"/>
    <x v="0"/>
    <x v="2"/>
    <s v="Hon 5100 Series Wood Tables"/>
    <n v="581.96"/>
    <n v="2"/>
    <n v="104.75279999999999"/>
    <x v="4"/>
    <s v="Dec"/>
  </r>
  <r>
    <s v="CA-2016-122063"/>
    <x v="122"/>
    <d v="2016-12-07T00:00:00"/>
    <x v="1"/>
    <s v="MM-17920"/>
    <s v="Michael Moore"/>
    <x v="0"/>
    <s v="United States"/>
    <x v="52"/>
    <x v="6"/>
    <x v="3"/>
    <s v="FUR-CH-10004754"/>
    <x v="0"/>
    <x v="1"/>
    <s v="Global Stack Chair with Arms, Black"/>
    <n v="29.98"/>
    <n v="1"/>
    <n v="8.0945999999999998"/>
    <x v="4"/>
    <s v="Dec"/>
  </r>
  <r>
    <s v="CA-2016-142895"/>
    <x v="668"/>
    <d v="2016-07-26T00:00:00"/>
    <x v="1"/>
    <s v="BP-11290"/>
    <s v="Beth Paige"/>
    <x v="0"/>
    <s v="United States"/>
    <x v="41"/>
    <x v="30"/>
    <x v="0"/>
    <s v="FUR-CH-10002961"/>
    <x v="0"/>
    <x v="1"/>
    <s v="Leather Task Chair, Black"/>
    <n v="363.92"/>
    <n v="5"/>
    <n v="0"/>
    <x v="2"/>
    <s v="Jul"/>
  </r>
  <r>
    <s v="CA-2015-134992"/>
    <x v="159"/>
    <d v="2015-09-26T00:00:00"/>
    <x v="0"/>
    <s v="MG-17875"/>
    <s v="Michael Grace"/>
    <x v="2"/>
    <s v="United States"/>
    <x v="58"/>
    <x v="25"/>
    <x v="0"/>
    <s v="FUR-FU-10002554"/>
    <x v="0"/>
    <x v="3"/>
    <s v="Westinghouse Floor Lamp with Metal Mesh Shade, Black"/>
    <n v="47.98"/>
    <n v="2"/>
    <n v="11.035399999999999"/>
    <x v="4"/>
    <s v="Sep"/>
  </r>
  <r>
    <s v="CA-2015-126725"/>
    <x v="669"/>
    <d v="2015-11-21T00:00:00"/>
    <x v="1"/>
    <s v="BS-11665"/>
    <s v="Brian Stugart"/>
    <x v="0"/>
    <s v="United States"/>
    <x v="53"/>
    <x v="2"/>
    <x v="1"/>
    <s v="FUR-FU-10002813"/>
    <x v="0"/>
    <x v="3"/>
    <s v="DAX Contemporary Wood Frame with Silver Metal Mat, Desktop, 11 x 14 Size"/>
    <n v="80.959999999999994"/>
    <n v="4"/>
    <n v="29.145600000000002"/>
    <x v="4"/>
    <s v="Nov"/>
  </r>
  <r>
    <s v="CA-2015-126725"/>
    <x v="669"/>
    <d v="2015-11-21T00:00:00"/>
    <x v="1"/>
    <s v="BS-11665"/>
    <s v="Brian Stugart"/>
    <x v="0"/>
    <s v="United States"/>
    <x v="53"/>
    <x v="2"/>
    <x v="1"/>
    <s v="FUR-CH-10001708"/>
    <x v="0"/>
    <x v="1"/>
    <s v="Office Star - Contemporary Swivel Chair with Padded Adjustable Arms and Flex Back"/>
    <n v="225.56800000000001"/>
    <n v="2"/>
    <n v="2.8195999999999999"/>
    <x v="4"/>
    <s v="Nov"/>
  </r>
  <r>
    <s v="CA-2015-126725"/>
    <x v="669"/>
    <d v="2015-11-21T00:00:00"/>
    <x v="1"/>
    <s v="BS-11665"/>
    <s v="Brian Stugart"/>
    <x v="0"/>
    <s v="United States"/>
    <x v="53"/>
    <x v="2"/>
    <x v="1"/>
    <s v="FUR-FU-10001591"/>
    <x v="0"/>
    <x v="3"/>
    <s v="Advantus Panel Wall Certificate Holder - 8.5x11"/>
    <n v="36.6"/>
    <n v="3"/>
    <n v="15.372"/>
    <x v="4"/>
    <s v="Nov"/>
  </r>
  <r>
    <s v="CA-2015-121783"/>
    <x v="670"/>
    <d v="2015-11-14T00:00:00"/>
    <x v="1"/>
    <s v="PO-19180"/>
    <s v="Philisse Overcash"/>
    <x v="2"/>
    <s v="United States"/>
    <x v="18"/>
    <x v="11"/>
    <x v="3"/>
    <s v="FUR-FU-10004351"/>
    <x v="0"/>
    <x v="3"/>
    <s v="Staple-based wall hangings"/>
    <n v="29.22"/>
    <n v="3"/>
    <n v="12.8568"/>
    <x v="4"/>
    <s v="Nov"/>
  </r>
  <r>
    <s v="CA-2015-112214"/>
    <x v="671"/>
    <d v="2015-08-11T00:00:00"/>
    <x v="1"/>
    <s v="AH-10690"/>
    <s v="Anna HŠberlin"/>
    <x v="1"/>
    <s v="United States"/>
    <x v="144"/>
    <x v="5"/>
    <x v="3"/>
    <s v="FUR-FU-10002364"/>
    <x v="0"/>
    <x v="3"/>
    <s v="Eldon Expressions Wood Desk Accessories, Oak"/>
    <n v="14.76"/>
    <n v="5"/>
    <n v="-11.439"/>
    <x v="6"/>
    <s v="Aug"/>
  </r>
  <r>
    <s v="US-2017-153255"/>
    <x v="667"/>
    <d v="2017-09-07T00:00:00"/>
    <x v="0"/>
    <s v="JK-15730"/>
    <s v="Joe Kamberova"/>
    <x v="0"/>
    <s v="United States"/>
    <x v="41"/>
    <x v="2"/>
    <x v="1"/>
    <s v="FUR-BO-10004218"/>
    <x v="0"/>
    <x v="0"/>
    <s v="Bush Heritage Pine Collection 5-Shelf Bookcase, Albany Pine Finish, *Special Order"/>
    <n v="239.666"/>
    <n v="2"/>
    <n v="14.098000000000001"/>
    <x v="4"/>
    <s v="Sep"/>
  </r>
  <r>
    <s v="CA-2015-108119"/>
    <x v="341"/>
    <d v="2015-11-08T00:00:00"/>
    <x v="1"/>
    <s v="MS-17530"/>
    <s v="MaryBeth Skach"/>
    <x v="0"/>
    <s v="United States"/>
    <x v="285"/>
    <x v="31"/>
    <x v="0"/>
    <s v="FUR-TA-10002530"/>
    <x v="0"/>
    <x v="2"/>
    <s v="Iceberg OfficeWorks 42&quot; Round Tables"/>
    <n v="301.95999999999998"/>
    <n v="2"/>
    <n v="45.293999999999997"/>
    <x v="1"/>
    <s v="Nov"/>
  </r>
  <r>
    <s v="US-2014-117968"/>
    <x v="31"/>
    <d v="2014-08-07T00:00:00"/>
    <x v="0"/>
    <s v="RS-19420"/>
    <s v="Ricardo Sperren"/>
    <x v="1"/>
    <s v="United States"/>
    <x v="286"/>
    <x v="19"/>
    <x v="2"/>
    <s v="FUR-CH-10002335"/>
    <x v="0"/>
    <x v="1"/>
    <s v="Hon GuestStacker Chair"/>
    <n v="1133.3499999999999"/>
    <n v="5"/>
    <n v="294.67099999999999"/>
    <x v="3"/>
    <s v="Aug"/>
  </r>
  <r>
    <s v="CA-2016-152247"/>
    <x v="267"/>
    <d v="2016-11-12T00:00:00"/>
    <x v="1"/>
    <s v="MA-17995"/>
    <s v="Michelle Arnett"/>
    <x v="2"/>
    <s v="United States"/>
    <x v="287"/>
    <x v="45"/>
    <x v="1"/>
    <s v="FUR-CH-10001215"/>
    <x v="0"/>
    <x v="1"/>
    <s v="Global Troy Executive Leather Low-Back Tilter"/>
    <n v="1603.136"/>
    <n v="4"/>
    <n v="100.196"/>
    <x v="2"/>
    <s v="Nov"/>
  </r>
  <r>
    <s v="CA-2016-128223"/>
    <x v="184"/>
    <d v="2016-06-14T00:00:00"/>
    <x v="3"/>
    <s v="EB-13705"/>
    <s v="Ed Braxton"/>
    <x v="1"/>
    <s v="United States"/>
    <x v="261"/>
    <x v="2"/>
    <x v="1"/>
    <s v="FUR-TA-10001771"/>
    <x v="0"/>
    <x v="2"/>
    <s v="Bush Cubix Conference Tables, Fully Assembled"/>
    <n v="1293.4880000000001"/>
    <n v="7"/>
    <n v="80.843000000000004"/>
    <x v="7"/>
    <s v="Jun"/>
  </r>
  <r>
    <s v="CA-2016-154235"/>
    <x v="211"/>
    <d v="2016-09-28T00:00:00"/>
    <x v="1"/>
    <s v="RD-19900"/>
    <s v="Ruben Dartt"/>
    <x v="0"/>
    <s v="United States"/>
    <x v="17"/>
    <x v="6"/>
    <x v="3"/>
    <s v="FUR-FU-10004006"/>
    <x v="0"/>
    <x v="3"/>
    <s v="Deflect-o DuraMat Lighweight, Studded, Beveled Mat for Low Pile Carpeting"/>
    <n v="127.95"/>
    <n v="3"/>
    <n v="21.7515"/>
    <x v="4"/>
    <s v="Sep"/>
  </r>
  <r>
    <s v="CA-2016-133935"/>
    <x v="126"/>
    <d v="2016-09-22T00:00:00"/>
    <x v="1"/>
    <s v="JW-15220"/>
    <s v="Jane Waco"/>
    <x v="1"/>
    <s v="United States"/>
    <x v="53"/>
    <x v="2"/>
    <x v="1"/>
    <s v="FUR-CH-10001215"/>
    <x v="0"/>
    <x v="1"/>
    <s v="Global Troy Executive Leather Low-Back Tilter"/>
    <n v="801.56799999999998"/>
    <n v="2"/>
    <n v="50.097999999999999"/>
    <x v="4"/>
    <s v="Sep"/>
  </r>
  <r>
    <s v="CA-2016-133935"/>
    <x v="126"/>
    <d v="2016-09-22T00:00:00"/>
    <x v="1"/>
    <s v="JW-15220"/>
    <s v="Jane Waco"/>
    <x v="1"/>
    <s v="United States"/>
    <x v="53"/>
    <x v="2"/>
    <x v="1"/>
    <s v="FUR-CH-10002880"/>
    <x v="0"/>
    <x v="1"/>
    <s v="Global High-Back Leather Tilter, Burgundy"/>
    <n v="885.52800000000002"/>
    <n v="9"/>
    <n v="-99.621899999999997"/>
    <x v="4"/>
    <s v="Sep"/>
  </r>
  <r>
    <s v="CA-2016-136301"/>
    <x v="345"/>
    <d v="2016-03-15T00:00:00"/>
    <x v="0"/>
    <s v="EH-13765"/>
    <s v="Edward Hooks"/>
    <x v="1"/>
    <s v="United States"/>
    <x v="28"/>
    <x v="2"/>
    <x v="1"/>
    <s v="FUR-FU-10004712"/>
    <x v="0"/>
    <x v="3"/>
    <s v="Westinghouse Mesh Shade Clip-On Gooseneck Lamp, Black"/>
    <n v="28.28"/>
    <n v="2"/>
    <n v="7.3528000000000002"/>
    <x v="3"/>
    <s v="Mar"/>
  </r>
  <r>
    <s v="CA-2016-167682"/>
    <x v="672"/>
    <d v="2016-04-09T00:00:00"/>
    <x v="1"/>
    <s v="ZD-21925"/>
    <s v="Zuschuss Donatelli"/>
    <x v="0"/>
    <s v="United States"/>
    <x v="52"/>
    <x v="6"/>
    <x v="3"/>
    <s v="FUR-FU-10003799"/>
    <x v="0"/>
    <x v="3"/>
    <s v="Seth Thomas 13 1/2&quot; Wall Clock"/>
    <n v="71.12"/>
    <n v="4"/>
    <n v="22.0472"/>
    <x v="6"/>
    <s v="Apr"/>
  </r>
  <r>
    <s v="CA-2016-159639"/>
    <x v="673"/>
    <d v="2016-12-02T00:00:00"/>
    <x v="1"/>
    <s v="PC-18745"/>
    <s v="Pamela Coakley"/>
    <x v="1"/>
    <s v="United States"/>
    <x v="162"/>
    <x v="18"/>
    <x v="2"/>
    <s v="FUR-FU-10001889"/>
    <x v="0"/>
    <x v="3"/>
    <s v="Ultra Door Pull Handle"/>
    <n v="31.56"/>
    <n v="3"/>
    <n v="10.4148"/>
    <x v="2"/>
    <s v="Nov"/>
  </r>
  <r>
    <s v="US-2016-113985"/>
    <x v="674"/>
    <d v="2016-12-07T00:00:00"/>
    <x v="1"/>
    <s v="KD-16495"/>
    <s v="Keith Dawkins"/>
    <x v="1"/>
    <s v="United States"/>
    <x v="124"/>
    <x v="2"/>
    <x v="1"/>
    <s v="FUR-FU-10003026"/>
    <x v="0"/>
    <x v="3"/>
    <s v="Eldon Regeneration Recycled Desk Accessories, Black"/>
    <n v="14.52"/>
    <n v="3"/>
    <n v="5.6627999999999998"/>
    <x v="2"/>
    <s v="Dec"/>
  </r>
  <r>
    <s v="US-2015-126977"/>
    <x v="5"/>
    <d v="2015-09-23T00:00:00"/>
    <x v="1"/>
    <s v="PF-19120"/>
    <s v="Peter Fuller"/>
    <x v="0"/>
    <s v="United States"/>
    <x v="13"/>
    <x v="7"/>
    <x v="2"/>
    <s v="FUR-CH-10001973"/>
    <x v="0"/>
    <x v="1"/>
    <s v="Office Star Flex Back Scooter Chair with White Frame"/>
    <n v="199.76400000000001"/>
    <n v="2"/>
    <n v="8.8783999999999992"/>
    <x v="6"/>
    <s v="Sep"/>
  </r>
  <r>
    <s v="US-2015-126977"/>
    <x v="5"/>
    <d v="2015-09-23T00:00:00"/>
    <x v="1"/>
    <s v="PF-19120"/>
    <s v="Peter Fuller"/>
    <x v="0"/>
    <s v="United States"/>
    <x v="13"/>
    <x v="7"/>
    <x v="2"/>
    <s v="FUR-BO-10004834"/>
    <x v="0"/>
    <x v="0"/>
    <s v="Riverside Palais Royal Lawyers Bookcase, Royale Cherry Finish"/>
    <n v="4228.7039999999997"/>
    <n v="6"/>
    <n v="158.57640000000001"/>
    <x v="6"/>
    <s v="Sep"/>
  </r>
  <r>
    <s v="US-2015-126977"/>
    <x v="5"/>
    <d v="2015-09-23T00:00:00"/>
    <x v="1"/>
    <s v="PF-19120"/>
    <s v="Peter Fuller"/>
    <x v="0"/>
    <s v="United States"/>
    <x v="13"/>
    <x v="7"/>
    <x v="2"/>
    <s v="FUR-BO-10002213"/>
    <x v="0"/>
    <x v="0"/>
    <s v="DMI Eclipse Executive Suite Bookcases"/>
    <n v="2003.92"/>
    <n v="5"/>
    <n v="-25.048999999999999"/>
    <x v="6"/>
    <s v="Sep"/>
  </r>
  <r>
    <s v="CA-2016-130288"/>
    <x v="675"/>
    <d v="2016-11-30T00:00:00"/>
    <x v="0"/>
    <s v="DK-13225"/>
    <s v="Dean Katz"/>
    <x v="1"/>
    <s v="United States"/>
    <x v="13"/>
    <x v="7"/>
    <x v="2"/>
    <s v="FUR-TA-10002958"/>
    <x v="0"/>
    <x v="2"/>
    <s v="Bevis Oval Conference Table, Walnut"/>
    <n v="313.17599999999999"/>
    <n v="2"/>
    <n v="-120.0508"/>
    <x v="4"/>
    <s v="Nov"/>
  </r>
  <r>
    <s v="US-2014-118997"/>
    <x v="676"/>
    <d v="2014-04-12T00:00:00"/>
    <x v="1"/>
    <s v="RA-19885"/>
    <s v="Ruben Ausman"/>
    <x v="1"/>
    <s v="United States"/>
    <x v="42"/>
    <x v="33"/>
    <x v="0"/>
    <s v="FUR-TA-10001086"/>
    <x v="0"/>
    <x v="2"/>
    <s v="SAFCO PlanMaster Boards, 60w x 37-1/2d, White Melamine"/>
    <n v="1215.92"/>
    <n v="8"/>
    <n v="316.13920000000002"/>
    <x v="4"/>
    <s v="Apr"/>
  </r>
  <r>
    <s v="CA-2014-114314"/>
    <x v="524"/>
    <d v="2014-10-15T00:00:00"/>
    <x v="1"/>
    <s v="DB-13555"/>
    <s v="Dorothy Badders"/>
    <x v="1"/>
    <s v="United States"/>
    <x v="160"/>
    <x v="31"/>
    <x v="0"/>
    <s v="FUR-FU-10002107"/>
    <x v="0"/>
    <x v="3"/>
    <s v="Eldon Pizzaz Desk Accessories"/>
    <n v="8.92"/>
    <n v="4"/>
    <n v="3.9247999999999998"/>
    <x v="4"/>
    <s v="Oct"/>
  </r>
  <r>
    <s v="US-2017-169551"/>
    <x v="677"/>
    <d v="2017-07-09T00:00:00"/>
    <x v="2"/>
    <s v="RL-19615"/>
    <s v="Rob Lucas"/>
    <x v="0"/>
    <s v="United States"/>
    <x v="3"/>
    <x v="3"/>
    <x v="2"/>
    <s v="FUR-BO-10001519"/>
    <x v="0"/>
    <x v="0"/>
    <s v="O'Sullivan 3-Shelf Heavy-Duty Bookcases"/>
    <n v="87.21"/>
    <n v="3"/>
    <n v="-45.349200000000003"/>
    <x v="3"/>
    <s v="Jul"/>
  </r>
  <r>
    <s v="CA-2016-103107"/>
    <x v="557"/>
    <d v="2016-07-04T00:00:00"/>
    <x v="3"/>
    <s v="RB-19465"/>
    <s v="Rick Bensley"/>
    <x v="2"/>
    <s v="United States"/>
    <x v="15"/>
    <x v="13"/>
    <x v="1"/>
    <s v="FUR-FU-10000221"/>
    <x v="0"/>
    <x v="3"/>
    <s v="Master Caster Door Stop, Brown"/>
    <n v="25.4"/>
    <n v="5"/>
    <n v="8.6359999999999992"/>
    <x v="7"/>
    <s v="Jul"/>
  </r>
  <r>
    <s v="CA-2014-104178"/>
    <x v="678"/>
    <d v="2014-08-29T00:00:00"/>
    <x v="1"/>
    <s v="JM-15265"/>
    <s v="Janet Molinari"/>
    <x v="1"/>
    <s v="United States"/>
    <x v="2"/>
    <x v="2"/>
    <x v="1"/>
    <s v="FUR-FU-10000771"/>
    <x v="0"/>
    <x v="3"/>
    <s v="Eldon 200 Class Desk Accessories, Smoke"/>
    <n v="6.28"/>
    <n v="1"/>
    <n v="2.6375999999999999"/>
    <x v="4"/>
    <s v="Aug"/>
  </r>
  <r>
    <s v="CA-2014-155796"/>
    <x v="163"/>
    <d v="2014-11-15T00:00:00"/>
    <x v="0"/>
    <s v="TS-21430"/>
    <s v="Tom Stivers"/>
    <x v="1"/>
    <s v="United States"/>
    <x v="288"/>
    <x v="3"/>
    <x v="2"/>
    <s v="FUR-FU-10000409"/>
    <x v="0"/>
    <x v="3"/>
    <s v="GE 4 Foot Flourescent Tube, 40 Watt"/>
    <n v="23.968"/>
    <n v="2"/>
    <n v="7.7896000000000001"/>
    <x v="4"/>
    <s v="Nov"/>
  </r>
  <r>
    <s v="CA-2014-155796"/>
    <x v="163"/>
    <d v="2014-11-15T00:00:00"/>
    <x v="0"/>
    <s v="TS-21430"/>
    <s v="Tom Stivers"/>
    <x v="1"/>
    <s v="United States"/>
    <x v="288"/>
    <x v="3"/>
    <x v="2"/>
    <s v="FUR-BO-10002545"/>
    <x v="0"/>
    <x v="0"/>
    <s v="Atlantic Metals Mobile 3-Shelf Bookcases, Custom Colors"/>
    <n v="521.96"/>
    <n v="4"/>
    <n v="-250.54079999999999"/>
    <x v="4"/>
    <s v="Nov"/>
  </r>
  <r>
    <s v="CA-2016-127138"/>
    <x v="679"/>
    <d v="2016-03-15T00:00:00"/>
    <x v="0"/>
    <s v="DK-13225"/>
    <s v="Dean Katz"/>
    <x v="1"/>
    <s v="United States"/>
    <x v="28"/>
    <x v="2"/>
    <x v="1"/>
    <s v="FUR-CH-10003746"/>
    <x v="0"/>
    <x v="1"/>
    <s v="Hon 4070 Series Pagoda Round Back Stacking Chairs"/>
    <n v="770.35199999999998"/>
    <n v="3"/>
    <n v="77.035200000000003"/>
    <x v="0"/>
    <s v="Mar"/>
  </r>
  <r>
    <s v="CA-2017-150602"/>
    <x v="436"/>
    <d v="2017-02-14T00:00:00"/>
    <x v="0"/>
    <s v="ML-17395"/>
    <s v="Marina Lichtenstein"/>
    <x v="1"/>
    <s v="United States"/>
    <x v="2"/>
    <x v="2"/>
    <x v="1"/>
    <s v="FUR-FU-10003142"/>
    <x v="0"/>
    <x v="3"/>
    <s v="Master Big Foot Doorstop, Beige"/>
    <n v="21.12"/>
    <n v="4"/>
    <n v="6.5472000000000001"/>
    <x v="2"/>
    <s v="Feb"/>
  </r>
  <r>
    <s v="CA-2014-141726"/>
    <x v="435"/>
    <d v="2014-07-22T00:00:00"/>
    <x v="2"/>
    <s v="CC-12145"/>
    <s v="Charles Crestani"/>
    <x v="0"/>
    <s v="United States"/>
    <x v="53"/>
    <x v="2"/>
    <x v="1"/>
    <s v="FUR-FU-10003577"/>
    <x v="0"/>
    <x v="3"/>
    <s v="Nu-Dell Leatherette Frames"/>
    <n v="43.02"/>
    <n v="3"/>
    <n v="15.4872"/>
    <x v="3"/>
    <s v="Jul"/>
  </r>
  <r>
    <s v="CA-2017-115105"/>
    <x v="335"/>
    <d v="2017-02-11T00:00:00"/>
    <x v="1"/>
    <s v="BD-11770"/>
    <s v="Bryan Davis"/>
    <x v="0"/>
    <s v="United States"/>
    <x v="13"/>
    <x v="7"/>
    <x v="2"/>
    <s v="FUR-BO-10001811"/>
    <x v="0"/>
    <x v="0"/>
    <s v="Atlantic Metals Mobile 5-Shelf Bookcases, Custom Colors"/>
    <n v="240.78399999999999"/>
    <n v="1"/>
    <n v="30.097999999999999"/>
    <x v="2"/>
    <s v="Feb"/>
  </r>
  <r>
    <s v="CA-2014-117765"/>
    <x v="266"/>
    <d v="2014-09-13T00:00:00"/>
    <x v="1"/>
    <s v="RB-19465"/>
    <s v="Rick Bensley"/>
    <x v="2"/>
    <s v="United States"/>
    <x v="169"/>
    <x v="37"/>
    <x v="3"/>
    <s v="FUR-TA-10001039"/>
    <x v="0"/>
    <x v="2"/>
    <s v="KI Adjustable-Height Table"/>
    <n v="429.9"/>
    <n v="5"/>
    <n v="111.774"/>
    <x v="6"/>
    <s v="Sep"/>
  </r>
  <r>
    <s v="CA-2014-117765"/>
    <x v="266"/>
    <d v="2014-09-13T00:00:00"/>
    <x v="1"/>
    <s v="RB-19465"/>
    <s v="Rick Bensley"/>
    <x v="2"/>
    <s v="United States"/>
    <x v="169"/>
    <x v="37"/>
    <x v="3"/>
    <s v="FUR-CH-10004698"/>
    <x v="0"/>
    <x v="1"/>
    <s v="Padded Folding Chairs, Black, 4/Carton"/>
    <n v="161.96"/>
    <n v="2"/>
    <n v="45.348799999999997"/>
    <x v="6"/>
    <s v="Sep"/>
  </r>
  <r>
    <s v="CA-2016-163776"/>
    <x v="680"/>
    <d v="2016-07-25T00:00:00"/>
    <x v="1"/>
    <s v="JS-16030"/>
    <s v="Joy Smith"/>
    <x v="0"/>
    <s v="United States"/>
    <x v="289"/>
    <x v="21"/>
    <x v="0"/>
    <s v="FUR-FU-10001185"/>
    <x v="0"/>
    <x v="3"/>
    <s v="Advantus Employee of the Month Certificate Frame, 11 x 13-1/2"/>
    <n v="185.58"/>
    <n v="6"/>
    <n v="76.087800000000001"/>
    <x v="6"/>
    <s v="Jul"/>
  </r>
  <r>
    <s v="CA-2016-163776"/>
    <x v="680"/>
    <d v="2016-07-25T00:00:00"/>
    <x v="1"/>
    <s v="JS-16030"/>
    <s v="Joy Smith"/>
    <x v="0"/>
    <s v="United States"/>
    <x v="289"/>
    <x v="21"/>
    <x v="0"/>
    <s v="FUR-BO-10003546"/>
    <x v="0"/>
    <x v="0"/>
    <s v="Hon 4-Shelf Metal Bookcases"/>
    <n v="504.9"/>
    <n v="5"/>
    <n v="126.22499999999999"/>
    <x v="6"/>
    <s v="Jul"/>
  </r>
  <r>
    <s v="US-2017-163300"/>
    <x v="102"/>
    <d v="2017-09-21T00:00:00"/>
    <x v="1"/>
    <s v="ES-14020"/>
    <s v="Erica Smith"/>
    <x v="0"/>
    <s v="United States"/>
    <x v="2"/>
    <x v="2"/>
    <x v="1"/>
    <s v="FUR-CH-10003396"/>
    <x v="0"/>
    <x v="1"/>
    <s v="Global Deluxe Steno Chair"/>
    <n v="184.75200000000001"/>
    <n v="3"/>
    <n v="-20.784600000000001"/>
    <x v="6"/>
    <s v="Sep"/>
  </r>
  <r>
    <s v="CA-2016-162187"/>
    <x v="106"/>
    <d v="2016-12-11T00:00:00"/>
    <x v="3"/>
    <s v="NS-18640"/>
    <s v="Noel Staavos"/>
    <x v="1"/>
    <s v="United States"/>
    <x v="29"/>
    <x v="15"/>
    <x v="2"/>
    <s v="FUR-CH-10003298"/>
    <x v="0"/>
    <x v="1"/>
    <s v="Office Star - Contemporary Task Swivel chair with Loop Arms, Charcoal"/>
    <n v="458.43"/>
    <n v="5"/>
    <n v="-137.529"/>
    <x v="7"/>
    <s v="Dec"/>
  </r>
  <r>
    <s v="CA-2016-162187"/>
    <x v="106"/>
    <d v="2016-12-11T00:00:00"/>
    <x v="3"/>
    <s v="NS-18640"/>
    <s v="Noel Staavos"/>
    <x v="1"/>
    <s v="United States"/>
    <x v="29"/>
    <x v="15"/>
    <x v="2"/>
    <s v="FUR-TA-10003008"/>
    <x v="0"/>
    <x v="2"/>
    <s v="Lesro Round Back Collection Coffee Table, End Table"/>
    <n v="328.59"/>
    <n v="3"/>
    <n v="-147.8655"/>
    <x v="7"/>
    <s v="Dec"/>
  </r>
  <r>
    <s v="US-2014-112991"/>
    <x v="681"/>
    <d v="2014-12-14T00:00:00"/>
    <x v="1"/>
    <s v="SH-19975"/>
    <s v="Sally Hughsby"/>
    <x v="1"/>
    <s v="United States"/>
    <x v="290"/>
    <x v="42"/>
    <x v="1"/>
    <s v="FUR-CH-10001708"/>
    <x v="0"/>
    <x v="1"/>
    <s v="Office Star - Contemporary Swivel Chair with Padded Adjustable Arms and Flex Back"/>
    <n v="338.35199999999998"/>
    <n v="3"/>
    <n v="4.2294"/>
    <x v="4"/>
    <s v="Dec"/>
  </r>
  <r>
    <s v="CA-2014-124079"/>
    <x v="536"/>
    <d v="2014-12-17T00:00:00"/>
    <x v="1"/>
    <s v="RF-19345"/>
    <s v="Randy Ferguson"/>
    <x v="1"/>
    <s v="United States"/>
    <x v="43"/>
    <x v="22"/>
    <x v="1"/>
    <s v="FUR-FU-10002553"/>
    <x v="0"/>
    <x v="3"/>
    <s v="Electrix Incandescent Magnifying Lamp, Black"/>
    <n v="87.96"/>
    <n v="3"/>
    <n v="7.6965000000000003"/>
    <x v="4"/>
    <s v="Dec"/>
  </r>
  <r>
    <s v="CA-2017-107244"/>
    <x v="87"/>
    <d v="2017-09-11T00:00:00"/>
    <x v="1"/>
    <s v="AG-10390"/>
    <s v="Allen Goldenen"/>
    <x v="0"/>
    <s v="United States"/>
    <x v="2"/>
    <x v="2"/>
    <x v="1"/>
    <s v="FUR-FU-10002597"/>
    <x v="0"/>
    <x v="3"/>
    <s v="C-Line Magnetic Cubicle Keepers, Clear Polypropylene"/>
    <n v="19.760000000000002"/>
    <n v="4"/>
    <n v="8.2992000000000008"/>
    <x v="4"/>
    <s v="Sep"/>
  </r>
  <r>
    <s v="CA-2015-100657"/>
    <x v="46"/>
    <d v="2015-11-07T00:00:00"/>
    <x v="1"/>
    <s v="SW-20245"/>
    <s v="Scot Wooten"/>
    <x v="0"/>
    <s v="United States"/>
    <x v="8"/>
    <x v="7"/>
    <x v="2"/>
    <s v="FUR-CH-10003535"/>
    <x v="0"/>
    <x v="1"/>
    <s v="Global Armless Task Chair, Royal Blue"/>
    <n v="109.764"/>
    <n v="2"/>
    <n v="8.5372000000000003"/>
    <x v="2"/>
    <s v="Nov"/>
  </r>
  <r>
    <s v="CA-2017-129028"/>
    <x v="535"/>
    <d v="2017-04-03T00:00:00"/>
    <x v="2"/>
    <s v="GB-14530"/>
    <s v="George Bell"/>
    <x v="1"/>
    <s v="United States"/>
    <x v="73"/>
    <x v="10"/>
    <x v="0"/>
    <s v="FUR-FU-10004006"/>
    <x v="0"/>
    <x v="3"/>
    <s v="Deflect-o DuraMat Lighweight, Studded, Beveled Mat for Low Pile Carpeting"/>
    <n v="127.95"/>
    <n v="3"/>
    <n v="21.7515"/>
    <x v="3"/>
    <s v="Apr"/>
  </r>
  <r>
    <s v="CA-2014-102652"/>
    <x v="226"/>
    <d v="2014-04-12T00:00:00"/>
    <x v="1"/>
    <s v="AY-10555"/>
    <s v="Andy Yotov"/>
    <x v="1"/>
    <s v="United States"/>
    <x v="2"/>
    <x v="2"/>
    <x v="1"/>
    <s v="FUR-FU-10000747"/>
    <x v="0"/>
    <x v="3"/>
    <s v="Tenex B1-RE Series Chair Mats for Low Pile Carpets"/>
    <n v="91.96"/>
    <n v="2"/>
    <n v="15.6332"/>
    <x v="6"/>
    <s v="Apr"/>
  </r>
  <r>
    <s v="CA-2014-102652"/>
    <x v="226"/>
    <d v="2014-04-12T00:00:00"/>
    <x v="1"/>
    <s v="AY-10555"/>
    <s v="Andy Yotov"/>
    <x v="1"/>
    <s v="United States"/>
    <x v="2"/>
    <x v="2"/>
    <x v="1"/>
    <s v="FUR-FU-10001918"/>
    <x v="0"/>
    <x v="3"/>
    <s v="C-Line Cubicle Keepers Polyproplyene Holder With Velcro Backings"/>
    <n v="33.11"/>
    <n v="7"/>
    <n v="12.9129"/>
    <x v="6"/>
    <s v="Apr"/>
  </r>
  <r>
    <s v="US-2017-152492"/>
    <x v="682"/>
    <d v="2017-07-06T00:00:00"/>
    <x v="3"/>
    <s v="AH-10585"/>
    <s v="Angele Hood"/>
    <x v="0"/>
    <s v="United States"/>
    <x v="89"/>
    <x v="1"/>
    <x v="0"/>
    <s v="FUR-CH-10000155"/>
    <x v="0"/>
    <x v="1"/>
    <s v="Global Comet Stacking Armless Chair"/>
    <n v="239.24"/>
    <n v="1"/>
    <n v="23.923999999999999"/>
    <x v="7"/>
    <s v="Jul"/>
  </r>
  <r>
    <s v="CA-2016-101168"/>
    <x v="683"/>
    <d v="2017-01-01T00:00:00"/>
    <x v="1"/>
    <s v="SS-20140"/>
    <s v="Saphhira Shifley"/>
    <x v="1"/>
    <s v="United States"/>
    <x v="291"/>
    <x v="28"/>
    <x v="2"/>
    <s v="FUR-FU-10003142"/>
    <x v="0"/>
    <x v="3"/>
    <s v="Master Big Foot Doorstop, Beige"/>
    <n v="21.12"/>
    <n v="4"/>
    <n v="6.5472000000000001"/>
    <x v="1"/>
    <s v="Dec"/>
  </r>
  <r>
    <s v="CA-2015-130253"/>
    <x v="646"/>
    <d v="2015-12-18T00:00:00"/>
    <x v="1"/>
    <s v="PP-18955"/>
    <s v="Paul Prost"/>
    <x v="2"/>
    <s v="United States"/>
    <x v="2"/>
    <x v="2"/>
    <x v="1"/>
    <s v="FUR-FU-10002963"/>
    <x v="0"/>
    <x v="3"/>
    <s v="Master Caster Door Stop, Gray"/>
    <n v="15.24"/>
    <n v="3"/>
    <n v="5.1816000000000004"/>
    <x v="4"/>
    <s v="Dec"/>
  </r>
  <r>
    <s v="CA-2016-131205"/>
    <x v="631"/>
    <d v="2016-09-08T00:00:00"/>
    <x v="1"/>
    <s v="AA-10645"/>
    <s v="Anna Andreadi"/>
    <x v="0"/>
    <s v="United States"/>
    <x v="292"/>
    <x v="0"/>
    <x v="0"/>
    <s v="FUR-FU-10003347"/>
    <x v="0"/>
    <x v="3"/>
    <s v="Coloredge Poster Frame"/>
    <n v="42.6"/>
    <n v="3"/>
    <n v="16.614000000000001"/>
    <x v="4"/>
    <s v="Sep"/>
  </r>
  <r>
    <s v="CA-2016-117912"/>
    <x v="684"/>
    <d v="2016-02-08T00:00:00"/>
    <x v="1"/>
    <s v="TB-21520"/>
    <s v="Tracy Blumstein"/>
    <x v="0"/>
    <s v="United States"/>
    <x v="293"/>
    <x v="22"/>
    <x v="1"/>
    <s v="FUR-FU-10002088"/>
    <x v="0"/>
    <x v="3"/>
    <s v="Nu-Dell Float Frame 11 x 14 1/2"/>
    <n v="14.368"/>
    <n v="2"/>
    <n v="3.9512"/>
    <x v="4"/>
    <s v="Feb"/>
  </r>
  <r>
    <s v="CA-2017-145702"/>
    <x v="405"/>
    <d v="2017-05-24T00:00:00"/>
    <x v="0"/>
    <s v="AH-10075"/>
    <s v="Adam Hart"/>
    <x v="1"/>
    <s v="United States"/>
    <x v="270"/>
    <x v="9"/>
    <x v="0"/>
    <s v="FUR-CH-10001482"/>
    <x v="0"/>
    <x v="1"/>
    <s v="Office Star - Mesh Screen back chair with Vinyl seat"/>
    <n v="314.35199999999998"/>
    <n v="3"/>
    <n v="-35.364600000000003"/>
    <x v="2"/>
    <s v="May"/>
  </r>
  <r>
    <s v="CA-2015-113215"/>
    <x v="558"/>
    <d v="2015-09-08T00:00:00"/>
    <x v="1"/>
    <s v="CP-12085"/>
    <s v="Cathy Prescott"/>
    <x v="1"/>
    <s v="United States"/>
    <x v="104"/>
    <x v="22"/>
    <x v="1"/>
    <s v="FUR-FU-10002937"/>
    <x v="0"/>
    <x v="3"/>
    <s v="GE 48&quot; Fluorescent Tube, Cool White Energy Saver, 34 Watts, 30/Box"/>
    <n v="238.15199999999999"/>
    <n v="3"/>
    <n v="89.307000000000002"/>
    <x v="2"/>
    <s v="Sep"/>
  </r>
  <r>
    <s v="CA-2016-154662"/>
    <x v="641"/>
    <d v="2016-06-16T00:00:00"/>
    <x v="1"/>
    <s v="BF-11215"/>
    <s v="Benjamin Farhat"/>
    <x v="2"/>
    <s v="United States"/>
    <x v="12"/>
    <x v="11"/>
    <x v="3"/>
    <s v="FUR-TA-10001771"/>
    <x v="0"/>
    <x v="2"/>
    <s v="Bush Cubix Conference Tables, Fully Assembled"/>
    <n v="692.94"/>
    <n v="3"/>
    <n v="173.23500000000001"/>
    <x v="1"/>
    <s v="Jun"/>
  </r>
  <r>
    <s v="CA-2016-124016"/>
    <x v="348"/>
    <d v="2016-09-26T00:00:00"/>
    <x v="0"/>
    <s v="JS-15940"/>
    <s v="Joni Sundaresam"/>
    <x v="2"/>
    <s v="United States"/>
    <x v="68"/>
    <x v="15"/>
    <x v="2"/>
    <s v="FUR-FU-10004963"/>
    <x v="0"/>
    <x v="3"/>
    <s v="Eldon 400 Class Desk Accessories, Black Carbon"/>
    <n v="28"/>
    <n v="4"/>
    <n v="7.7"/>
    <x v="0"/>
    <s v="Sep"/>
  </r>
  <r>
    <s v="CA-2017-166695"/>
    <x v="685"/>
    <d v="2017-05-24T00:00:00"/>
    <x v="1"/>
    <s v="CC-12430"/>
    <s v="Chuck Clark"/>
    <x v="2"/>
    <s v="United States"/>
    <x v="174"/>
    <x v="2"/>
    <x v="1"/>
    <s v="FUR-CH-10000225"/>
    <x v="0"/>
    <x v="1"/>
    <s v="Global Geo Office Task Chair, Gray"/>
    <n v="518.27200000000005"/>
    <n v="8"/>
    <n v="-97.176000000000002"/>
    <x v="4"/>
    <s v="May"/>
  </r>
  <r>
    <s v="CA-2017-166695"/>
    <x v="685"/>
    <d v="2017-05-24T00:00:00"/>
    <x v="1"/>
    <s v="CC-12430"/>
    <s v="Chuck Clark"/>
    <x v="2"/>
    <s v="United States"/>
    <x v="174"/>
    <x v="2"/>
    <x v="1"/>
    <s v="FUR-FU-10002191"/>
    <x v="0"/>
    <x v="3"/>
    <s v="G.E. Halogen Desk Lamp Bulbs"/>
    <n v="6.98"/>
    <n v="1"/>
    <n v="3.3504"/>
    <x v="4"/>
    <s v="May"/>
  </r>
  <r>
    <s v="CA-2016-151561"/>
    <x v="686"/>
    <d v="2016-09-07T00:00:00"/>
    <x v="1"/>
    <s v="PG-18820"/>
    <s v="Patrick Gardner"/>
    <x v="0"/>
    <s v="United States"/>
    <x v="13"/>
    <x v="7"/>
    <x v="2"/>
    <s v="FUR-FU-10004864"/>
    <x v="0"/>
    <x v="3"/>
    <s v="Howard Miller 14-1/2&quot; Diameter Chrome Round Wall Clock"/>
    <n v="191.82"/>
    <n v="3"/>
    <n v="61.382399999999997"/>
    <x v="6"/>
    <s v="Sep"/>
  </r>
  <r>
    <s v="US-2014-165589"/>
    <x v="687"/>
    <d v="2014-02-18T00:00:00"/>
    <x v="3"/>
    <s v="TB-21595"/>
    <s v="Troy Blackwell"/>
    <x v="0"/>
    <s v="United States"/>
    <x v="294"/>
    <x v="5"/>
    <x v="3"/>
    <s v="FUR-FU-10002396"/>
    <x v="0"/>
    <x v="3"/>
    <s v="DAX Copper Panel Document Frame, 5 x 7 Size"/>
    <n v="25.16"/>
    <n v="5"/>
    <n v="-11.321999999999999"/>
    <x v="7"/>
    <s v="Feb"/>
  </r>
  <r>
    <s v="CA-2015-114048"/>
    <x v="646"/>
    <d v="2015-12-18T00:00:00"/>
    <x v="1"/>
    <s v="EH-13945"/>
    <s v="Eric Hoffmann"/>
    <x v="0"/>
    <s v="United States"/>
    <x v="46"/>
    <x v="2"/>
    <x v="1"/>
    <s v="FUR-FU-10004351"/>
    <x v="0"/>
    <x v="3"/>
    <s v="Staple-based wall hangings"/>
    <n v="29.22"/>
    <n v="3"/>
    <n v="12.8568"/>
    <x v="4"/>
    <s v="Dec"/>
  </r>
  <r>
    <s v="CA-2017-100111"/>
    <x v="688"/>
    <d v="2017-09-26T00:00:00"/>
    <x v="1"/>
    <s v="SV-20365"/>
    <s v="Seth Vernon"/>
    <x v="0"/>
    <s v="United States"/>
    <x v="13"/>
    <x v="7"/>
    <x v="2"/>
    <s v="FUR-CH-10003846"/>
    <x v="0"/>
    <x v="1"/>
    <s v="Hon Valutask Swivel Chairs"/>
    <n v="272.64600000000002"/>
    <n v="3"/>
    <n v="18.176400000000001"/>
    <x v="6"/>
    <s v="Sep"/>
  </r>
  <r>
    <s v="CA-2017-100111"/>
    <x v="688"/>
    <d v="2017-09-26T00:00:00"/>
    <x v="1"/>
    <s v="SV-20365"/>
    <s v="Seth Vernon"/>
    <x v="0"/>
    <s v="United States"/>
    <x v="13"/>
    <x v="7"/>
    <x v="2"/>
    <s v="FUR-CH-10003061"/>
    <x v="0"/>
    <x v="1"/>
    <s v="Global Leather Task Chair, Black"/>
    <n v="80.991"/>
    <n v="1"/>
    <n v="8.0991"/>
    <x v="6"/>
    <s v="Sep"/>
  </r>
  <r>
    <s v="CA-2017-100111"/>
    <x v="688"/>
    <d v="2017-09-26T00:00:00"/>
    <x v="1"/>
    <s v="SV-20365"/>
    <s v="Seth Vernon"/>
    <x v="0"/>
    <s v="United States"/>
    <x v="13"/>
    <x v="7"/>
    <x v="2"/>
    <s v="FUR-CH-10004086"/>
    <x v="0"/>
    <x v="1"/>
    <s v="Hon 4070 Series Pagoda Armless Upholstered Stacking Chairs"/>
    <n v="2888.127"/>
    <n v="11"/>
    <n v="609.71569999999997"/>
    <x v="6"/>
    <s v="Sep"/>
  </r>
  <r>
    <s v="CA-2017-100111"/>
    <x v="688"/>
    <d v="2017-09-26T00:00:00"/>
    <x v="1"/>
    <s v="SV-20365"/>
    <s v="Seth Vernon"/>
    <x v="0"/>
    <s v="United States"/>
    <x v="13"/>
    <x v="7"/>
    <x v="2"/>
    <s v="FUR-CH-10001215"/>
    <x v="0"/>
    <x v="1"/>
    <s v="Global Troy Executive Leather Low-Back Tilter"/>
    <n v="2254.41"/>
    <n v="5"/>
    <n v="375.73500000000001"/>
    <x v="6"/>
    <s v="Sep"/>
  </r>
  <r>
    <s v="US-2017-132381"/>
    <x v="621"/>
    <d v="2017-08-24T00:00:00"/>
    <x v="2"/>
    <s v="Dp-13240"/>
    <s v="Dean percer"/>
    <x v="2"/>
    <s v="United States"/>
    <x v="3"/>
    <x v="3"/>
    <x v="2"/>
    <s v="FUR-TA-10002356"/>
    <x v="0"/>
    <x v="2"/>
    <s v="Bevis Boat-Shaped Conference Table"/>
    <n v="314.53199999999998"/>
    <n v="2"/>
    <n v="-83.875200000000007"/>
    <x v="3"/>
    <s v="Aug"/>
  </r>
  <r>
    <s v="CA-2016-124590"/>
    <x v="689"/>
    <d v="2016-11-16T00:00:00"/>
    <x v="1"/>
    <s v="SP-20920"/>
    <s v="Susan Pistek"/>
    <x v="0"/>
    <s v="United States"/>
    <x v="255"/>
    <x v="15"/>
    <x v="2"/>
    <s v="FUR-CH-10004495"/>
    <x v="0"/>
    <x v="1"/>
    <s v="Global Leather and Oak Executive Chair, Black"/>
    <n v="1474.8019999999999"/>
    <n v="7"/>
    <n v="-21.0686"/>
    <x v="4"/>
    <s v="Nov"/>
  </r>
  <r>
    <s v="CA-2016-124590"/>
    <x v="689"/>
    <d v="2016-11-16T00:00:00"/>
    <x v="1"/>
    <s v="SP-20920"/>
    <s v="Susan Pistek"/>
    <x v="0"/>
    <s v="United States"/>
    <x v="255"/>
    <x v="15"/>
    <x v="2"/>
    <s v="FUR-CH-10000454"/>
    <x v="0"/>
    <x v="1"/>
    <s v="Hon Deluxe Fabric Upholstered Stacking Chairs, Rounded Back"/>
    <n v="1537.0740000000001"/>
    <n v="9"/>
    <n v="0"/>
    <x v="4"/>
    <s v="Nov"/>
  </r>
  <r>
    <s v="CA-2016-124590"/>
    <x v="689"/>
    <d v="2016-11-16T00:00:00"/>
    <x v="1"/>
    <s v="SP-20920"/>
    <s v="Susan Pistek"/>
    <x v="0"/>
    <s v="United States"/>
    <x v="255"/>
    <x v="15"/>
    <x v="2"/>
    <s v="FUR-CH-10003746"/>
    <x v="0"/>
    <x v="1"/>
    <s v="Hon 4070 Series Pagoda Round Back Stacking Chairs"/>
    <n v="449.37200000000001"/>
    <n v="2"/>
    <n v="-12.8392"/>
    <x v="4"/>
    <s v="Nov"/>
  </r>
  <r>
    <s v="CA-2017-143378"/>
    <x v="690"/>
    <d v="2017-09-25T00:00:00"/>
    <x v="1"/>
    <s v="JR-16210"/>
    <s v="Justin Ritter"/>
    <x v="1"/>
    <s v="United States"/>
    <x v="76"/>
    <x v="36"/>
    <x v="1"/>
    <s v="FUR-FU-10004864"/>
    <x v="0"/>
    <x v="3"/>
    <s v="Howard Miller 14-1/2&quot; Diameter Chrome Round Wall Clock"/>
    <n v="409.21600000000001"/>
    <n v="8"/>
    <n v="61.382399999999997"/>
    <x v="6"/>
    <s v="Sep"/>
  </r>
  <r>
    <s v="CA-2017-143378"/>
    <x v="690"/>
    <d v="2017-09-25T00:00:00"/>
    <x v="1"/>
    <s v="JR-16210"/>
    <s v="Justin Ritter"/>
    <x v="1"/>
    <s v="United States"/>
    <x v="76"/>
    <x v="36"/>
    <x v="1"/>
    <s v="FUR-BO-10001972"/>
    <x v="0"/>
    <x v="0"/>
    <s v="O'Sullivan 4-Shelf Bookcase in Odessa Pine"/>
    <n v="72.587999999999994"/>
    <n v="2"/>
    <n v="-128.2388"/>
    <x v="6"/>
    <s v="Sep"/>
  </r>
  <r>
    <s v="CA-2016-124100"/>
    <x v="691"/>
    <d v="2016-04-06T00:00:00"/>
    <x v="1"/>
    <s v="EH-13990"/>
    <s v="Erica Hackney"/>
    <x v="0"/>
    <s v="United States"/>
    <x v="13"/>
    <x v="7"/>
    <x v="2"/>
    <s v="FUR-CH-10003817"/>
    <x v="0"/>
    <x v="1"/>
    <s v="Global Value Steno Chair, Gray"/>
    <n v="327.99599999999998"/>
    <n v="6"/>
    <n v="54.665999999999997"/>
    <x v="6"/>
    <s v="Mar"/>
  </r>
  <r>
    <s v="CA-2014-163447"/>
    <x v="421"/>
    <d v="2014-12-31T00:00:00"/>
    <x v="1"/>
    <s v="TB-21190"/>
    <s v="Thomas Brumley"/>
    <x v="2"/>
    <s v="United States"/>
    <x v="13"/>
    <x v="7"/>
    <x v="2"/>
    <s v="FUR-CH-10004477"/>
    <x v="0"/>
    <x v="1"/>
    <s v="Global Push Button Manager's Chair, Indigo"/>
    <n v="767.21400000000006"/>
    <n v="14"/>
    <n v="161.9674"/>
    <x v="4"/>
    <s v="Dec"/>
  </r>
  <r>
    <s v="CA-2016-148096"/>
    <x v="692"/>
    <d v="2016-08-19T00:00:00"/>
    <x v="2"/>
    <s v="AO-10810"/>
    <s v="Anthony O'Donnell"/>
    <x v="1"/>
    <s v="United States"/>
    <x v="2"/>
    <x v="2"/>
    <x v="1"/>
    <s v="FUR-TA-10004152"/>
    <x v="0"/>
    <x v="2"/>
    <s v="Barricks 18&quot; x 48&quot; Non-Folding Utility Table with Bottom Storage Shelf"/>
    <n v="161.28"/>
    <n v="2"/>
    <n v="12.096"/>
    <x v="0"/>
    <s v="Aug"/>
  </r>
  <r>
    <s v="CA-2014-131247"/>
    <x v="693"/>
    <d v="2014-04-04T00:00:00"/>
    <x v="1"/>
    <s v="GA-14725"/>
    <s v="Guy Armstrong"/>
    <x v="0"/>
    <s v="United States"/>
    <x v="28"/>
    <x v="2"/>
    <x v="1"/>
    <s v="FUR-BO-10001337"/>
    <x v="0"/>
    <x v="0"/>
    <s v="O'Sullivan Living Dimensions 2-Shelf Bookcases"/>
    <n v="205.666"/>
    <n v="2"/>
    <n v="-12.098000000000001"/>
    <x v="2"/>
    <s v="Mar"/>
  </r>
  <r>
    <s v="CA-2017-101322"/>
    <x v="158"/>
    <d v="2017-12-31T00:00:00"/>
    <x v="2"/>
    <s v="JG-15310"/>
    <s v="Jason Gross"/>
    <x v="1"/>
    <s v="United States"/>
    <x v="62"/>
    <x v="2"/>
    <x v="1"/>
    <s v="FUR-CH-10003968"/>
    <x v="0"/>
    <x v="1"/>
    <s v="Novimex Turbo Task Chair"/>
    <n v="340.70400000000001"/>
    <n v="6"/>
    <n v="-34.070399999999999"/>
    <x v="0"/>
    <s v="Dec"/>
  </r>
  <r>
    <s v="US-2016-106600"/>
    <x v="57"/>
    <d v="2016-04-11T00:00:00"/>
    <x v="2"/>
    <s v="RM-19375"/>
    <s v="Raymond Messe"/>
    <x v="0"/>
    <s v="United States"/>
    <x v="29"/>
    <x v="24"/>
    <x v="0"/>
    <s v="FUR-BO-10001608"/>
    <x v="0"/>
    <x v="0"/>
    <s v="Hon Metal Bookcases, Black"/>
    <n v="354.9"/>
    <n v="5"/>
    <n v="88.724999999999994"/>
    <x v="0"/>
    <s v="Apr"/>
  </r>
  <r>
    <s v="CA-2014-111871"/>
    <x v="385"/>
    <d v="2014-03-21T00:00:00"/>
    <x v="0"/>
    <s v="EK-13795"/>
    <s v="Eileen Kiefer"/>
    <x v="2"/>
    <s v="United States"/>
    <x v="28"/>
    <x v="2"/>
    <x v="1"/>
    <s v="FUR-BO-10004218"/>
    <x v="0"/>
    <x v="0"/>
    <s v="Bush Heritage Pine Collection 5-Shelf Bookcase, Albany Pine Finish, *Special Order"/>
    <n v="1198.33"/>
    <n v="10"/>
    <n v="70.489999999999995"/>
    <x v="0"/>
    <s v="Mar"/>
  </r>
  <r>
    <s v="CA-2017-151484"/>
    <x v="333"/>
    <d v="2017-04-23T00:00:00"/>
    <x v="2"/>
    <s v="CV-12805"/>
    <s v="Cynthia Voltz"/>
    <x v="1"/>
    <s v="United States"/>
    <x v="3"/>
    <x v="3"/>
    <x v="2"/>
    <s v="FUR-FU-10001876"/>
    <x v="0"/>
    <x v="3"/>
    <s v="Computer Room Manger, 14&quot;"/>
    <n v="51.968000000000004"/>
    <n v="2"/>
    <n v="10.393599999999999"/>
    <x v="0"/>
    <s v="Apr"/>
  </r>
  <r>
    <s v="CA-2017-151484"/>
    <x v="333"/>
    <d v="2017-04-23T00:00:00"/>
    <x v="2"/>
    <s v="CV-12805"/>
    <s v="Cynthia Voltz"/>
    <x v="1"/>
    <s v="United States"/>
    <x v="3"/>
    <x v="3"/>
    <x v="2"/>
    <s v="FUR-FU-10004671"/>
    <x v="0"/>
    <x v="3"/>
    <s v="Executive Impressions 12&quot; Wall Clock"/>
    <n v="42.408000000000001"/>
    <n v="3"/>
    <n v="9.5418000000000003"/>
    <x v="0"/>
    <s v="Apr"/>
  </r>
  <r>
    <s v="CA-2014-103989"/>
    <x v="694"/>
    <d v="2014-03-21T00:00:00"/>
    <x v="2"/>
    <s v="MC-17605"/>
    <s v="Matt Connell"/>
    <x v="1"/>
    <s v="United States"/>
    <x v="49"/>
    <x v="1"/>
    <x v="0"/>
    <s v="FUR-FU-10003981"/>
    <x v="0"/>
    <x v="3"/>
    <s v="Eldon Wave Desk Accessories"/>
    <n v="4.992"/>
    <n v="3"/>
    <n v="1.3728"/>
    <x v="3"/>
    <s v="Mar"/>
  </r>
  <r>
    <s v="CA-2014-103989"/>
    <x v="694"/>
    <d v="2014-03-21T00:00:00"/>
    <x v="2"/>
    <s v="MC-17605"/>
    <s v="Matt Connell"/>
    <x v="1"/>
    <s v="United States"/>
    <x v="49"/>
    <x v="1"/>
    <x v="0"/>
    <s v="FUR-FU-10002508"/>
    <x v="0"/>
    <x v="3"/>
    <s v="Document Clip Frames"/>
    <n v="20.015999999999998"/>
    <n v="3"/>
    <n v="5.5044000000000004"/>
    <x v="3"/>
    <s v="Mar"/>
  </r>
  <r>
    <s v="CA-2015-158421"/>
    <x v="231"/>
    <d v="2015-09-26T00:00:00"/>
    <x v="1"/>
    <s v="GB-14575"/>
    <s v="Giulietta Baptist"/>
    <x v="0"/>
    <s v="United States"/>
    <x v="11"/>
    <x v="10"/>
    <x v="0"/>
    <s v="FUR-CH-10000309"/>
    <x v="0"/>
    <x v="1"/>
    <s v="Global Comet Stacking Arm Chair"/>
    <n v="1690.04"/>
    <n v="4"/>
    <n v="422.51"/>
    <x v="2"/>
    <s v="Sep"/>
  </r>
  <r>
    <s v="CA-2016-143609"/>
    <x v="106"/>
    <d v="2016-12-13T00:00:00"/>
    <x v="2"/>
    <s v="DB-13270"/>
    <s v="Deborah Brumfield"/>
    <x v="2"/>
    <s v="United States"/>
    <x v="295"/>
    <x v="36"/>
    <x v="1"/>
    <s v="FUR-CH-10004218"/>
    <x v="0"/>
    <x v="1"/>
    <s v="Global Fabric Manager's Chair, Dark Gray"/>
    <n v="403.92"/>
    <n v="5"/>
    <n v="25.245000000000001"/>
    <x v="3"/>
    <s v="Dec"/>
  </r>
  <r>
    <s v="CA-2016-157259"/>
    <x v="695"/>
    <d v="2016-12-28T00:00:00"/>
    <x v="1"/>
    <s v="JM-15535"/>
    <s v="Jessica Myrick"/>
    <x v="0"/>
    <s v="United States"/>
    <x v="13"/>
    <x v="7"/>
    <x v="2"/>
    <s v="FUR-FU-10003192"/>
    <x v="0"/>
    <x v="3"/>
    <s v="Luxo Adjustable Task Clamp Lamp"/>
    <n v="799.56"/>
    <n v="9"/>
    <n v="207.88560000000001"/>
    <x v="4"/>
    <s v="Dec"/>
  </r>
  <r>
    <s v="CA-2016-118332"/>
    <x v="696"/>
    <d v="2016-12-23T00:00:00"/>
    <x v="1"/>
    <s v="PK-19075"/>
    <s v="Pete Kriz"/>
    <x v="0"/>
    <s v="United States"/>
    <x v="278"/>
    <x v="2"/>
    <x v="1"/>
    <s v="FUR-CH-10001708"/>
    <x v="0"/>
    <x v="1"/>
    <s v="Office Star - Contemporary Swivel Chair with Padded Adjustable Arms and Flex Back"/>
    <n v="563.91999999999996"/>
    <n v="5"/>
    <n v="7.0490000000000004"/>
    <x v="1"/>
    <s v="Dec"/>
  </r>
  <r>
    <s v="CA-2017-145660"/>
    <x v="451"/>
    <d v="2017-12-03T00:00:00"/>
    <x v="2"/>
    <s v="MG-17650"/>
    <s v="Matthew Grinstein"/>
    <x v="2"/>
    <s v="United States"/>
    <x v="149"/>
    <x v="15"/>
    <x v="2"/>
    <s v="FUR-FU-10002885"/>
    <x v="0"/>
    <x v="3"/>
    <s v="Magna Visual Magnetic Picture Hangers"/>
    <n v="7.7119999999999997"/>
    <n v="2"/>
    <n v="1.7352000000000001"/>
    <x v="3"/>
    <s v="Dec"/>
  </r>
  <r>
    <s v="CA-2016-133697"/>
    <x v="697"/>
    <d v="2016-10-24T00:00:00"/>
    <x v="0"/>
    <s v="CM-12445"/>
    <s v="Chuck Magee"/>
    <x v="0"/>
    <s v="United States"/>
    <x v="6"/>
    <x v="5"/>
    <x v="3"/>
    <s v="FUR-CH-10002372"/>
    <x v="0"/>
    <x v="1"/>
    <s v="Office Star - Ergonomically Designed Knee Chair"/>
    <n v="56.686"/>
    <n v="1"/>
    <n v="-14.5764"/>
    <x v="4"/>
    <s v="Oct"/>
  </r>
  <r>
    <s v="CA-2017-119809"/>
    <x v="100"/>
    <d v="2017-08-25T00:00:00"/>
    <x v="1"/>
    <s v="YS-21880"/>
    <s v="Yana Sorensen"/>
    <x v="1"/>
    <s v="United States"/>
    <x v="15"/>
    <x v="13"/>
    <x v="1"/>
    <s v="FUR-FU-10001475"/>
    <x v="0"/>
    <x v="3"/>
    <s v="Contract Clock, 14&quot;, Brown"/>
    <n v="65.94"/>
    <n v="3"/>
    <n v="22.419599999999999"/>
    <x v="1"/>
    <s v="Aug"/>
  </r>
  <r>
    <s v="CA-2015-161711"/>
    <x v="44"/>
    <d v="2015-12-03T00:00:00"/>
    <x v="1"/>
    <s v="MC-17425"/>
    <s v="Mark Cousins"/>
    <x v="1"/>
    <s v="United States"/>
    <x v="13"/>
    <x v="7"/>
    <x v="2"/>
    <s v="FUR-FU-10000087"/>
    <x v="0"/>
    <x v="3"/>
    <s v="Executive Impressions 14&quot; Two-Color Numerals Wall Clock"/>
    <n v="68.16"/>
    <n v="3"/>
    <n v="27.945599999999999"/>
    <x v="2"/>
    <s v="Nov"/>
  </r>
  <r>
    <s v="CA-2017-140627"/>
    <x v="340"/>
    <d v="2017-12-27T00:00:00"/>
    <x v="1"/>
    <s v="DK-12985"/>
    <s v="Darren Koutras"/>
    <x v="0"/>
    <s v="United States"/>
    <x v="296"/>
    <x v="9"/>
    <x v="0"/>
    <s v="FUR-FU-10000087"/>
    <x v="0"/>
    <x v="3"/>
    <s v="Executive Impressions 14&quot; Two-Color Numerals Wall Clock"/>
    <n v="72.703999999999994"/>
    <n v="4"/>
    <n v="19.084800000000001"/>
    <x v="4"/>
    <s v="Dec"/>
  </r>
  <r>
    <s v="CA-2015-133445"/>
    <x v="698"/>
    <d v="2015-10-09T00:00:00"/>
    <x v="1"/>
    <s v="JF-15490"/>
    <s v="Jeremy Farry"/>
    <x v="0"/>
    <s v="United States"/>
    <x v="295"/>
    <x v="36"/>
    <x v="1"/>
    <s v="FUR-BO-10003660"/>
    <x v="0"/>
    <x v="0"/>
    <s v="Bush Cubix Collection Bookcases, Fully Assembled"/>
    <n v="66.293999999999997"/>
    <n v="1"/>
    <n v="-103.86060000000001"/>
    <x v="4"/>
    <s v="Oct"/>
  </r>
  <r>
    <s v="CA-2015-133445"/>
    <x v="698"/>
    <d v="2015-10-09T00:00:00"/>
    <x v="1"/>
    <s v="JF-15490"/>
    <s v="Jeremy Farry"/>
    <x v="0"/>
    <s v="United States"/>
    <x v="295"/>
    <x v="36"/>
    <x v="1"/>
    <s v="FUR-CH-10000422"/>
    <x v="0"/>
    <x v="1"/>
    <s v="Global Highback Leather Tilter in Burgundy"/>
    <n v="291.16800000000001"/>
    <n v="4"/>
    <n v="-14.558400000000001"/>
    <x v="4"/>
    <s v="Oct"/>
  </r>
  <r>
    <s v="US-2017-142188"/>
    <x v="91"/>
    <d v="2017-09-11T00:00:00"/>
    <x v="3"/>
    <s v="JF-15415"/>
    <s v="Jennifer Ferguson"/>
    <x v="0"/>
    <s v="United States"/>
    <x v="15"/>
    <x v="13"/>
    <x v="1"/>
    <s v="FUR-CH-10003199"/>
    <x v="0"/>
    <x v="1"/>
    <s v="Office Star - Contemporary Task Swivel Chair"/>
    <n v="177.56800000000001"/>
    <n v="2"/>
    <n v="8.8783999999999992"/>
    <x v="7"/>
    <s v="Sep"/>
  </r>
  <r>
    <s v="CA-2015-134075"/>
    <x v="132"/>
    <d v="2015-12-16T00:00:00"/>
    <x v="1"/>
    <s v="HA-14905"/>
    <s v="Helen Abelman"/>
    <x v="0"/>
    <s v="United States"/>
    <x v="124"/>
    <x v="2"/>
    <x v="1"/>
    <s v="FUR-FU-10004597"/>
    <x v="0"/>
    <x v="3"/>
    <s v="Eldon Cleatmat Chair Mats for Medium Pile Carpets"/>
    <n v="166.5"/>
    <n v="3"/>
    <n v="21.645"/>
    <x v="4"/>
    <s v="Dec"/>
  </r>
  <r>
    <s v="CA-2017-141572"/>
    <x v="15"/>
    <d v="2017-05-31T00:00:00"/>
    <x v="0"/>
    <s v="LO-17170"/>
    <s v="Lori Olson"/>
    <x v="1"/>
    <s v="United States"/>
    <x v="41"/>
    <x v="28"/>
    <x v="2"/>
    <s v="FUR-FU-10001185"/>
    <x v="0"/>
    <x v="3"/>
    <s v="Advantus Employee of the Month Certificate Frame, 11 x 13-1/2"/>
    <n v="247.44"/>
    <n v="8"/>
    <n v="101.4504"/>
    <x v="0"/>
    <s v="May"/>
  </r>
  <r>
    <s v="CA-2015-112305"/>
    <x v="141"/>
    <d v="2015-11-25T00:00:00"/>
    <x v="1"/>
    <s v="KB-16405"/>
    <s v="Katrina Bavinger"/>
    <x v="2"/>
    <s v="United States"/>
    <x v="15"/>
    <x v="13"/>
    <x v="1"/>
    <s v="FUR-FU-10002364"/>
    <x v="0"/>
    <x v="3"/>
    <s v="Eldon Expressions Wood Desk Accessories, Oak"/>
    <n v="22.14"/>
    <n v="3"/>
    <n v="6.4206000000000003"/>
    <x v="2"/>
    <s v="Nov"/>
  </r>
  <r>
    <s v="CA-2017-121580"/>
    <x v="464"/>
    <d v="2017-06-04T00:00:00"/>
    <x v="1"/>
    <s v="ML-17410"/>
    <s v="Maris LaWare"/>
    <x v="0"/>
    <s v="United States"/>
    <x v="29"/>
    <x v="6"/>
    <x v="3"/>
    <s v="FUR-FU-10003981"/>
    <x v="0"/>
    <x v="3"/>
    <s v="Eldon Wave Desk Accessories"/>
    <n v="6.24"/>
    <n v="3"/>
    <n v="2.6208"/>
    <x v="6"/>
    <s v="May"/>
  </r>
  <r>
    <s v="CA-2015-151624"/>
    <x v="699"/>
    <d v="2015-09-14T00:00:00"/>
    <x v="1"/>
    <s v="VW-21775"/>
    <s v="Victoria Wilson"/>
    <x v="1"/>
    <s v="United States"/>
    <x v="132"/>
    <x v="33"/>
    <x v="0"/>
    <s v="FUR-FU-10001731"/>
    <x v="0"/>
    <x v="3"/>
    <s v="Acrylic Self-Standing Desk Frames"/>
    <n v="21.36"/>
    <n v="8"/>
    <n v="8.1167999999999996"/>
    <x v="6"/>
    <s v="Sep"/>
  </r>
  <r>
    <s v="CA-2017-102379"/>
    <x v="308"/>
    <d v="2017-12-06T00:00:00"/>
    <x v="1"/>
    <s v="BB-11545"/>
    <s v="Brenda Bowman"/>
    <x v="1"/>
    <s v="United States"/>
    <x v="121"/>
    <x v="2"/>
    <x v="1"/>
    <s v="FUR-CH-10004983"/>
    <x v="0"/>
    <x v="1"/>
    <s v="Office Star - Mid Back Dual function Ergonomic High Back Chair with 2-Way Adjustable Arms"/>
    <n v="1159.056"/>
    <n v="9"/>
    <n v="43.464599999999997"/>
    <x v="4"/>
    <s v="Dec"/>
  </r>
  <r>
    <s v="US-2016-139087"/>
    <x v="700"/>
    <d v="2016-07-22T00:00:00"/>
    <x v="0"/>
    <s v="DK-13375"/>
    <s v="Dennis Kane"/>
    <x v="0"/>
    <s v="United States"/>
    <x v="15"/>
    <x v="13"/>
    <x v="1"/>
    <s v="FUR-FU-10001847"/>
    <x v="0"/>
    <x v="3"/>
    <s v="Eldon Image Series Black Desk Accessories"/>
    <n v="12.42"/>
    <n v="3"/>
    <n v="4.4711999999999996"/>
    <x v="2"/>
    <s v="Jul"/>
  </r>
  <r>
    <s v="US-2016-139087"/>
    <x v="700"/>
    <d v="2016-07-22T00:00:00"/>
    <x v="0"/>
    <s v="DK-13375"/>
    <s v="Dennis Kane"/>
    <x v="0"/>
    <s v="United States"/>
    <x v="15"/>
    <x v="13"/>
    <x v="1"/>
    <s v="FUR-FU-10004164"/>
    <x v="0"/>
    <x v="3"/>
    <s v="Eldon 300 Class Desk Accessories, Black"/>
    <n v="24.75"/>
    <n v="5"/>
    <n v="10.89"/>
    <x v="2"/>
    <s v="Jul"/>
  </r>
  <r>
    <s v="CA-2015-116484"/>
    <x v="141"/>
    <d v="2015-11-26T00:00:00"/>
    <x v="1"/>
    <s v="JK-15205"/>
    <s v="Jamie Kunitz"/>
    <x v="0"/>
    <s v="United States"/>
    <x v="149"/>
    <x v="15"/>
    <x v="2"/>
    <s v="FUR-FU-10002874"/>
    <x v="0"/>
    <x v="3"/>
    <s v="Ultra Commercial Grade Dual Valve Door Closer"/>
    <n v="63.823999999999998"/>
    <n v="2"/>
    <n v="9.5736000000000008"/>
    <x v="6"/>
    <s v="Nov"/>
  </r>
  <r>
    <s v="CA-2016-100944"/>
    <x v="211"/>
    <d v="2016-09-28T00:00:00"/>
    <x v="1"/>
    <s v="EH-13765"/>
    <s v="Edward Hooks"/>
    <x v="1"/>
    <s v="United States"/>
    <x v="2"/>
    <x v="2"/>
    <x v="1"/>
    <s v="FUR-CH-10000988"/>
    <x v="0"/>
    <x v="1"/>
    <s v="Hon Olson Stacker Stools"/>
    <n v="563.24"/>
    <n v="5"/>
    <n v="56.323999999999998"/>
    <x v="4"/>
    <s v="Sep"/>
  </r>
  <r>
    <s v="CA-2016-125080"/>
    <x v="59"/>
    <d v="2016-10-26T00:00:00"/>
    <x v="1"/>
    <s v="VW-21775"/>
    <s v="Victoria Wilson"/>
    <x v="1"/>
    <s v="United States"/>
    <x v="174"/>
    <x v="15"/>
    <x v="2"/>
    <s v="FUR-TA-10003238"/>
    <x v="0"/>
    <x v="2"/>
    <s v="Chromcraft Bull-Nose Wood 48&quot; x 96&quot; Rectangular Conference Tables"/>
    <n v="661.17600000000004"/>
    <n v="2"/>
    <n v="-231.41159999999999"/>
    <x v="2"/>
    <s v="Oct"/>
  </r>
  <r>
    <s v="CA-2014-100090"/>
    <x v="591"/>
    <d v="2014-07-12T00:00:00"/>
    <x v="1"/>
    <s v="EB-13705"/>
    <s v="Ed Braxton"/>
    <x v="1"/>
    <s v="United States"/>
    <x v="28"/>
    <x v="2"/>
    <x v="1"/>
    <s v="FUR-TA-10003715"/>
    <x v="0"/>
    <x v="2"/>
    <s v="Hon 2111 Invitation Series Corner Table"/>
    <n v="502.488"/>
    <n v="3"/>
    <n v="-87.935400000000001"/>
    <x v="4"/>
    <s v="Jul"/>
  </r>
  <r>
    <s v="US-2015-139675"/>
    <x v="310"/>
    <d v="2015-03-18T00:00:00"/>
    <x v="0"/>
    <s v="NF-18595"/>
    <s v="Nicole Fjeld"/>
    <x v="2"/>
    <s v="United States"/>
    <x v="297"/>
    <x v="2"/>
    <x v="1"/>
    <s v="FUR-CH-10004063"/>
    <x v="0"/>
    <x v="1"/>
    <s v="Global Deluxe High-Back Manager's Chair"/>
    <n v="915.13599999999997"/>
    <n v="4"/>
    <n v="102.9528"/>
    <x v="2"/>
    <s v="Mar"/>
  </r>
  <r>
    <s v="US-2015-139675"/>
    <x v="310"/>
    <d v="2015-03-18T00:00:00"/>
    <x v="0"/>
    <s v="NF-18595"/>
    <s v="Nicole Fjeld"/>
    <x v="2"/>
    <s v="United States"/>
    <x v="297"/>
    <x v="2"/>
    <x v="1"/>
    <s v="FUR-FU-10001979"/>
    <x v="0"/>
    <x v="3"/>
    <s v="Dana Halogen Swing-Arm Architect Lamp"/>
    <n v="327.76"/>
    <n v="8"/>
    <n v="91.772800000000004"/>
    <x v="2"/>
    <s v="Mar"/>
  </r>
  <r>
    <s v="CA-2017-143756"/>
    <x v="308"/>
    <d v="2017-12-05T00:00:00"/>
    <x v="2"/>
    <s v="ME-17725"/>
    <s v="Max Engle"/>
    <x v="0"/>
    <s v="United States"/>
    <x v="279"/>
    <x v="25"/>
    <x v="0"/>
    <s v="FUR-CH-10001854"/>
    <x v="0"/>
    <x v="1"/>
    <s v="Office Star - Professional Matrix Back Chair with 2-to-1 Synchro Tilt and Mesh Fabric Seat"/>
    <n v="701.96"/>
    <n v="2"/>
    <n v="168.47040000000001"/>
    <x v="0"/>
    <s v="Dec"/>
  </r>
  <r>
    <s v="CA-2017-107314"/>
    <x v="147"/>
    <d v="2017-12-03T00:00:00"/>
    <x v="2"/>
    <s v="MZ-17335"/>
    <s v="Maria Zettner"/>
    <x v="2"/>
    <s v="United States"/>
    <x v="28"/>
    <x v="2"/>
    <x v="1"/>
    <s v="FUR-FU-10003489"/>
    <x v="0"/>
    <x v="3"/>
    <s v="Contemporary Borderless Frame"/>
    <n v="25.83"/>
    <n v="3"/>
    <n v="9.5571000000000002"/>
    <x v="0"/>
    <s v="Nov"/>
  </r>
  <r>
    <s v="CA-2016-163328"/>
    <x v="114"/>
    <d v="2016-11-06T00:00:00"/>
    <x v="0"/>
    <s v="TP-21565"/>
    <s v="Tracy Poddar"/>
    <x v="1"/>
    <s v="United States"/>
    <x v="298"/>
    <x v="36"/>
    <x v="1"/>
    <s v="FUR-CH-10003298"/>
    <x v="0"/>
    <x v="1"/>
    <s v="Office Star - Contemporary Task Swivel chair with Loop Arms, Charcoal"/>
    <n v="104.78400000000001"/>
    <n v="1"/>
    <n v="-14.4078"/>
    <x v="3"/>
    <s v="Nov"/>
  </r>
  <r>
    <s v="CA-2016-163328"/>
    <x v="114"/>
    <d v="2016-11-06T00:00:00"/>
    <x v="0"/>
    <s v="TP-21565"/>
    <s v="Tracy Poddar"/>
    <x v="1"/>
    <s v="United States"/>
    <x v="298"/>
    <x v="36"/>
    <x v="1"/>
    <s v="FUR-CH-10000229"/>
    <x v="0"/>
    <x v="1"/>
    <s v="Global Enterprise Series Seating High-Back Swivel/Tilt Chairs"/>
    <n v="650.35199999999998"/>
    <n v="3"/>
    <n v="-97.552800000000005"/>
    <x v="3"/>
    <s v="Nov"/>
  </r>
  <r>
    <s v="CA-2014-112837"/>
    <x v="701"/>
    <d v="2014-09-16T00:00:00"/>
    <x v="1"/>
    <s v="LW-17125"/>
    <s v="Liz Willingham"/>
    <x v="0"/>
    <s v="United States"/>
    <x v="299"/>
    <x v="2"/>
    <x v="1"/>
    <s v="FUR-FU-10004006"/>
    <x v="0"/>
    <x v="3"/>
    <s v="Deflect-o DuraMat Lighweight, Studded, Beveled Mat for Low Pile Carpeting"/>
    <n v="127.95"/>
    <n v="3"/>
    <n v="21.7515"/>
    <x v="2"/>
    <s v="Sep"/>
  </r>
  <r>
    <s v="CA-2014-167927"/>
    <x v="187"/>
    <d v="2014-01-26T00:00:00"/>
    <x v="1"/>
    <s v="XP-21865"/>
    <s v="Xylona Preis"/>
    <x v="0"/>
    <s v="United States"/>
    <x v="300"/>
    <x v="17"/>
    <x v="3"/>
    <s v="FUR-FU-10002918"/>
    <x v="0"/>
    <x v="3"/>
    <s v="Eldon ClusterMat Chair Mat with Cordless Antistatic Protection"/>
    <n v="272.94"/>
    <n v="3"/>
    <n v="30.023399999999999"/>
    <x v="6"/>
    <s v="Jan"/>
  </r>
  <r>
    <s v="CA-2014-167927"/>
    <x v="187"/>
    <d v="2014-01-26T00:00:00"/>
    <x v="1"/>
    <s v="XP-21865"/>
    <s v="Xylona Preis"/>
    <x v="0"/>
    <s v="United States"/>
    <x v="300"/>
    <x v="17"/>
    <x v="3"/>
    <s v="FUR-FU-10002268"/>
    <x v="0"/>
    <x v="3"/>
    <s v="Ultra Door Push Plate"/>
    <n v="14.73"/>
    <n v="3"/>
    <n v="4.8609"/>
    <x v="6"/>
    <s v="Jan"/>
  </r>
  <r>
    <s v="CA-2016-165995"/>
    <x v="55"/>
    <d v="2016-09-06T00:00:00"/>
    <x v="1"/>
    <s v="BG-11740"/>
    <s v="Bruce Geld"/>
    <x v="0"/>
    <s v="United States"/>
    <x v="2"/>
    <x v="2"/>
    <x v="1"/>
    <s v="FUR-FU-10000672"/>
    <x v="0"/>
    <x v="3"/>
    <s v="Executive Impressions 10&quot; Spectator Wall Clock"/>
    <n v="47.04"/>
    <n v="4"/>
    <n v="15.993600000000001"/>
    <x v="1"/>
    <s v="Aug"/>
  </r>
  <r>
    <s v="CA-2017-143112"/>
    <x v="702"/>
    <d v="2017-10-09T00:00:00"/>
    <x v="1"/>
    <s v="TS-21370"/>
    <s v="Todd Sumrall"/>
    <x v="1"/>
    <s v="United States"/>
    <x v="13"/>
    <x v="7"/>
    <x v="2"/>
    <s v="FUR-CH-10002880"/>
    <x v="0"/>
    <x v="1"/>
    <s v="Global High-Back Leather Tilter, Burgundy"/>
    <n v="221.38200000000001"/>
    <n v="2"/>
    <n v="2.4598"/>
    <x v="4"/>
    <s v="Oct"/>
  </r>
  <r>
    <s v="CA-2017-161557"/>
    <x v="667"/>
    <d v="2017-09-08T00:00:00"/>
    <x v="1"/>
    <s v="AG-10900"/>
    <s v="Arthur Gainer"/>
    <x v="0"/>
    <s v="United States"/>
    <x v="144"/>
    <x v="5"/>
    <x v="3"/>
    <s v="FUR-FU-10004622"/>
    <x v="0"/>
    <x v="3"/>
    <s v="Eldon Advantage Foldable Chair Mats for Low Pile Carpets"/>
    <n v="108.4"/>
    <n v="5"/>
    <n v="-105.69"/>
    <x v="2"/>
    <s v="Sep"/>
  </r>
  <r>
    <s v="CA-2016-103919"/>
    <x v="162"/>
    <d v="2016-10-07T00:00:00"/>
    <x v="1"/>
    <s v="TP-21565"/>
    <s v="Tracy Poddar"/>
    <x v="1"/>
    <s v="United States"/>
    <x v="141"/>
    <x v="5"/>
    <x v="3"/>
    <s v="FUR-FU-10001756"/>
    <x v="0"/>
    <x v="3"/>
    <s v="Eldon Expressions Desk Accessory, Wood Photo Frame, Mahogany"/>
    <n v="38.08"/>
    <n v="5"/>
    <n v="-29.512"/>
    <x v="4"/>
    <s v="Oct"/>
  </r>
  <r>
    <s v="CA-2016-113425"/>
    <x v="431"/>
    <d v="2016-11-21T00:00:00"/>
    <x v="3"/>
    <s v="JK-16120"/>
    <s v="Julie Kriz"/>
    <x v="2"/>
    <s v="United States"/>
    <x v="13"/>
    <x v="7"/>
    <x v="2"/>
    <s v="FUR-BO-10002598"/>
    <x v="0"/>
    <x v="0"/>
    <s v="Hon Metal Bookcases, Putty"/>
    <n v="113.568"/>
    <n v="2"/>
    <n v="12.776400000000001"/>
    <x v="7"/>
    <s v="Nov"/>
  </r>
  <r>
    <s v="CA-2017-143035"/>
    <x v="433"/>
    <d v="2017-10-05T00:00:00"/>
    <x v="0"/>
    <s v="CC-12430"/>
    <s v="Chuck Clark"/>
    <x v="2"/>
    <s v="United States"/>
    <x v="13"/>
    <x v="7"/>
    <x v="2"/>
    <s v="FUR-FU-10001934"/>
    <x v="0"/>
    <x v="3"/>
    <s v="Magnifier Swing Arm Lamp"/>
    <n v="83.92"/>
    <n v="4"/>
    <n v="21.819199999999999"/>
    <x v="3"/>
    <s v="Oct"/>
  </r>
  <r>
    <s v="CA-2014-107811"/>
    <x v="149"/>
    <d v="2014-05-03T00:00:00"/>
    <x v="1"/>
    <s v="LA-16780"/>
    <s v="Laura Armstrong"/>
    <x v="1"/>
    <s v="United States"/>
    <x v="10"/>
    <x v="9"/>
    <x v="0"/>
    <s v="FUR-CH-10001394"/>
    <x v="0"/>
    <x v="1"/>
    <s v="Global Leather Executive Chair"/>
    <n v="561.58399999999995"/>
    <n v="2"/>
    <n v="70.197999999999993"/>
    <x v="4"/>
    <s v="Apr"/>
  </r>
  <r>
    <s v="US-2016-116442"/>
    <x v="120"/>
    <d v="2016-12-22T00:00:00"/>
    <x v="1"/>
    <s v="BP-11230"/>
    <s v="Benjamin Patterson"/>
    <x v="0"/>
    <s v="United States"/>
    <x v="2"/>
    <x v="2"/>
    <x v="1"/>
    <s v="FUR-FU-10002364"/>
    <x v="0"/>
    <x v="3"/>
    <s v="Eldon Expressions Wood Desk Accessories, Oak"/>
    <n v="14.76"/>
    <n v="2"/>
    <n v="4.2804000000000002"/>
    <x v="1"/>
    <s v="Dec"/>
  </r>
  <r>
    <s v="CA-2016-127236"/>
    <x v="477"/>
    <d v="2016-04-02T00:00:00"/>
    <x v="1"/>
    <s v="TB-21595"/>
    <s v="Troy Blackwell"/>
    <x v="0"/>
    <s v="United States"/>
    <x v="76"/>
    <x v="15"/>
    <x v="2"/>
    <s v="FUR-BO-10004015"/>
    <x v="0"/>
    <x v="0"/>
    <s v="Bush Andora Bookcase, Maple/Graphite Gray Finish"/>
    <n v="299.97500000000002"/>
    <n v="5"/>
    <n v="-167.98599999999999"/>
    <x v="4"/>
    <s v="Mar"/>
  </r>
  <r>
    <s v="CA-2016-129126"/>
    <x v="469"/>
    <d v="2016-12-19T00:00:00"/>
    <x v="1"/>
    <s v="PK-19075"/>
    <s v="Pete Kriz"/>
    <x v="0"/>
    <s v="United States"/>
    <x v="13"/>
    <x v="7"/>
    <x v="2"/>
    <s v="FUR-FU-10002937"/>
    <x v="0"/>
    <x v="3"/>
    <s v="GE 48&quot; Fluorescent Tube, Cool White Energy Saver, 34 Watts, 30/Box"/>
    <n v="396.92"/>
    <n v="4"/>
    <n v="198.46"/>
    <x v="2"/>
    <s v="Dec"/>
  </r>
  <r>
    <s v="CA-2017-125472"/>
    <x v="703"/>
    <d v="2017-05-31T00:00:00"/>
    <x v="2"/>
    <s v="BD-11725"/>
    <s v="Bruce Degenhardt"/>
    <x v="0"/>
    <s v="United States"/>
    <x v="120"/>
    <x v="35"/>
    <x v="0"/>
    <s v="FUR-BO-10000330"/>
    <x v="0"/>
    <x v="0"/>
    <s v="Sauder Camden County Barrister Bookcase, Planked Cherry Finish"/>
    <n v="241.96"/>
    <n v="2"/>
    <n v="33.874400000000001"/>
    <x v="5"/>
    <s v="May"/>
  </r>
  <r>
    <s v="CA-2017-125472"/>
    <x v="703"/>
    <d v="2017-05-31T00:00:00"/>
    <x v="2"/>
    <s v="BD-11725"/>
    <s v="Bruce Degenhardt"/>
    <x v="0"/>
    <s v="United States"/>
    <x v="120"/>
    <x v="35"/>
    <x v="0"/>
    <s v="FUR-FU-10001731"/>
    <x v="0"/>
    <x v="3"/>
    <s v="Acrylic Self-Standing Desk Frames"/>
    <n v="8.01"/>
    <n v="3"/>
    <n v="3.0438000000000001"/>
    <x v="5"/>
    <s v="May"/>
  </r>
  <r>
    <s v="CA-2017-154074"/>
    <x v="704"/>
    <d v="2017-09-02T00:00:00"/>
    <x v="0"/>
    <s v="BW-11110"/>
    <s v="Bart Watters"/>
    <x v="1"/>
    <s v="United States"/>
    <x v="129"/>
    <x v="13"/>
    <x v="1"/>
    <s v="FUR-CH-10002331"/>
    <x v="0"/>
    <x v="1"/>
    <s v="Hon 4700 Series Mobuis Mid-Back Task Chairs with Adjustable Arms"/>
    <n v="569.56799999999998"/>
    <n v="2"/>
    <n v="7.1196000000000002"/>
    <x v="3"/>
    <s v="Aug"/>
  </r>
  <r>
    <s v="CA-2017-161774"/>
    <x v="138"/>
    <d v="2017-05-15T00:00:00"/>
    <x v="2"/>
    <s v="GT-14710"/>
    <s v="Greg Tran"/>
    <x v="0"/>
    <s v="United States"/>
    <x v="6"/>
    <x v="5"/>
    <x v="3"/>
    <s v="FUR-CH-10003981"/>
    <x v="0"/>
    <x v="1"/>
    <s v="Global Commerce Series Low-Back Swivel/Tilt Chairs"/>
    <n v="899.43"/>
    <n v="5"/>
    <n v="-12.849"/>
    <x v="5"/>
    <s v="May"/>
  </r>
  <r>
    <s v="CA-2016-140130"/>
    <x v="359"/>
    <d v="2016-11-05T00:00:00"/>
    <x v="1"/>
    <s v="HW-14935"/>
    <s v="Helen Wasserman"/>
    <x v="1"/>
    <s v="United States"/>
    <x v="169"/>
    <x v="37"/>
    <x v="3"/>
    <s v="FUR-CH-10002084"/>
    <x v="0"/>
    <x v="1"/>
    <s v="Hon Mobius Operator's Chair"/>
    <n v="368.97"/>
    <n v="3"/>
    <n v="81.173400000000001"/>
    <x v="2"/>
    <s v="Oct"/>
  </r>
  <r>
    <s v="CA-2015-149650"/>
    <x v="634"/>
    <d v="2015-10-27T00:00:00"/>
    <x v="2"/>
    <s v="RD-19660"/>
    <s v="Robert Dilbeck"/>
    <x v="2"/>
    <s v="United States"/>
    <x v="121"/>
    <x v="2"/>
    <x v="1"/>
    <s v="FUR-CH-10003956"/>
    <x v="0"/>
    <x v="1"/>
    <s v="Novimex High-Tech Fabric Mesh Task Chair"/>
    <n v="454.27199999999999"/>
    <n v="8"/>
    <n v="-73.819199999999995"/>
    <x v="0"/>
    <s v="Oct"/>
  </r>
  <r>
    <s v="CA-2014-165764"/>
    <x v="705"/>
    <d v="2014-11-07T00:00:00"/>
    <x v="1"/>
    <s v="SH-20395"/>
    <s v="Shahid Hopkins"/>
    <x v="0"/>
    <s v="United States"/>
    <x v="51"/>
    <x v="30"/>
    <x v="0"/>
    <s v="FUR-TA-10001768"/>
    <x v="0"/>
    <x v="2"/>
    <s v="Hon Racetrack Conference Tables"/>
    <n v="945.03599999999994"/>
    <n v="6"/>
    <n v="-299.26139999999998"/>
    <x v="4"/>
    <s v="Nov"/>
  </r>
  <r>
    <s v="CA-2014-165764"/>
    <x v="705"/>
    <d v="2014-11-07T00:00:00"/>
    <x v="1"/>
    <s v="SH-20395"/>
    <s v="Shahid Hopkins"/>
    <x v="0"/>
    <s v="United States"/>
    <x v="51"/>
    <x v="30"/>
    <x v="0"/>
    <s v="FUR-FU-10001468"/>
    <x v="0"/>
    <x v="3"/>
    <s v="Tenex Antistatic Computer Chair Mats"/>
    <n v="410.35199999999998"/>
    <n v="3"/>
    <n v="-51.293999999999997"/>
    <x v="4"/>
    <s v="Nov"/>
  </r>
  <r>
    <s v="US-2017-116897"/>
    <x v="706"/>
    <d v="2017-05-29T00:00:00"/>
    <x v="2"/>
    <s v="JG-15160"/>
    <s v="James Galang"/>
    <x v="0"/>
    <s v="United States"/>
    <x v="280"/>
    <x v="42"/>
    <x v="1"/>
    <s v="FUR-FU-10004963"/>
    <x v="0"/>
    <x v="3"/>
    <s v="Eldon 400 Class Desk Accessories, Black Carbon"/>
    <n v="35"/>
    <n v="4"/>
    <n v="14.7"/>
    <x v="3"/>
    <s v="May"/>
  </r>
  <r>
    <s v="US-2017-113992"/>
    <x v="417"/>
    <d v="2017-12-19T00:00:00"/>
    <x v="1"/>
    <s v="LC-16885"/>
    <s v="Lena Creighton"/>
    <x v="0"/>
    <s v="United States"/>
    <x v="215"/>
    <x v="5"/>
    <x v="3"/>
    <s v="FUR-TA-10000577"/>
    <x v="0"/>
    <x v="2"/>
    <s v="Bretford CR4500 Series Slim Rectangular Table"/>
    <n v="974.98800000000006"/>
    <n v="4"/>
    <n v="-97.498800000000003"/>
    <x v="2"/>
    <s v="Dec"/>
  </r>
  <r>
    <s v="CA-2014-166891"/>
    <x v="707"/>
    <d v="2014-10-06T00:00:00"/>
    <x v="2"/>
    <s v="CC-12220"/>
    <s v="Chris Cortes"/>
    <x v="0"/>
    <s v="United States"/>
    <x v="13"/>
    <x v="7"/>
    <x v="2"/>
    <s v="FUR-CH-10003298"/>
    <x v="0"/>
    <x v="1"/>
    <s v="Office Star - Contemporary Task Swivel chair with Loop Arms, Charcoal"/>
    <n v="589.41"/>
    <n v="5"/>
    <n v="-6.5490000000000004"/>
    <x v="3"/>
    <s v="Oct"/>
  </r>
  <r>
    <s v="CA-2016-101161"/>
    <x v="25"/>
    <d v="2016-10-20T00:00:00"/>
    <x v="1"/>
    <s v="BW-11110"/>
    <s v="Bart Watters"/>
    <x v="1"/>
    <s v="United States"/>
    <x v="13"/>
    <x v="7"/>
    <x v="2"/>
    <s v="FUR-FU-10003535"/>
    <x v="0"/>
    <x v="3"/>
    <s v="Howard Miller Distant Time Traveler Alarm Clock"/>
    <n v="82.26"/>
    <n v="3"/>
    <n v="33.726599999999998"/>
    <x v="1"/>
    <s v="Oct"/>
  </r>
  <r>
    <s v="US-2017-119816"/>
    <x v="708"/>
    <d v="2017-03-06T00:00:00"/>
    <x v="0"/>
    <s v="TT-21460"/>
    <s v="Tonja Turnell"/>
    <x v="2"/>
    <s v="United States"/>
    <x v="6"/>
    <x v="5"/>
    <x v="3"/>
    <s v="FUR-FU-10004848"/>
    <x v="0"/>
    <x v="3"/>
    <s v="Howard Miller 13-3/4&quot; Diameter Brushed Chrome Round Wall Clock"/>
    <n v="103.5"/>
    <n v="5"/>
    <n v="-77.625"/>
    <x v="3"/>
    <s v="Mar"/>
  </r>
  <r>
    <s v="CA-2017-161102"/>
    <x v="709"/>
    <d v="2017-08-03T00:00:00"/>
    <x v="2"/>
    <s v="EC-14050"/>
    <s v="Erin Creighton"/>
    <x v="0"/>
    <s v="United States"/>
    <x v="28"/>
    <x v="2"/>
    <x v="1"/>
    <s v="FUR-FU-10003142"/>
    <x v="0"/>
    <x v="3"/>
    <s v="Master Big Foot Doorstop, Beige"/>
    <n v="36.96"/>
    <n v="7"/>
    <n v="11.457599999999999"/>
    <x v="0"/>
    <s v="Jul"/>
  </r>
  <r>
    <s v="US-2017-133361"/>
    <x v="138"/>
    <d v="2017-05-17T00:00:00"/>
    <x v="2"/>
    <s v="AJ-10780"/>
    <s v="Anthony Jacobs"/>
    <x v="1"/>
    <s v="United States"/>
    <x v="237"/>
    <x v="32"/>
    <x v="2"/>
    <s v="FUR-CH-10003298"/>
    <x v="0"/>
    <x v="1"/>
    <s v="Office Star - Contemporary Task Swivel chair with Loop Arms, Charcoal"/>
    <n v="261.95999999999998"/>
    <n v="2"/>
    <n v="23.5764"/>
    <x v="0"/>
    <s v="May"/>
  </r>
  <r>
    <s v="US-2016-155404"/>
    <x v="710"/>
    <d v="2016-09-28T00:00:00"/>
    <x v="1"/>
    <s v="AS-10630"/>
    <s v="Ann Steele"/>
    <x v="2"/>
    <s v="United States"/>
    <x v="74"/>
    <x v="0"/>
    <x v="0"/>
    <s v="FUR-FU-10004586"/>
    <x v="0"/>
    <x v="3"/>
    <s v="G.E. Longer-Life Indoor Recessed Floodlight Bulbs"/>
    <n v="13.28"/>
    <n v="2"/>
    <n v="6.3743999999999996"/>
    <x v="6"/>
    <s v="Sep"/>
  </r>
  <r>
    <s v="CA-2016-163804"/>
    <x v="674"/>
    <d v="2016-12-08T00:00:00"/>
    <x v="1"/>
    <s v="DB-13270"/>
    <s v="Deborah Brumfield"/>
    <x v="2"/>
    <s v="United States"/>
    <x v="134"/>
    <x v="38"/>
    <x v="2"/>
    <s v="FUR-FU-10004864"/>
    <x v="0"/>
    <x v="3"/>
    <s v="Eldon 500 Class Desk Accessories"/>
    <n v="72.42"/>
    <n v="6"/>
    <n v="23.898599999999998"/>
    <x v="6"/>
    <s v="Dec"/>
  </r>
  <r>
    <s v="CA-2014-149524"/>
    <x v="711"/>
    <d v="2014-01-15T00:00:00"/>
    <x v="2"/>
    <s v="BS-11590"/>
    <s v="Brendan Sweed"/>
    <x v="1"/>
    <s v="United States"/>
    <x v="3"/>
    <x v="3"/>
    <x v="2"/>
    <s v="FUR-BO-10003433"/>
    <x v="0"/>
    <x v="0"/>
    <s v="Sauder Cornerstone Collection Library"/>
    <n v="61.96"/>
    <n v="4"/>
    <n v="-53.285600000000002"/>
    <x v="5"/>
    <s v="Jan"/>
  </r>
  <r>
    <s v="CA-2017-140872"/>
    <x v="35"/>
    <d v="2017-06-10T00:00:00"/>
    <x v="1"/>
    <s v="NR-18550"/>
    <s v="Nick Radford"/>
    <x v="0"/>
    <s v="United States"/>
    <x v="36"/>
    <x v="1"/>
    <x v="0"/>
    <s v="FUR-BO-10002824"/>
    <x v="0"/>
    <x v="0"/>
    <s v="Bush Mission Pointe Library"/>
    <n v="241.56800000000001"/>
    <n v="2"/>
    <n v="0"/>
    <x v="1"/>
    <s v="Jun"/>
  </r>
  <r>
    <s v="CA-2017-113908"/>
    <x v="35"/>
    <d v="2017-06-09T00:00:00"/>
    <x v="1"/>
    <s v="KN-16390"/>
    <s v="Katherine Nockton"/>
    <x v="1"/>
    <s v="United States"/>
    <x v="13"/>
    <x v="7"/>
    <x v="2"/>
    <s v="FUR-TA-10001932"/>
    <x v="0"/>
    <x v="2"/>
    <s v="Chromcraft 48&quot; x 96&quot; Racetrack Double Pedestal Table"/>
    <n v="384.76799999999997"/>
    <n v="2"/>
    <n v="-115.43040000000001"/>
    <x v="6"/>
    <s v="Jun"/>
  </r>
  <r>
    <s v="CA-2014-149594"/>
    <x v="712"/>
    <d v="2014-09-19T00:00:00"/>
    <x v="1"/>
    <s v="MF-18250"/>
    <s v="Monica Federle"/>
    <x v="1"/>
    <s v="United States"/>
    <x v="3"/>
    <x v="3"/>
    <x v="2"/>
    <s v="FUR-FU-10000222"/>
    <x v="0"/>
    <x v="3"/>
    <s v="Seth Thomas 16&quot; Steel Case Clock"/>
    <n v="103.93600000000001"/>
    <n v="4"/>
    <n v="16.889600000000002"/>
    <x v="4"/>
    <s v="Sep"/>
  </r>
  <r>
    <s v="CA-2016-113845"/>
    <x v="47"/>
    <d v="2016-11-25T00:00:00"/>
    <x v="1"/>
    <s v="FA-14230"/>
    <s v="Frank Atkinson"/>
    <x v="1"/>
    <s v="United States"/>
    <x v="301"/>
    <x v="1"/>
    <x v="0"/>
    <s v="FUR-BO-10004695"/>
    <x v="0"/>
    <x v="0"/>
    <s v="O'Sullivan 2-Door Barrister Bookcase in Odessa Pine"/>
    <n v="289.56799999999998"/>
    <n v="2"/>
    <n v="10.8588"/>
    <x v="2"/>
    <s v="Nov"/>
  </r>
  <r>
    <s v="CA-2015-103135"/>
    <x v="713"/>
    <d v="2015-07-28T00:00:00"/>
    <x v="1"/>
    <s v="SS-20515"/>
    <s v="Shirley Schmidt"/>
    <x v="2"/>
    <s v="United States"/>
    <x v="74"/>
    <x v="0"/>
    <x v="0"/>
    <s v="FUR-FU-10001487"/>
    <x v="0"/>
    <x v="3"/>
    <s v="Eldon Expressions Wood and Plastic Desk Accessories, Cherry Wood"/>
    <n v="20.94"/>
    <n v="3"/>
    <n v="6.0726000000000004"/>
    <x v="4"/>
    <s v="Jul"/>
  </r>
  <r>
    <s v="US-2016-128909"/>
    <x v="714"/>
    <d v="2016-10-11T00:00:00"/>
    <x v="0"/>
    <s v="SP-20545"/>
    <s v="Sibella Parks"/>
    <x v="1"/>
    <s v="United States"/>
    <x v="3"/>
    <x v="3"/>
    <x v="2"/>
    <s v="FUR-FU-10004071"/>
    <x v="0"/>
    <x v="3"/>
    <s v="Luxo Professional Magnifying Clamp-On Fluorescent Lamps"/>
    <n v="332.83199999999999"/>
    <n v="4"/>
    <n v="-24.962399999999999"/>
    <x v="3"/>
    <s v="Oct"/>
  </r>
  <r>
    <s v="US-2017-116652"/>
    <x v="102"/>
    <d v="2017-09-19T00:00:00"/>
    <x v="1"/>
    <s v="RD-19480"/>
    <s v="Rick Duston"/>
    <x v="0"/>
    <s v="United States"/>
    <x v="28"/>
    <x v="2"/>
    <x v="1"/>
    <s v="FUR-CH-10002961"/>
    <x v="0"/>
    <x v="1"/>
    <s v="Leather Task Chair, Black"/>
    <n v="218.352"/>
    <n v="3"/>
    <n v="0"/>
    <x v="4"/>
    <s v="Sep"/>
  </r>
  <r>
    <s v="US-2017-116652"/>
    <x v="102"/>
    <d v="2017-09-19T00:00:00"/>
    <x v="1"/>
    <s v="RD-19480"/>
    <s v="Rick Duston"/>
    <x v="0"/>
    <s v="United States"/>
    <x v="28"/>
    <x v="2"/>
    <x v="1"/>
    <s v="FUR-FU-10001488"/>
    <x v="0"/>
    <x v="3"/>
    <s v="Tenex 46&quot; x 60&quot; Computer Anti-Static Chairmat, Rectangular Shaped"/>
    <n v="529.9"/>
    <n v="5"/>
    <n v="105.98"/>
    <x v="4"/>
    <s v="Sep"/>
  </r>
  <r>
    <s v="CA-2017-138289"/>
    <x v="623"/>
    <d v="2017-01-18T00:00:00"/>
    <x v="0"/>
    <s v="AR-10540"/>
    <s v="Andy Reiter"/>
    <x v="0"/>
    <s v="United States"/>
    <x v="38"/>
    <x v="17"/>
    <x v="3"/>
    <s v="FUR-CH-10004626"/>
    <x v="0"/>
    <x v="1"/>
    <s v="Office Star Flex Back Scooter Chair with Aluminum Finish Frame"/>
    <n v="302.67"/>
    <n v="3"/>
    <n v="72.640799999999999"/>
    <x v="3"/>
    <s v="Jan"/>
  </r>
  <r>
    <s v="CA-2014-128209"/>
    <x v="317"/>
    <d v="2014-11-22T00:00:00"/>
    <x v="1"/>
    <s v="GT-14710"/>
    <s v="Greg Tran"/>
    <x v="0"/>
    <s v="United States"/>
    <x v="252"/>
    <x v="7"/>
    <x v="2"/>
    <s v="FUR-BO-10002213"/>
    <x v="0"/>
    <x v="0"/>
    <s v="DMI Eclipse Executive Suite Bookcases"/>
    <n v="4007.84"/>
    <n v="10"/>
    <n v="-50.097999999999999"/>
    <x v="2"/>
    <s v="Nov"/>
  </r>
  <r>
    <s v="CA-2014-169684"/>
    <x v="715"/>
    <d v="2014-10-23T00:00:00"/>
    <x v="2"/>
    <s v="FH-14365"/>
    <s v="Fred Hopkins"/>
    <x v="1"/>
    <s v="United States"/>
    <x v="270"/>
    <x v="9"/>
    <x v="0"/>
    <s v="FUR-TA-10003008"/>
    <x v="0"/>
    <x v="2"/>
    <s v="Lesro Round Back Collection Coffee Table, End Table"/>
    <n v="328.59"/>
    <n v="3"/>
    <n v="-147.8655"/>
    <x v="0"/>
    <s v="Oct"/>
  </r>
  <r>
    <s v="CA-2015-109862"/>
    <x v="551"/>
    <d v="2015-10-30T00:00:00"/>
    <x v="1"/>
    <s v="HK-14890"/>
    <s v="Heather Kirkland"/>
    <x v="1"/>
    <s v="United States"/>
    <x v="19"/>
    <x v="14"/>
    <x v="2"/>
    <s v="FUR-CH-10002439"/>
    <x v="0"/>
    <x v="1"/>
    <s v="Iceberg Nesting Folding Chair, 19w x 6d x 43h"/>
    <n v="291.10000000000002"/>
    <n v="5"/>
    <n v="75.686000000000007"/>
    <x v="2"/>
    <s v="Oct"/>
  </r>
  <r>
    <s v="US-2017-107888"/>
    <x v="716"/>
    <d v="2017-11-19T00:00:00"/>
    <x v="2"/>
    <s v="CC-12220"/>
    <s v="Chris Cortes"/>
    <x v="0"/>
    <s v="United States"/>
    <x v="15"/>
    <x v="13"/>
    <x v="1"/>
    <s v="FUR-FU-10003394"/>
    <x v="0"/>
    <x v="3"/>
    <s v="Tenex &quot;The Solids&quot; Textured Chair Mats"/>
    <n v="139.91999999999999"/>
    <n v="2"/>
    <n v="23.7864"/>
    <x v="0"/>
    <s v="Nov"/>
  </r>
  <r>
    <s v="CA-2014-113880"/>
    <x v="29"/>
    <d v="2014-03-05T00:00:00"/>
    <x v="1"/>
    <s v="VF-21715"/>
    <s v="Vicky Freymann"/>
    <x v="2"/>
    <s v="United States"/>
    <x v="302"/>
    <x v="8"/>
    <x v="3"/>
    <s v="FUR-CH-10000863"/>
    <x v="0"/>
    <x v="1"/>
    <s v="Novimex Swivel Fabric Task Chair"/>
    <n v="634.11599999999999"/>
    <n v="6"/>
    <n v="-172.1172"/>
    <x v="4"/>
    <s v="Mar"/>
  </r>
  <r>
    <s v="US-2015-164966"/>
    <x v="45"/>
    <d v="2015-08-01T00:00:00"/>
    <x v="2"/>
    <s v="GH-14410"/>
    <s v="Gary Hansen"/>
    <x v="2"/>
    <s v="United States"/>
    <x v="27"/>
    <x v="11"/>
    <x v="3"/>
    <s v="FUR-CH-10002304"/>
    <x v="0"/>
    <x v="1"/>
    <s v="Global Stack Chair without Arms, Black"/>
    <n v="155.88"/>
    <n v="6"/>
    <n v="38.97"/>
    <x v="3"/>
    <s v="Jul"/>
  </r>
  <r>
    <s v="CA-2015-126739"/>
    <x v="341"/>
    <d v="2015-11-03T00:00:00"/>
    <x v="0"/>
    <s v="JH-16180"/>
    <s v="Justin Hirsh"/>
    <x v="0"/>
    <s v="United States"/>
    <x v="13"/>
    <x v="7"/>
    <x v="2"/>
    <s v="FUR-CH-10000422"/>
    <x v="0"/>
    <x v="1"/>
    <s v="Global Highback Leather Tilter in Burgundy"/>
    <n v="327.56400000000002"/>
    <n v="4"/>
    <n v="21.837599999999998"/>
    <x v="3"/>
    <s v="Nov"/>
  </r>
  <r>
    <s v="CA-2015-166947"/>
    <x v="717"/>
    <d v="2015-06-10T00:00:00"/>
    <x v="1"/>
    <s v="EB-13750"/>
    <s v="Edward Becker"/>
    <x v="1"/>
    <s v="United States"/>
    <x v="252"/>
    <x v="7"/>
    <x v="2"/>
    <s v="FUR-CH-10004997"/>
    <x v="0"/>
    <x v="1"/>
    <s v="Hon Every-Day Series Multi-Task Chairs"/>
    <n v="1522.6379999999999"/>
    <n v="9"/>
    <n v="169.18199999999999"/>
    <x v="2"/>
    <s v="Jun"/>
  </r>
  <r>
    <s v="CA-2014-166086"/>
    <x v="718"/>
    <d v="2014-05-12T00:00:00"/>
    <x v="1"/>
    <s v="CT-11995"/>
    <s v="Carol Triggs"/>
    <x v="0"/>
    <s v="United States"/>
    <x v="37"/>
    <x v="20"/>
    <x v="2"/>
    <s v="FUR-TA-10003469"/>
    <x v="0"/>
    <x v="2"/>
    <s v="Balt Split Level Computer Training Table"/>
    <n v="194.25"/>
    <n v="2"/>
    <n v="-38.85"/>
    <x v="2"/>
    <s v="May"/>
  </r>
  <r>
    <s v="CA-2014-166086"/>
    <x v="718"/>
    <d v="2014-05-12T00:00:00"/>
    <x v="1"/>
    <s v="CT-11995"/>
    <s v="Carol Triggs"/>
    <x v="0"/>
    <s v="United States"/>
    <x v="37"/>
    <x v="20"/>
    <x v="2"/>
    <s v="FUR-CH-10004675"/>
    <x v="0"/>
    <x v="1"/>
    <s v="Lifetime Advantage Folding Chairs, 4/Carton"/>
    <n v="872.32"/>
    <n v="4"/>
    <n v="244.24959999999999"/>
    <x v="2"/>
    <s v="May"/>
  </r>
  <r>
    <s v="CA-2014-100678"/>
    <x v="719"/>
    <d v="2014-04-22T00:00:00"/>
    <x v="1"/>
    <s v="KM-16720"/>
    <s v="Kunst Miller"/>
    <x v="0"/>
    <s v="United States"/>
    <x v="6"/>
    <x v="5"/>
    <x v="3"/>
    <s v="FUR-CH-10002602"/>
    <x v="0"/>
    <x v="1"/>
    <s v="DMI Arturo Collection Mission-style Design Wood Chair"/>
    <n v="317.05799999999999"/>
    <n v="3"/>
    <n v="-18.117599999999999"/>
    <x v="4"/>
    <s v="Apr"/>
  </r>
  <r>
    <s v="CA-2017-123085"/>
    <x v="470"/>
    <d v="2017-03-08T00:00:00"/>
    <x v="1"/>
    <s v="EJ-13720"/>
    <s v="Ed Jacobs"/>
    <x v="0"/>
    <s v="United States"/>
    <x v="2"/>
    <x v="2"/>
    <x v="1"/>
    <s v="FUR-CH-10003968"/>
    <x v="0"/>
    <x v="1"/>
    <s v="Novimex Turbo Task Chair"/>
    <n v="170.352"/>
    <n v="3"/>
    <n v="-17.0352"/>
    <x v="2"/>
    <s v="Mar"/>
  </r>
  <r>
    <s v="CA-2016-169887"/>
    <x v="148"/>
    <d v="2016-10-22T00:00:00"/>
    <x v="3"/>
    <s v="MS-17530"/>
    <s v="MaryBeth Skach"/>
    <x v="0"/>
    <s v="United States"/>
    <x v="15"/>
    <x v="13"/>
    <x v="1"/>
    <s v="FUR-FU-10003095"/>
    <x v="0"/>
    <x v="3"/>
    <s v="Linden 12&quot; Wall Clock With Oak Frame"/>
    <n v="101.94"/>
    <n v="3"/>
    <n v="30.582000000000001"/>
    <x v="7"/>
    <s v="Oct"/>
  </r>
  <r>
    <s v="CA-2017-104731"/>
    <x v="720"/>
    <d v="2017-07-27T00:00:00"/>
    <x v="1"/>
    <s v="AM-10705"/>
    <s v="Anne McFarland"/>
    <x v="0"/>
    <s v="United States"/>
    <x v="279"/>
    <x v="25"/>
    <x v="0"/>
    <s v="FUR-FU-10003274"/>
    <x v="0"/>
    <x v="3"/>
    <s v="Regeneration Desk Collection"/>
    <n v="8.8000000000000007"/>
    <n v="5"/>
    <n v="3.8719999999999999"/>
    <x v="6"/>
    <s v="Jul"/>
  </r>
  <r>
    <s v="CA-2017-104731"/>
    <x v="720"/>
    <d v="2017-07-27T00:00:00"/>
    <x v="1"/>
    <s v="AM-10705"/>
    <s v="Anne McFarland"/>
    <x v="0"/>
    <s v="United States"/>
    <x v="279"/>
    <x v="25"/>
    <x v="0"/>
    <s v="FUR-BO-10003441"/>
    <x v="0"/>
    <x v="0"/>
    <s v="Bush Westfield Collection Bookcases, Fully Assembled"/>
    <n v="302.94"/>
    <n v="3"/>
    <n v="69.676199999999994"/>
    <x v="6"/>
    <s v="Jul"/>
  </r>
  <r>
    <s v="CA-2014-154095"/>
    <x v="116"/>
    <d v="2014-12-07T00:00:00"/>
    <x v="1"/>
    <s v="ON-18715"/>
    <s v="Odella Nelson"/>
    <x v="1"/>
    <s v="United States"/>
    <x v="218"/>
    <x v="32"/>
    <x v="2"/>
    <s v="FUR-FU-10003849"/>
    <x v="0"/>
    <x v="3"/>
    <s v="DAX Metal Frame, Desktop, Stepped-Edge"/>
    <n v="60.72"/>
    <n v="3"/>
    <n v="23.680800000000001"/>
    <x v="2"/>
    <s v="Dec"/>
  </r>
  <r>
    <s v="CA-2014-154095"/>
    <x v="116"/>
    <d v="2014-12-07T00:00:00"/>
    <x v="1"/>
    <s v="ON-18715"/>
    <s v="Odella Nelson"/>
    <x v="1"/>
    <s v="United States"/>
    <x v="218"/>
    <x v="32"/>
    <x v="2"/>
    <s v="FUR-CH-10004754"/>
    <x v="0"/>
    <x v="1"/>
    <s v="Global Stack Chair with Arms, Black"/>
    <n v="239.84"/>
    <n v="8"/>
    <n v="64.756799999999998"/>
    <x v="2"/>
    <s v="Dec"/>
  </r>
  <r>
    <s v="CA-2016-148852"/>
    <x v="205"/>
    <d v="2016-05-31T00:00:00"/>
    <x v="1"/>
    <s v="SV-20785"/>
    <s v="Stewart Visinsky"/>
    <x v="0"/>
    <s v="United States"/>
    <x v="72"/>
    <x v="2"/>
    <x v="1"/>
    <s v="FUR-CH-10004860"/>
    <x v="0"/>
    <x v="1"/>
    <s v="Global Low Back Tilter Chair"/>
    <n v="484.70400000000001"/>
    <n v="6"/>
    <n v="-84.8232"/>
    <x v="2"/>
    <s v="May"/>
  </r>
  <r>
    <s v="CA-2015-107678"/>
    <x v="721"/>
    <d v="2015-04-28T00:00:00"/>
    <x v="1"/>
    <s v="JK-16090"/>
    <s v="Juliana Krohn"/>
    <x v="0"/>
    <s v="United States"/>
    <x v="74"/>
    <x v="0"/>
    <x v="0"/>
    <s v="FUR-CH-10001891"/>
    <x v="0"/>
    <x v="1"/>
    <s v="Global Deluxe Office Fabric Chairs"/>
    <n v="191.96"/>
    <n v="2"/>
    <n v="51.8292"/>
    <x v="1"/>
    <s v="Apr"/>
  </r>
  <r>
    <s v="CA-2015-107678"/>
    <x v="721"/>
    <d v="2015-04-28T00:00:00"/>
    <x v="1"/>
    <s v="JK-16090"/>
    <s v="Juliana Krohn"/>
    <x v="0"/>
    <s v="United States"/>
    <x v="74"/>
    <x v="0"/>
    <x v="0"/>
    <s v="FUR-FU-10003394"/>
    <x v="0"/>
    <x v="3"/>
    <s v="Tenex &quot;The Solids&quot; Textured Chair Mats"/>
    <n v="209.88"/>
    <n v="3"/>
    <n v="35.679600000000001"/>
    <x v="1"/>
    <s v="Apr"/>
  </r>
  <r>
    <s v="CA-2016-123512"/>
    <x v="9"/>
    <d v="2016-06-19T00:00:00"/>
    <x v="2"/>
    <s v="MV-18190"/>
    <s v="Mike Vittorini"/>
    <x v="0"/>
    <s v="United States"/>
    <x v="2"/>
    <x v="2"/>
    <x v="1"/>
    <s v="FUR-BO-10004218"/>
    <x v="0"/>
    <x v="0"/>
    <s v="Bush Heritage Pine Collection 5-Shelf Bookcase, Albany Pine Finish, *Special Order"/>
    <n v="239.666"/>
    <n v="2"/>
    <n v="14.098000000000001"/>
    <x v="3"/>
    <s v="Jun"/>
  </r>
  <r>
    <s v="US-2017-167402"/>
    <x v="722"/>
    <d v="2017-01-18T00:00:00"/>
    <x v="0"/>
    <s v="CP-12085"/>
    <s v="Cathy Prescott"/>
    <x v="1"/>
    <s v="United States"/>
    <x v="76"/>
    <x v="23"/>
    <x v="3"/>
    <s v="FUR-BO-10001608"/>
    <x v="0"/>
    <x v="0"/>
    <s v="Hon Metal Bookcases, Black"/>
    <n v="212.94"/>
    <n v="3"/>
    <n v="53.234999999999999"/>
    <x v="2"/>
    <s v="Jan"/>
  </r>
  <r>
    <s v="CA-2014-130449"/>
    <x v="723"/>
    <d v="2014-09-09T00:00:00"/>
    <x v="2"/>
    <s v="VP-21760"/>
    <s v="Victoria Pisteka"/>
    <x v="1"/>
    <s v="United States"/>
    <x v="28"/>
    <x v="2"/>
    <x v="1"/>
    <s v="FUR-FU-10001487"/>
    <x v="0"/>
    <x v="3"/>
    <s v="Eldon Expressions Wood and Plastic Desk Accessories, Cherry Wood"/>
    <n v="41.88"/>
    <n v="6"/>
    <n v="12.145200000000001"/>
    <x v="0"/>
    <s v="Sep"/>
  </r>
  <r>
    <s v="CA-2015-141250"/>
    <x v="724"/>
    <d v="2015-01-23T00:00:00"/>
    <x v="1"/>
    <s v="PM-18940"/>
    <s v="Paul MacIntyre"/>
    <x v="0"/>
    <s v="United States"/>
    <x v="303"/>
    <x v="5"/>
    <x v="3"/>
    <s v="FUR-TA-10002855"/>
    <x v="0"/>
    <x v="2"/>
    <s v="Bevis Round Conference Table Top &amp; Single Column Base"/>
    <n v="102.438"/>
    <n v="1"/>
    <n v="-13.1706"/>
    <x v="4"/>
    <s v="Jan"/>
  </r>
  <r>
    <s v="CA-2015-141250"/>
    <x v="724"/>
    <d v="2015-01-23T00:00:00"/>
    <x v="1"/>
    <s v="PM-18940"/>
    <s v="Paul MacIntyre"/>
    <x v="0"/>
    <s v="United States"/>
    <x v="303"/>
    <x v="5"/>
    <x v="3"/>
    <s v="FUR-CH-10004875"/>
    <x v="0"/>
    <x v="1"/>
    <s v="Harbour Creations 67200 Series Stacking Chairs"/>
    <n v="199.304"/>
    <n v="4"/>
    <n v="-8.5416000000000007"/>
    <x v="4"/>
    <s v="Jan"/>
  </r>
  <r>
    <s v="CA-2016-105081"/>
    <x v="683"/>
    <d v="2016-12-30T00:00:00"/>
    <x v="1"/>
    <s v="JE-15715"/>
    <s v="Joe Elijah"/>
    <x v="0"/>
    <s v="United States"/>
    <x v="15"/>
    <x v="13"/>
    <x v="1"/>
    <s v="FUR-CH-10000847"/>
    <x v="0"/>
    <x v="1"/>
    <s v="Global Executive Mid-Back Manager's Chair"/>
    <n v="698.35199999999998"/>
    <n v="3"/>
    <n v="52.376399999999997"/>
    <x v="2"/>
    <s v="Dec"/>
  </r>
  <r>
    <s v="CA-2016-105081"/>
    <x v="683"/>
    <d v="2016-12-30T00:00:00"/>
    <x v="1"/>
    <s v="JE-15715"/>
    <s v="Joe Elijah"/>
    <x v="0"/>
    <s v="United States"/>
    <x v="15"/>
    <x v="13"/>
    <x v="1"/>
    <s v="FUR-TA-10001307"/>
    <x v="0"/>
    <x v="2"/>
    <s v="SAFCO PlanMaster Heigh-Adjustable Drafting Table Base, 43w x 30d x 30-37h, Black"/>
    <n v="1747.25"/>
    <n v="5"/>
    <n v="629.01"/>
    <x v="2"/>
    <s v="Dec"/>
  </r>
  <r>
    <s v="CA-2014-108609"/>
    <x v="314"/>
    <d v="2014-11-02T00:00:00"/>
    <x v="0"/>
    <s v="AJ-10780"/>
    <s v="Anthony Jacobs"/>
    <x v="1"/>
    <s v="United States"/>
    <x v="75"/>
    <x v="15"/>
    <x v="2"/>
    <s v="FUR-TA-10003954"/>
    <x v="0"/>
    <x v="2"/>
    <s v="Hon 94000 Series Round Tables"/>
    <n v="1421.664"/>
    <n v="8"/>
    <n v="-734.52639999999997"/>
    <x v="3"/>
    <s v="Oct"/>
  </r>
  <r>
    <s v="US-2016-127334"/>
    <x v="120"/>
    <d v="2016-12-21T00:00:00"/>
    <x v="1"/>
    <s v="MP-18175"/>
    <s v="Mike Pelletier"/>
    <x v="2"/>
    <s v="United States"/>
    <x v="76"/>
    <x v="36"/>
    <x v="1"/>
    <s v="FUR-TA-10003473"/>
    <x v="0"/>
    <x v="2"/>
    <s v="Bretford Rectangular Conference Table Tops"/>
    <n v="564.19500000000005"/>
    <n v="3"/>
    <n v="-304.6653"/>
    <x v="6"/>
    <s v="Dec"/>
  </r>
  <r>
    <s v="US-2017-124779"/>
    <x v="272"/>
    <d v="2017-09-11T00:00:00"/>
    <x v="2"/>
    <s v="BF-11020"/>
    <s v="Barry Franzšsisch"/>
    <x v="1"/>
    <s v="United States"/>
    <x v="58"/>
    <x v="5"/>
    <x v="3"/>
    <s v="FUR-FU-10001095"/>
    <x v="0"/>
    <x v="3"/>
    <s v="DAX Black Cherry Wood-Tone Poster Frame"/>
    <n v="21.184000000000001"/>
    <n v="2"/>
    <n v="-11.651199999999999"/>
    <x v="0"/>
    <s v="Sep"/>
  </r>
  <r>
    <s v="US-2017-124779"/>
    <x v="272"/>
    <d v="2017-09-11T00:00:00"/>
    <x v="2"/>
    <s v="BF-11020"/>
    <s v="Barry Franzšsisch"/>
    <x v="1"/>
    <s v="United States"/>
    <x v="58"/>
    <x v="5"/>
    <x v="3"/>
    <s v="FUR-CH-10003535"/>
    <x v="0"/>
    <x v="1"/>
    <s v="Global Armless Task Chair, Royal Blue"/>
    <n v="213.43"/>
    <n v="5"/>
    <n v="-39.637"/>
    <x v="0"/>
    <s v="Sep"/>
  </r>
  <r>
    <s v="CA-2017-135937"/>
    <x v="134"/>
    <d v="2017-02-27T00:00:00"/>
    <x v="1"/>
    <s v="KM-16375"/>
    <s v="Katherine Murray"/>
    <x v="2"/>
    <s v="United States"/>
    <x v="171"/>
    <x v="22"/>
    <x v="1"/>
    <s v="FUR-FU-10002253"/>
    <x v="0"/>
    <x v="3"/>
    <s v="Howard Miller 13&quot; Diameter Pewter Finish Round Wall Clock"/>
    <n v="68.703999999999994"/>
    <n v="2"/>
    <n v="16.3172"/>
    <x v="1"/>
    <s v="Feb"/>
  </r>
  <r>
    <s v="CA-2017-135937"/>
    <x v="134"/>
    <d v="2017-02-27T00:00:00"/>
    <x v="1"/>
    <s v="KM-16375"/>
    <s v="Katherine Murray"/>
    <x v="2"/>
    <s v="United States"/>
    <x v="171"/>
    <x v="22"/>
    <x v="1"/>
    <s v="FUR-TA-10001039"/>
    <x v="0"/>
    <x v="2"/>
    <s v="KI Adjustable-Height Table"/>
    <n v="386.91"/>
    <n v="9"/>
    <n v="-185.71680000000001"/>
    <x v="1"/>
    <s v="Feb"/>
  </r>
  <r>
    <s v="CA-2017-162173"/>
    <x v="725"/>
    <d v="2017-11-01T00:00:00"/>
    <x v="1"/>
    <s v="OT-18730"/>
    <s v="Olvera Toch"/>
    <x v="0"/>
    <s v="United States"/>
    <x v="304"/>
    <x v="25"/>
    <x v="0"/>
    <s v="FUR-TA-10001520"/>
    <x v="0"/>
    <x v="2"/>
    <s v="Lesro Sheffield Collection Coffee Table, End Table, Center Table, Corner Table"/>
    <n v="356.85"/>
    <n v="5"/>
    <n v="60.664499999999997"/>
    <x v="6"/>
    <s v="Oct"/>
  </r>
  <r>
    <s v="CA-2017-122175"/>
    <x v="666"/>
    <d v="2017-05-14T00:00:00"/>
    <x v="0"/>
    <s v="CA-12775"/>
    <s v="Cynthia Arntzen"/>
    <x v="0"/>
    <s v="United States"/>
    <x v="109"/>
    <x v="18"/>
    <x v="2"/>
    <s v="FUR-FU-10000719"/>
    <x v="0"/>
    <x v="3"/>
    <s v="DAX Cubicle Frames, 8-1/2 x 11"/>
    <n v="42.85"/>
    <n v="5"/>
    <n v="15.426"/>
    <x v="3"/>
    <s v="May"/>
  </r>
  <r>
    <s v="CA-2015-135510"/>
    <x v="278"/>
    <d v="2015-09-12T00:00:00"/>
    <x v="1"/>
    <s v="TW-21025"/>
    <s v="Tamara Willingham"/>
    <x v="2"/>
    <s v="United States"/>
    <x v="305"/>
    <x v="25"/>
    <x v="0"/>
    <s v="FUR-FU-10000820"/>
    <x v="0"/>
    <x v="3"/>
    <s v="Tensor Brushed Steel Torchiere Floor Lamp"/>
    <n v="67.959999999999994"/>
    <n v="4"/>
    <n v="12.232799999999999"/>
    <x v="1"/>
    <s v="Sep"/>
  </r>
  <r>
    <s v="CA-2014-150329"/>
    <x v="567"/>
    <d v="2014-10-14T00:00:00"/>
    <x v="1"/>
    <s v="SD-20485"/>
    <s v="Shirley Daniels"/>
    <x v="2"/>
    <s v="United States"/>
    <x v="43"/>
    <x v="22"/>
    <x v="1"/>
    <s v="FUR-FU-10003724"/>
    <x v="0"/>
    <x v="3"/>
    <s v="Westinghouse Clip-On Gooseneck Lamps"/>
    <n v="46.872"/>
    <n v="7"/>
    <n v="3.5154000000000001"/>
    <x v="4"/>
    <s v="Oct"/>
  </r>
  <r>
    <s v="CA-2014-109134"/>
    <x v="726"/>
    <d v="2014-11-10T00:00:00"/>
    <x v="1"/>
    <s v="DE-13255"/>
    <s v="Deanra Eno"/>
    <x v="2"/>
    <s v="United States"/>
    <x v="2"/>
    <x v="2"/>
    <x v="1"/>
    <s v="FUR-FU-10000320"/>
    <x v="0"/>
    <x v="3"/>
    <s v="OIC Stacking Trays"/>
    <n v="20.04"/>
    <n v="6"/>
    <n v="8.8176000000000005"/>
    <x v="2"/>
    <s v="Nov"/>
  </r>
  <r>
    <s v="US-2015-129637"/>
    <x v="584"/>
    <d v="2015-12-22T00:00:00"/>
    <x v="1"/>
    <s v="MC-18100"/>
    <s v="Mick Crebagga"/>
    <x v="0"/>
    <s v="United States"/>
    <x v="17"/>
    <x v="8"/>
    <x v="3"/>
    <s v="FUR-FU-10000965"/>
    <x v="0"/>
    <x v="3"/>
    <s v="Howard Miller 11-1/2&quot; Diameter Ridgewood Wall Clock"/>
    <n v="41.552"/>
    <n v="2"/>
    <n v="-19.737200000000001"/>
    <x v="2"/>
    <s v="Dec"/>
  </r>
  <r>
    <s v="CA-2017-145429"/>
    <x v="720"/>
    <d v="2017-07-25T00:00:00"/>
    <x v="1"/>
    <s v="SW-20455"/>
    <s v="Shaun Weien"/>
    <x v="0"/>
    <s v="United States"/>
    <x v="53"/>
    <x v="2"/>
    <x v="1"/>
    <s v="FUR-CH-10000988"/>
    <x v="0"/>
    <x v="1"/>
    <s v="Hon Olson Stacker Stools"/>
    <n v="225.29599999999999"/>
    <n v="2"/>
    <n v="22.529599999999999"/>
    <x v="4"/>
    <s v="Jul"/>
  </r>
  <r>
    <s v="CA-2015-153535"/>
    <x v="727"/>
    <d v="2015-05-24T00:00:00"/>
    <x v="1"/>
    <s v="SG-20470"/>
    <s v="Sheri Gordon"/>
    <x v="0"/>
    <s v="United States"/>
    <x v="306"/>
    <x v="30"/>
    <x v="0"/>
    <s v="FUR-FU-10001986"/>
    <x v="0"/>
    <x v="3"/>
    <s v="Dana Fluorescent Magnifying Lamp, White, 36&quot;"/>
    <n v="163.136"/>
    <n v="4"/>
    <n v="20.391999999999999"/>
    <x v="4"/>
    <s v="May"/>
  </r>
  <r>
    <s v="CA-2015-123141"/>
    <x v="502"/>
    <d v="2015-11-19T00:00:00"/>
    <x v="1"/>
    <s v="GZ-14470"/>
    <s v="Gary Zandusky"/>
    <x v="0"/>
    <s v="United States"/>
    <x v="307"/>
    <x v="41"/>
    <x v="1"/>
    <s v="FUR-CH-10004287"/>
    <x v="0"/>
    <x v="1"/>
    <s v="SAFCO Arco Folding Chair"/>
    <n v="883.84"/>
    <n v="4"/>
    <n v="99.432000000000002"/>
    <x v="2"/>
    <s v="Nov"/>
  </r>
  <r>
    <s v="CA-2015-123141"/>
    <x v="502"/>
    <d v="2015-11-19T00:00:00"/>
    <x v="1"/>
    <s v="GZ-14470"/>
    <s v="Gary Zandusky"/>
    <x v="0"/>
    <s v="United States"/>
    <x v="307"/>
    <x v="41"/>
    <x v="1"/>
    <s v="FUR-CH-10001891"/>
    <x v="0"/>
    <x v="1"/>
    <s v="Global Deluxe Office Fabric Chairs"/>
    <n v="230.352"/>
    <n v="3"/>
    <n v="20.155799999999999"/>
    <x v="2"/>
    <s v="Nov"/>
  </r>
  <r>
    <s v="CA-2017-107629"/>
    <x v="417"/>
    <d v="2017-12-14T00:00:00"/>
    <x v="3"/>
    <s v="DB-13060"/>
    <s v="Dave Brooks"/>
    <x v="0"/>
    <s v="United States"/>
    <x v="187"/>
    <x v="8"/>
    <x v="3"/>
    <s v="FUR-FU-10002298"/>
    <x v="0"/>
    <x v="3"/>
    <s v="Rubbermaid ClusterMat Chairmats, Mat Size- 66&quot; x 60&quot;, Lip 20&quot; x 11&quot; -90 Degree Angle"/>
    <n v="266.35199999999998"/>
    <n v="6"/>
    <n v="-292.98719999999997"/>
    <x v="7"/>
    <s v="Dec"/>
  </r>
  <r>
    <s v="CA-2017-107629"/>
    <x v="417"/>
    <d v="2017-12-14T00:00:00"/>
    <x v="3"/>
    <s v="DB-13060"/>
    <s v="Dave Brooks"/>
    <x v="0"/>
    <s v="United States"/>
    <x v="187"/>
    <x v="8"/>
    <x v="3"/>
    <s v="FUR-FU-10004091"/>
    <x v="0"/>
    <x v="3"/>
    <s v="Howard Miller 13&quot; Diameter Goldtone Round Wall Clock"/>
    <n v="56.328000000000003"/>
    <n v="3"/>
    <n v="-26.755800000000001"/>
    <x v="7"/>
    <s v="Dec"/>
  </r>
  <r>
    <s v="CA-2016-134789"/>
    <x v="57"/>
    <d v="2016-04-15T00:00:00"/>
    <x v="1"/>
    <s v="CK-12325"/>
    <s v="Christine Kargatis"/>
    <x v="2"/>
    <s v="United States"/>
    <x v="308"/>
    <x v="31"/>
    <x v="0"/>
    <s v="FUR-FU-10003268"/>
    <x v="0"/>
    <x v="3"/>
    <s v="Eldon Radial Chair Mat for Low to Medium Pile Carpets"/>
    <n v="159.91999999999999"/>
    <n v="4"/>
    <n v="31.984000000000002"/>
    <x v="1"/>
    <s v="Apr"/>
  </r>
  <r>
    <s v="CA-2016-165827"/>
    <x v="114"/>
    <d v="2016-11-09T00:00:00"/>
    <x v="1"/>
    <s v="MF-17665"/>
    <s v="Maureen Fritzler"/>
    <x v="1"/>
    <s v="United States"/>
    <x v="89"/>
    <x v="1"/>
    <x v="0"/>
    <s v="FUR-FU-10001889"/>
    <x v="0"/>
    <x v="3"/>
    <s v="Ultra Door Pull Handle"/>
    <n v="50.496000000000002"/>
    <n v="6"/>
    <n v="8.2056000000000004"/>
    <x v="2"/>
    <s v="Nov"/>
  </r>
  <r>
    <s v="CA-2015-156734"/>
    <x v="311"/>
    <d v="2015-06-20T00:00:00"/>
    <x v="2"/>
    <s v="BV-11245"/>
    <s v="Benjamin Venier"/>
    <x v="1"/>
    <s v="United States"/>
    <x v="107"/>
    <x v="9"/>
    <x v="0"/>
    <s v="FUR-CH-10002965"/>
    <x v="0"/>
    <x v="1"/>
    <s v="Global Leather Highback Executive Chair with Pneumatic Height Adjustment, Black"/>
    <n v="643.13599999999997"/>
    <n v="4"/>
    <n v="56.2744"/>
    <x v="3"/>
    <s v="Jun"/>
  </r>
  <r>
    <s v="CA-2014-144029"/>
    <x v="261"/>
    <d v="2014-05-31T00:00:00"/>
    <x v="1"/>
    <s v="MM-18055"/>
    <s v="Michelle Moray"/>
    <x v="0"/>
    <s v="United States"/>
    <x v="9"/>
    <x v="8"/>
    <x v="3"/>
    <s v="FUR-CH-10003981"/>
    <x v="0"/>
    <x v="1"/>
    <s v="Global Commerce Series Low-Back Swivel/Tilt Chairs"/>
    <n v="359.77199999999999"/>
    <n v="2"/>
    <n v="-5.1395999999999997"/>
    <x v="2"/>
    <s v="May"/>
  </r>
  <r>
    <s v="US-2017-101784"/>
    <x v="682"/>
    <d v="2017-07-11T00:00:00"/>
    <x v="1"/>
    <s v="PO-18850"/>
    <s v="Patrick O'Brill"/>
    <x v="0"/>
    <s v="United States"/>
    <x v="2"/>
    <x v="2"/>
    <x v="1"/>
    <s v="FUR-CH-10001146"/>
    <x v="0"/>
    <x v="1"/>
    <s v="Global Task Chair, Black"/>
    <n v="122.136"/>
    <n v="3"/>
    <n v="-13.7403"/>
    <x v="2"/>
    <s v="Jul"/>
  </r>
  <r>
    <s v="CA-2016-154767"/>
    <x v="728"/>
    <d v="2016-06-30T00:00:00"/>
    <x v="0"/>
    <s v="BP-11155"/>
    <s v="Becky Pak"/>
    <x v="0"/>
    <s v="United States"/>
    <x v="309"/>
    <x v="18"/>
    <x v="2"/>
    <s v="FUR-CH-10003535"/>
    <x v="0"/>
    <x v="1"/>
    <s v="Global Armless Task Chair, Royal Blue"/>
    <n v="121.96"/>
    <n v="2"/>
    <n v="20.7332"/>
    <x v="3"/>
    <s v="Jun"/>
  </r>
  <r>
    <s v="CA-2017-124205"/>
    <x v="102"/>
    <d v="2017-09-19T00:00:00"/>
    <x v="1"/>
    <s v="TC-21145"/>
    <s v="Theresa Coyne"/>
    <x v="1"/>
    <s v="United States"/>
    <x v="174"/>
    <x v="18"/>
    <x v="2"/>
    <s v="FUR-FU-10002445"/>
    <x v="0"/>
    <x v="3"/>
    <s v="DAX Two-Tone Rosewood/Black Document Frame, Desktop, 5 x 7"/>
    <n v="47.4"/>
    <n v="5"/>
    <n v="18.96"/>
    <x v="4"/>
    <s v="Sep"/>
  </r>
  <r>
    <s v="CA-2017-124205"/>
    <x v="102"/>
    <d v="2017-09-19T00:00:00"/>
    <x v="1"/>
    <s v="TC-21145"/>
    <s v="Theresa Coyne"/>
    <x v="1"/>
    <s v="United States"/>
    <x v="174"/>
    <x v="18"/>
    <x v="2"/>
    <s v="FUR-CH-10003606"/>
    <x v="0"/>
    <x v="1"/>
    <s v="SAFCO Folding Chair Trolley"/>
    <n v="512.96"/>
    <n v="4"/>
    <n v="143.62880000000001"/>
    <x v="4"/>
    <s v="Sep"/>
  </r>
  <r>
    <s v="CA-2016-162943"/>
    <x v="729"/>
    <d v="2016-07-26T00:00:00"/>
    <x v="0"/>
    <s v="DB-12970"/>
    <s v="Darren Budd"/>
    <x v="1"/>
    <s v="United States"/>
    <x v="13"/>
    <x v="7"/>
    <x v="2"/>
    <s v="FUR-CH-10001708"/>
    <x v="0"/>
    <x v="1"/>
    <s v="Office Star - Contemporary Swivel Chair with Padded Adjustable Arms and Flex Back"/>
    <n v="253.76400000000001"/>
    <n v="2"/>
    <n v="31.015599999999999"/>
    <x v="3"/>
    <s v="Jul"/>
  </r>
  <r>
    <s v="CA-2017-100615"/>
    <x v="333"/>
    <d v="2017-04-24T00:00:00"/>
    <x v="1"/>
    <s v="SJ-20215"/>
    <s v="Sarah Jordon"/>
    <x v="0"/>
    <s v="United States"/>
    <x v="9"/>
    <x v="8"/>
    <x v="3"/>
    <s v="FUR-CH-10002602"/>
    <x v="0"/>
    <x v="1"/>
    <s v="DMI Arturo Collection Mission-style Design Wood Chair"/>
    <n v="317.05799999999999"/>
    <n v="3"/>
    <n v="-18.117599999999999"/>
    <x v="4"/>
    <s v="Apr"/>
  </r>
  <r>
    <s v="CA-2017-100615"/>
    <x v="333"/>
    <d v="2017-04-24T00:00:00"/>
    <x v="1"/>
    <s v="SJ-20215"/>
    <s v="Sarah Jordon"/>
    <x v="0"/>
    <s v="United States"/>
    <x v="9"/>
    <x v="8"/>
    <x v="3"/>
    <s v="FUR-FU-10002456"/>
    <x v="0"/>
    <x v="3"/>
    <s v="Master Caster Door Stop, Large Neon Orange"/>
    <n v="14.56"/>
    <n v="5"/>
    <n v="-6.1879999999999997"/>
    <x v="4"/>
    <s v="Apr"/>
  </r>
  <r>
    <s v="US-2016-147711"/>
    <x v="222"/>
    <d v="2016-09-08T00:00:00"/>
    <x v="0"/>
    <s v="HF-14995"/>
    <s v="Herbert Flentye"/>
    <x v="0"/>
    <s v="United States"/>
    <x v="237"/>
    <x v="32"/>
    <x v="2"/>
    <s v="FUR-BO-10003159"/>
    <x v="0"/>
    <x v="0"/>
    <s v="Sauder Camden County Collection Libraries, Planked Cherry Finish"/>
    <n v="344.94"/>
    <n v="3"/>
    <n v="31.044599999999999"/>
    <x v="2"/>
    <s v="Sep"/>
  </r>
  <r>
    <s v="US-2016-147711"/>
    <x v="222"/>
    <d v="2016-09-08T00:00:00"/>
    <x v="0"/>
    <s v="HF-14995"/>
    <s v="Herbert Flentye"/>
    <x v="0"/>
    <s v="United States"/>
    <x v="237"/>
    <x v="32"/>
    <x v="2"/>
    <s v="FUR-FU-10002364"/>
    <x v="0"/>
    <x v="3"/>
    <s v="Eldon Expressions Wood Desk Accessories, Oak"/>
    <n v="14.76"/>
    <n v="2"/>
    <n v="4.2804000000000002"/>
    <x v="2"/>
    <s v="Sep"/>
  </r>
  <r>
    <s v="CA-2017-121293"/>
    <x v="730"/>
    <d v="2017-07-28T00:00:00"/>
    <x v="0"/>
    <s v="JC-15775"/>
    <s v="John Castell"/>
    <x v="0"/>
    <s v="United States"/>
    <x v="3"/>
    <x v="3"/>
    <x v="2"/>
    <s v="FUR-FU-10000732"/>
    <x v="0"/>
    <x v="3"/>
    <s v="Eldon 200 Class Desk Accessories"/>
    <n v="20.096"/>
    <n v="4"/>
    <n v="3.0144000000000002"/>
    <x v="0"/>
    <s v="Jul"/>
  </r>
  <r>
    <s v="CA-2017-121293"/>
    <x v="730"/>
    <d v="2017-07-28T00:00:00"/>
    <x v="0"/>
    <s v="JC-15775"/>
    <s v="John Castell"/>
    <x v="0"/>
    <s v="United States"/>
    <x v="3"/>
    <x v="3"/>
    <x v="2"/>
    <s v="FUR-TA-10001771"/>
    <x v="0"/>
    <x v="2"/>
    <s v="Bush Cubix Conference Tables, Fully Assembled"/>
    <n v="138.58799999999999"/>
    <n v="1"/>
    <n v="-34.646999999999998"/>
    <x v="0"/>
    <s v="Jul"/>
  </r>
  <r>
    <s v="CA-2015-118843"/>
    <x v="615"/>
    <d v="2015-09-20T00:00:00"/>
    <x v="1"/>
    <s v="JH-15910"/>
    <s v="Jonathan Howell"/>
    <x v="0"/>
    <s v="United States"/>
    <x v="182"/>
    <x v="24"/>
    <x v="0"/>
    <s v="FUR-FU-10003975"/>
    <x v="0"/>
    <x v="3"/>
    <s v="Eldon Advantage Chair Mats for Low to Medium Pile Carpets"/>
    <n v="129.93"/>
    <n v="3"/>
    <n v="12.993"/>
    <x v="1"/>
    <s v="Sep"/>
  </r>
  <r>
    <s v="CA-2016-162348"/>
    <x v="480"/>
    <d v="2016-11-15T00:00:00"/>
    <x v="1"/>
    <s v="BF-11170"/>
    <s v="Ben Ferrer"/>
    <x v="2"/>
    <s v="United States"/>
    <x v="155"/>
    <x v="2"/>
    <x v="1"/>
    <s v="FUR-FU-10003731"/>
    <x v="0"/>
    <x v="3"/>
    <s v="Eldon Expressions Wood and Plastic Desk Accessories, Oak"/>
    <n v="9.98"/>
    <n v="1"/>
    <n v="2.7944"/>
    <x v="2"/>
    <s v="Nov"/>
  </r>
  <r>
    <s v="CA-2015-145394"/>
    <x v="397"/>
    <d v="2015-11-20T00:00:00"/>
    <x v="1"/>
    <s v="MC-17605"/>
    <s v="Matt Connell"/>
    <x v="1"/>
    <s v="United States"/>
    <x v="9"/>
    <x v="8"/>
    <x v="3"/>
    <s v="FUR-FU-10001215"/>
    <x v="0"/>
    <x v="3"/>
    <s v="Howard Miller 11-1/2&quot; Diameter Brentwood Wall Clock"/>
    <n v="34.503999999999998"/>
    <n v="2"/>
    <n v="-15.5268"/>
    <x v="4"/>
    <s v="Nov"/>
  </r>
  <r>
    <s v="CA-2015-168809"/>
    <x v="382"/>
    <d v="2015-08-25T00:00:00"/>
    <x v="3"/>
    <s v="MC-18100"/>
    <s v="Mick Crebagga"/>
    <x v="0"/>
    <s v="United States"/>
    <x v="6"/>
    <x v="5"/>
    <x v="3"/>
    <s v="FUR-FU-10001473"/>
    <x v="0"/>
    <x v="3"/>
    <s v="Eldon Executive Woodline II Desk Accessories, Mahogany"/>
    <n v="20.103999999999999"/>
    <n v="2"/>
    <n v="-16.585799999999999"/>
    <x v="7"/>
    <s v="Aug"/>
  </r>
  <r>
    <s v="CA-2015-168809"/>
    <x v="382"/>
    <d v="2015-08-25T00:00:00"/>
    <x v="3"/>
    <s v="MC-18100"/>
    <s v="Mick Crebagga"/>
    <x v="0"/>
    <s v="United States"/>
    <x v="6"/>
    <x v="5"/>
    <x v="3"/>
    <s v="FUR-FU-10002240"/>
    <x v="0"/>
    <x v="3"/>
    <s v="Nu-Dell EZ-Mount Plastic Wall Frames"/>
    <n v="7.88"/>
    <n v="5"/>
    <n v="-3.94"/>
    <x v="7"/>
    <s v="Aug"/>
  </r>
  <r>
    <s v="CA-2016-109827"/>
    <x v="683"/>
    <d v="2017-01-01T00:00:00"/>
    <x v="1"/>
    <s v="LW-16825"/>
    <s v="Laurel Workman"/>
    <x v="1"/>
    <s v="United States"/>
    <x v="43"/>
    <x v="22"/>
    <x v="1"/>
    <s v="FUR-TA-10002607"/>
    <x v="0"/>
    <x v="2"/>
    <s v="KI Conference Tables"/>
    <n v="35.445"/>
    <n v="1"/>
    <n v="-24.102599999999999"/>
    <x v="1"/>
    <s v="Dec"/>
  </r>
  <r>
    <s v="CA-2016-109827"/>
    <x v="683"/>
    <d v="2017-01-01T00:00:00"/>
    <x v="1"/>
    <s v="LW-16825"/>
    <s v="Laurel Workman"/>
    <x v="1"/>
    <s v="United States"/>
    <x v="43"/>
    <x v="22"/>
    <x v="1"/>
    <s v="FUR-CH-10004754"/>
    <x v="0"/>
    <x v="1"/>
    <s v="Global Stack Chair with Arms, Black"/>
    <n v="47.968000000000004"/>
    <n v="2"/>
    <n v="4.1971999999999996"/>
    <x v="1"/>
    <s v="Dec"/>
  </r>
  <r>
    <s v="CA-2015-128125"/>
    <x v="731"/>
    <d v="2015-04-05T00:00:00"/>
    <x v="1"/>
    <s v="EB-13705"/>
    <s v="Ed Braxton"/>
    <x v="1"/>
    <s v="United States"/>
    <x v="6"/>
    <x v="5"/>
    <x v="3"/>
    <s v="FUR-FU-10001085"/>
    <x v="0"/>
    <x v="3"/>
    <s v="3M Polarizing Light Filter Sleeves"/>
    <n v="22.38"/>
    <n v="3"/>
    <n v="-7.8330000000000002"/>
    <x v="2"/>
    <s v="Mar"/>
  </r>
  <r>
    <s v="CA-2017-156237"/>
    <x v="732"/>
    <d v="2017-09-15T00:00:00"/>
    <x v="2"/>
    <s v="PS-18760"/>
    <s v="Pamela Stobb"/>
    <x v="0"/>
    <s v="United States"/>
    <x v="3"/>
    <x v="3"/>
    <x v="2"/>
    <s v="FUR-CH-10002372"/>
    <x v="0"/>
    <x v="1"/>
    <s v="Office Star - Ergonomically Designed Knee Chair"/>
    <n v="113.372"/>
    <n v="2"/>
    <n v="-29.152799999999999"/>
    <x v="5"/>
    <s v="Sep"/>
  </r>
  <r>
    <s v="CA-2017-156237"/>
    <x v="732"/>
    <d v="2017-09-15T00:00:00"/>
    <x v="2"/>
    <s v="PS-18760"/>
    <s v="Pamela Stobb"/>
    <x v="0"/>
    <s v="United States"/>
    <x v="3"/>
    <x v="3"/>
    <x v="2"/>
    <s v="FUR-FU-10001057"/>
    <x v="0"/>
    <x v="3"/>
    <s v="Tensor Track Tree Floor Lamp"/>
    <n v="127.93600000000001"/>
    <n v="8"/>
    <n v="4.7976000000000001"/>
    <x v="5"/>
    <s v="Sep"/>
  </r>
  <r>
    <s v="CA-2014-144414"/>
    <x v="733"/>
    <d v="2014-06-21T00:00:00"/>
    <x v="1"/>
    <s v="GH-14425"/>
    <s v="Gary Hwang"/>
    <x v="0"/>
    <s v="United States"/>
    <x v="15"/>
    <x v="13"/>
    <x v="1"/>
    <s v="FUR-FU-10003981"/>
    <x v="0"/>
    <x v="3"/>
    <s v="Eldon Wave Desk Accessories"/>
    <n v="6.24"/>
    <n v="3"/>
    <n v="2.6208"/>
    <x v="4"/>
    <s v="Jun"/>
  </r>
  <r>
    <s v="CA-2017-163860"/>
    <x v="158"/>
    <d v="2018-01-01T00:00:00"/>
    <x v="1"/>
    <s v="LO-17170"/>
    <s v="Lori Olson"/>
    <x v="1"/>
    <s v="United States"/>
    <x v="117"/>
    <x v="8"/>
    <x v="3"/>
    <s v="FUR-FU-10004586"/>
    <x v="0"/>
    <x v="3"/>
    <s v="G.E. Longer-Life Indoor Recessed Floodlight Bulbs"/>
    <n v="7.968"/>
    <n v="3"/>
    <n v="-2.3904000000000001"/>
    <x v="4"/>
    <s v="Dec"/>
  </r>
  <r>
    <s v="CA-2017-163860"/>
    <x v="158"/>
    <d v="2018-01-01T00:00:00"/>
    <x v="1"/>
    <s v="LO-17170"/>
    <s v="Lori Olson"/>
    <x v="1"/>
    <s v="United States"/>
    <x v="117"/>
    <x v="8"/>
    <x v="3"/>
    <s v="FUR-CH-10004698"/>
    <x v="0"/>
    <x v="1"/>
    <s v="Padded Folding Chairs, Black, 4/Carton"/>
    <n v="113.372"/>
    <n v="2"/>
    <n v="-3.2391999999999999"/>
    <x v="4"/>
    <s v="Dec"/>
  </r>
  <r>
    <s v="CA-2017-163860"/>
    <x v="158"/>
    <d v="2018-01-01T00:00:00"/>
    <x v="1"/>
    <s v="LO-17170"/>
    <s v="Lori Olson"/>
    <x v="1"/>
    <s v="United States"/>
    <x v="117"/>
    <x v="8"/>
    <x v="3"/>
    <s v="FUR-FU-10001935"/>
    <x v="0"/>
    <x v="3"/>
    <s v="3M Hangers With Command Adhesive"/>
    <n v="2.96"/>
    <n v="2"/>
    <n v="-1.4059999999999999"/>
    <x v="4"/>
    <s v="Dec"/>
  </r>
  <r>
    <s v="CA-2015-154291"/>
    <x v="396"/>
    <d v="2015-07-29T00:00:00"/>
    <x v="1"/>
    <s v="YS-21880"/>
    <s v="Yana Sorensen"/>
    <x v="1"/>
    <s v="United States"/>
    <x v="132"/>
    <x v="33"/>
    <x v="0"/>
    <s v="FUR-TA-10002041"/>
    <x v="0"/>
    <x v="2"/>
    <s v="Bevis Round Conference Table Top, X-Base"/>
    <n v="358.58"/>
    <n v="2"/>
    <n v="39.443800000000003"/>
    <x v="4"/>
    <s v="Jul"/>
  </r>
  <r>
    <s v="CA-2016-153101"/>
    <x v="63"/>
    <d v="2016-09-08T00:00:00"/>
    <x v="3"/>
    <s v="PJ-19015"/>
    <s v="Pauline Johnson"/>
    <x v="0"/>
    <s v="United States"/>
    <x v="72"/>
    <x v="2"/>
    <x v="1"/>
    <s v="FUR-TA-10003008"/>
    <x v="0"/>
    <x v="2"/>
    <s v="Lesro Round Back Collection Coffee Table, End Table"/>
    <n v="146.04"/>
    <n v="1"/>
    <n v="-12.778499999999999"/>
    <x v="7"/>
    <s v="Sep"/>
  </r>
  <r>
    <s v="CA-2017-142643"/>
    <x v="487"/>
    <d v="2017-10-20T00:00:00"/>
    <x v="1"/>
    <s v="DL-13495"/>
    <s v="Dionis Lloyd"/>
    <x v="1"/>
    <s v="United States"/>
    <x v="310"/>
    <x v="2"/>
    <x v="1"/>
    <s v="FUR-FU-10000087"/>
    <x v="0"/>
    <x v="3"/>
    <s v="Executive Impressions 14&quot; Two-Color Numerals Wall Clock"/>
    <n v="22.72"/>
    <n v="1"/>
    <n v="9.3152000000000008"/>
    <x v="2"/>
    <s v="Oct"/>
  </r>
  <r>
    <s v="CA-2016-123946"/>
    <x v="51"/>
    <d v="2016-09-17T00:00:00"/>
    <x v="1"/>
    <s v="AJ-10795"/>
    <s v="Anthony Johnson"/>
    <x v="1"/>
    <s v="United States"/>
    <x v="76"/>
    <x v="25"/>
    <x v="0"/>
    <s v="FUR-CH-10002073"/>
    <x v="0"/>
    <x v="1"/>
    <s v="Hon Olson Stacker Chairs"/>
    <n v="1059.1199999999999"/>
    <n v="4"/>
    <n v="307.14479999999998"/>
    <x v="2"/>
    <s v="Sep"/>
  </r>
  <r>
    <s v="CA-2014-147543"/>
    <x v="734"/>
    <d v="2014-07-12T00:00:00"/>
    <x v="1"/>
    <s v="BC-11125"/>
    <s v="Becky Castell"/>
    <x v="2"/>
    <s v="United States"/>
    <x v="311"/>
    <x v="2"/>
    <x v="1"/>
    <s v="FUR-CH-10000155"/>
    <x v="0"/>
    <x v="1"/>
    <s v="Global Comet Stacking Armless Chair"/>
    <n v="478.48"/>
    <n v="2"/>
    <n v="47.847999999999999"/>
    <x v="6"/>
    <s v="Jul"/>
  </r>
  <r>
    <s v="CA-2014-101462"/>
    <x v="607"/>
    <d v="2014-04-25T00:00:00"/>
    <x v="1"/>
    <s v="BP-11230"/>
    <s v="Benjamin Patterson"/>
    <x v="0"/>
    <s v="United States"/>
    <x v="2"/>
    <x v="2"/>
    <x v="1"/>
    <s v="FUR-FU-10000409"/>
    <x v="0"/>
    <x v="3"/>
    <s v="GE 4 Foot Flourescent Tube, 40 Watt"/>
    <n v="59.92"/>
    <n v="4"/>
    <n v="27.563199999999998"/>
    <x v="2"/>
    <s v="Apr"/>
  </r>
  <r>
    <s v="US-2016-100461"/>
    <x v="735"/>
    <d v="2016-01-12T00:00:00"/>
    <x v="1"/>
    <s v="JO-15145"/>
    <s v="Jack O'Briant"/>
    <x v="1"/>
    <s v="United States"/>
    <x v="20"/>
    <x v="16"/>
    <x v="3"/>
    <s v="FUR-BO-10002545"/>
    <x v="0"/>
    <x v="0"/>
    <s v="Atlantic Metals Mobile 3-Shelf Bookcases, Custom Colors"/>
    <n v="1565.88"/>
    <n v="6"/>
    <n v="407.12880000000001"/>
    <x v="4"/>
    <s v="Jan"/>
  </r>
  <r>
    <s v="CA-2017-128965"/>
    <x v="452"/>
    <d v="2017-04-22T00:00:00"/>
    <x v="1"/>
    <s v="PS-18760"/>
    <s v="Pamela Stobb"/>
    <x v="0"/>
    <s v="United States"/>
    <x v="2"/>
    <x v="2"/>
    <x v="1"/>
    <s v="FUR-CH-10003774"/>
    <x v="0"/>
    <x v="1"/>
    <s v="Global Wood Trimmed Manager's Task Chair, Khaki"/>
    <n v="218.352"/>
    <n v="3"/>
    <n v="-19.105799999999999"/>
    <x v="2"/>
    <s v="Apr"/>
  </r>
  <r>
    <s v="US-2016-126452"/>
    <x v="650"/>
    <d v="2016-08-28T00:00:00"/>
    <x v="1"/>
    <s v="SC-20230"/>
    <s v="Scot Coram"/>
    <x v="1"/>
    <s v="United States"/>
    <x v="2"/>
    <x v="2"/>
    <x v="1"/>
    <s v="FUR-TA-10003569"/>
    <x v="0"/>
    <x v="2"/>
    <s v="Bretford CR8500 Series Meeting Room Furniture"/>
    <n v="2887.056"/>
    <n v="9"/>
    <n v="180.441"/>
    <x v="1"/>
    <s v="Aug"/>
  </r>
  <r>
    <s v="US-2016-121013"/>
    <x v="26"/>
    <d v="2016-09-10T00:00:00"/>
    <x v="1"/>
    <s v="MM-17920"/>
    <s v="Michael Moore"/>
    <x v="0"/>
    <s v="United States"/>
    <x v="180"/>
    <x v="25"/>
    <x v="0"/>
    <s v="FUR-TA-10003238"/>
    <x v="0"/>
    <x v="2"/>
    <s v="Chromcraft Bull-Nose Wood 48&quot; x 96&quot; Rectangular Conference Tables"/>
    <n v="1652.94"/>
    <n v="3"/>
    <n v="314.05860000000001"/>
    <x v="2"/>
    <s v="Sep"/>
  </r>
  <r>
    <s v="US-2015-123918"/>
    <x v="233"/>
    <d v="2015-10-15T00:00:00"/>
    <x v="3"/>
    <s v="CG-12520"/>
    <s v="Claire Gute"/>
    <x v="0"/>
    <s v="United States"/>
    <x v="144"/>
    <x v="5"/>
    <x v="3"/>
    <s v="FUR-FU-10004952"/>
    <x v="0"/>
    <x v="3"/>
    <s v="C-Line Cubicle Keepers Polyproplyene Holder w/Velcro Back, 8-1/2x11, 25/Bx"/>
    <n v="131.376"/>
    <n v="6"/>
    <n v="-95.247600000000006"/>
    <x v="7"/>
    <s v="Oct"/>
  </r>
  <r>
    <s v="CA-2015-137113"/>
    <x v="239"/>
    <d v="2015-12-05T00:00:00"/>
    <x v="0"/>
    <s v="TW-21025"/>
    <s v="Tamara Willingham"/>
    <x v="2"/>
    <s v="United States"/>
    <x v="15"/>
    <x v="13"/>
    <x v="1"/>
    <s v="FUR-CH-10001215"/>
    <x v="0"/>
    <x v="1"/>
    <s v="Global Troy Executive Leather Low-Back Tilter"/>
    <n v="2003.92"/>
    <n v="5"/>
    <n v="125.245"/>
    <x v="4"/>
    <s v="Dec"/>
  </r>
  <r>
    <s v="CA-2015-137113"/>
    <x v="239"/>
    <d v="2015-12-05T00:00:00"/>
    <x v="0"/>
    <s v="TW-21025"/>
    <s v="Tamara Willingham"/>
    <x v="2"/>
    <s v="United States"/>
    <x v="15"/>
    <x v="13"/>
    <x v="1"/>
    <s v="FUR-TA-10001705"/>
    <x v="0"/>
    <x v="2"/>
    <s v="Bush Advantage Collection Round Conference Table"/>
    <n v="1913.4"/>
    <n v="9"/>
    <n v="401.81400000000002"/>
    <x v="4"/>
    <s v="Dec"/>
  </r>
  <r>
    <s v="CA-2015-120677"/>
    <x v="151"/>
    <d v="2015-06-04T00:00:00"/>
    <x v="1"/>
    <s v="BD-11320"/>
    <s v="Bill Donatelli"/>
    <x v="0"/>
    <s v="United States"/>
    <x v="12"/>
    <x v="11"/>
    <x v="3"/>
    <s v="FUR-CH-10002320"/>
    <x v="0"/>
    <x v="1"/>
    <s v="Hon Pagoda Stacking Chairs"/>
    <n v="2567.84"/>
    <n v="8"/>
    <n v="770.35199999999998"/>
    <x v="4"/>
    <s v="May"/>
  </r>
  <r>
    <s v="CA-2017-164756"/>
    <x v="510"/>
    <d v="2017-09-22T00:00:00"/>
    <x v="1"/>
    <s v="SS-20140"/>
    <s v="Saphhira Shifley"/>
    <x v="1"/>
    <s v="United States"/>
    <x v="29"/>
    <x v="24"/>
    <x v="0"/>
    <s v="FUR-FU-10002963"/>
    <x v="0"/>
    <x v="3"/>
    <s v="Master Caster Door Stop, Gray"/>
    <n v="20.32"/>
    <n v="4"/>
    <n v="6.9088000000000003"/>
    <x v="4"/>
    <s v="Sep"/>
  </r>
  <r>
    <s v="US-2015-165512"/>
    <x v="736"/>
    <d v="2015-05-26T00:00:00"/>
    <x v="0"/>
    <s v="VS-21820"/>
    <s v="Vivek Sundaresam"/>
    <x v="0"/>
    <s v="United States"/>
    <x v="312"/>
    <x v="8"/>
    <x v="3"/>
    <s v="FUR-CH-10002880"/>
    <x v="0"/>
    <x v="1"/>
    <s v="Global High-Back Leather Tilter, Burgundy"/>
    <n v="602.65099999999995"/>
    <n v="7"/>
    <n v="-163.57669999999999"/>
    <x v="3"/>
    <s v="May"/>
  </r>
  <r>
    <s v="US-2017-135503"/>
    <x v="247"/>
    <d v="2017-12-15T00:00:00"/>
    <x v="1"/>
    <s v="JE-16165"/>
    <s v="Justin Ellison"/>
    <x v="1"/>
    <s v="United States"/>
    <x v="313"/>
    <x v="10"/>
    <x v="0"/>
    <s v="FUR-FU-10002364"/>
    <x v="0"/>
    <x v="3"/>
    <s v="Eldon Expressions Wood Desk Accessories, Oak"/>
    <n v="14.76"/>
    <n v="2"/>
    <n v="4.2804000000000002"/>
    <x v="2"/>
    <s v="Dec"/>
  </r>
  <r>
    <s v="US-2017-115301"/>
    <x v="605"/>
    <d v="2017-08-02T00:00:00"/>
    <x v="1"/>
    <s v="VG-21790"/>
    <s v="Vivek Gonzalez"/>
    <x v="0"/>
    <s v="United States"/>
    <x v="15"/>
    <x v="13"/>
    <x v="1"/>
    <s v="FUR-BO-10004709"/>
    <x v="0"/>
    <x v="0"/>
    <s v="Bush Westfield Collection Bookcases, Medium Cherry Finish"/>
    <n v="115.96"/>
    <n v="2"/>
    <n v="25.511199999999999"/>
    <x v="4"/>
    <s v="Jul"/>
  </r>
  <r>
    <s v="CA-2014-124247"/>
    <x v="439"/>
    <d v="2014-12-21T00:00:00"/>
    <x v="1"/>
    <s v="SH-20635"/>
    <s v="Stefanie Holloman"/>
    <x v="1"/>
    <s v="United States"/>
    <x v="155"/>
    <x v="2"/>
    <x v="1"/>
    <s v="FUR-CH-10001854"/>
    <x v="0"/>
    <x v="1"/>
    <s v="Office Star - Professional Matrix Back Chair with 2-to-1 Synchro Tilt and Mesh Fabric Seat"/>
    <n v="1403.92"/>
    <n v="5"/>
    <n v="70.195999999999998"/>
    <x v="2"/>
    <s v="Dec"/>
  </r>
  <r>
    <s v="CA-2015-137925"/>
    <x v="737"/>
    <d v="2015-12-04T00:00:00"/>
    <x v="1"/>
    <s v="JL-15235"/>
    <s v="Janet Lee"/>
    <x v="0"/>
    <s v="United States"/>
    <x v="13"/>
    <x v="7"/>
    <x v="2"/>
    <s v="FUR-BO-10001608"/>
    <x v="0"/>
    <x v="0"/>
    <s v="Hon Metal Bookcases, Black"/>
    <n v="681.40800000000002"/>
    <n v="12"/>
    <n v="42.588000000000001"/>
    <x v="4"/>
    <s v="Nov"/>
  </r>
  <r>
    <s v="CA-2014-164182"/>
    <x v="738"/>
    <d v="2014-07-18T00:00:00"/>
    <x v="1"/>
    <s v="ST-20530"/>
    <s v="Shui Tom"/>
    <x v="0"/>
    <s v="United States"/>
    <x v="3"/>
    <x v="3"/>
    <x v="2"/>
    <s v="FUR-FU-10001057"/>
    <x v="0"/>
    <x v="3"/>
    <s v="Tensor Track Tree Floor Lamp"/>
    <n v="31.984000000000002"/>
    <n v="2"/>
    <n v="1.1994"/>
    <x v="4"/>
    <s v="Jul"/>
  </r>
  <r>
    <s v="CA-2016-129847"/>
    <x v="227"/>
    <d v="2016-09-04T00:00:00"/>
    <x v="2"/>
    <s v="TA-21385"/>
    <s v="Tom Ashbrook"/>
    <x v="2"/>
    <s v="United States"/>
    <x v="9"/>
    <x v="8"/>
    <x v="3"/>
    <s v="FUR-FU-10000277"/>
    <x v="0"/>
    <x v="3"/>
    <s v="Deflect-o DuraMat Antistatic Studded Beveled Mat for Medium Pile Carpeting"/>
    <n v="84.272000000000006"/>
    <n v="2"/>
    <n v="-75.844800000000006"/>
    <x v="3"/>
    <s v="Sep"/>
  </r>
  <r>
    <s v="CA-2016-106243"/>
    <x v="739"/>
    <d v="2016-10-04T00:00:00"/>
    <x v="1"/>
    <s v="GM-14680"/>
    <s v="Greg Matthias"/>
    <x v="0"/>
    <s v="United States"/>
    <x v="13"/>
    <x v="7"/>
    <x v="2"/>
    <s v="FUR-BO-10003034"/>
    <x v="0"/>
    <x v="0"/>
    <s v="O'Sullivan Elevations Bookcase, Cherry Finish"/>
    <n v="523.91999999999996"/>
    <n v="5"/>
    <n v="-26.196000000000002"/>
    <x v="4"/>
    <s v="Sep"/>
  </r>
  <r>
    <s v="CA-2015-130365"/>
    <x v="740"/>
    <d v="2015-04-29T00:00:00"/>
    <x v="1"/>
    <s v="ZC-21910"/>
    <s v="Zuschuss Carroll"/>
    <x v="0"/>
    <s v="United States"/>
    <x v="14"/>
    <x v="8"/>
    <x v="3"/>
    <s v="FUR-CH-10003535"/>
    <x v="0"/>
    <x v="1"/>
    <s v="Global Armless Task Chair, Royal Blue"/>
    <n v="128.05799999999999"/>
    <n v="3"/>
    <n v="-23.7822"/>
    <x v="4"/>
    <s v="Apr"/>
  </r>
  <r>
    <s v="CA-2017-143021"/>
    <x v="49"/>
    <d v="2017-11-19T00:00:00"/>
    <x v="3"/>
    <s v="AP-10720"/>
    <s v="Anne Pryor"/>
    <x v="2"/>
    <s v="United States"/>
    <x v="13"/>
    <x v="7"/>
    <x v="2"/>
    <s v="FUR-TA-10001676"/>
    <x v="0"/>
    <x v="2"/>
    <s v="Hon 61000 Series Interactive Training Tables"/>
    <n v="79.974000000000004"/>
    <n v="3"/>
    <n v="-29.323799999999999"/>
    <x v="7"/>
    <s v="Nov"/>
  </r>
  <r>
    <s v="CA-2016-157588"/>
    <x v="197"/>
    <d v="2016-07-19T00:00:00"/>
    <x v="1"/>
    <s v="AR-10570"/>
    <s v="Anemone Ratner"/>
    <x v="0"/>
    <s v="United States"/>
    <x v="29"/>
    <x v="24"/>
    <x v="0"/>
    <s v="FUR-FU-10004848"/>
    <x v="0"/>
    <x v="3"/>
    <s v="Howard Miller 13-3/4&quot; Diameter Brushed Chrome Round Wall Clock"/>
    <n v="51.75"/>
    <n v="1"/>
    <n v="15.525"/>
    <x v="2"/>
    <s v="Jul"/>
  </r>
  <r>
    <s v="CA-2016-163937"/>
    <x v="579"/>
    <d v="2016-01-13T00:00:00"/>
    <x v="0"/>
    <s v="JB-16000"/>
    <s v="Joy Bell-"/>
    <x v="0"/>
    <s v="United States"/>
    <x v="314"/>
    <x v="13"/>
    <x v="1"/>
    <s v="FUR-FU-10000010"/>
    <x v="0"/>
    <x v="3"/>
    <s v="DAX Value U-Channel Document Frames, Easel Back"/>
    <n v="24.85"/>
    <n v="5"/>
    <n v="7.7035"/>
    <x v="0"/>
    <s v="Jan"/>
  </r>
  <r>
    <s v="CA-2015-112144"/>
    <x v="741"/>
    <d v="2015-07-02T00:00:00"/>
    <x v="1"/>
    <s v="CY-12745"/>
    <s v="Craig Yedwab"/>
    <x v="1"/>
    <s v="United States"/>
    <x v="171"/>
    <x v="22"/>
    <x v="1"/>
    <s v="FUR-FU-10004306"/>
    <x v="0"/>
    <x v="3"/>
    <s v="Electrix Halogen Magnifier Lamp"/>
    <n v="621.76"/>
    <n v="4"/>
    <n v="46.631999999999998"/>
    <x v="4"/>
    <s v="Jun"/>
  </r>
  <r>
    <s v="CA-2015-109386"/>
    <x v="428"/>
    <d v="2015-11-13T00:00:00"/>
    <x v="0"/>
    <s v="RH-19600"/>
    <s v="Rob Haberlin"/>
    <x v="0"/>
    <s v="United States"/>
    <x v="247"/>
    <x v="25"/>
    <x v="0"/>
    <s v="FUR-FU-10000308"/>
    <x v="0"/>
    <x v="3"/>
    <s v="Deflect-o Glass Clear Studded Chair Mats"/>
    <n v="186.54"/>
    <n v="3"/>
    <n v="41.038800000000002"/>
    <x v="2"/>
    <s v="Nov"/>
  </r>
  <r>
    <s v="CA-2015-104871"/>
    <x v="742"/>
    <d v="2015-04-03T00:00:00"/>
    <x v="1"/>
    <s v="DR-12940"/>
    <s v="Daniel Raglin"/>
    <x v="2"/>
    <s v="United States"/>
    <x v="315"/>
    <x v="8"/>
    <x v="3"/>
    <s v="FUR-CH-10003298"/>
    <x v="0"/>
    <x v="1"/>
    <s v="Office Star - Contemporary Task Swivel chair with Loop Arms, Charcoal"/>
    <n v="366.74400000000003"/>
    <n v="4"/>
    <n v="-110.0232"/>
    <x v="4"/>
    <s v="Mar"/>
  </r>
  <r>
    <s v="CA-2014-133158"/>
    <x v="532"/>
    <d v="2014-08-21T00:00:00"/>
    <x v="0"/>
    <s v="DW-13195"/>
    <s v="David Wiener"/>
    <x v="1"/>
    <s v="United States"/>
    <x v="2"/>
    <x v="2"/>
    <x v="1"/>
    <s v="FUR-FU-10000723"/>
    <x v="0"/>
    <x v="3"/>
    <s v="Deflect-o EconoMat Studded, No Bevel Mat for Low Pile Carpeting"/>
    <n v="289.24"/>
    <n v="7"/>
    <n v="26.031600000000001"/>
    <x v="3"/>
    <s v="Aug"/>
  </r>
  <r>
    <s v="CA-2015-141740"/>
    <x v="341"/>
    <d v="2015-11-05T00:00:00"/>
    <x v="1"/>
    <s v="JF-15490"/>
    <s v="Jeremy Farry"/>
    <x v="0"/>
    <s v="United States"/>
    <x v="13"/>
    <x v="7"/>
    <x v="2"/>
    <s v="FUR-CH-10001545"/>
    <x v="0"/>
    <x v="1"/>
    <s v="Hon Comfortask Task/Swivel Chairs"/>
    <n v="205.16399999999999"/>
    <n v="2"/>
    <n v="13.6776"/>
    <x v="4"/>
    <s v="Nov"/>
  </r>
  <r>
    <s v="CA-2014-119466"/>
    <x v="256"/>
    <d v="2014-12-21T00:00:00"/>
    <x v="1"/>
    <s v="SP-20860"/>
    <s v="Sung Pak"/>
    <x v="1"/>
    <s v="United States"/>
    <x v="9"/>
    <x v="8"/>
    <x v="3"/>
    <s v="FUR-FU-10001546"/>
    <x v="0"/>
    <x v="3"/>
    <s v="Dana Swing-Arm Lamps"/>
    <n v="8.5440000000000005"/>
    <n v="2"/>
    <n v="-7.476"/>
    <x v="6"/>
    <s v="Dec"/>
  </r>
  <r>
    <s v="CA-2015-154823"/>
    <x v="130"/>
    <d v="2015-08-25T00:00:00"/>
    <x v="1"/>
    <s v="KN-16390"/>
    <s v="Katherine Nockton"/>
    <x v="1"/>
    <s v="United States"/>
    <x v="76"/>
    <x v="15"/>
    <x v="2"/>
    <s v="FUR-CH-10003379"/>
    <x v="0"/>
    <x v="1"/>
    <s v="Global Commerce Series High-Back Swivel/Tilt Chairs"/>
    <n v="598.45799999999997"/>
    <n v="3"/>
    <n v="-42.747"/>
    <x v="4"/>
    <s v="Aug"/>
  </r>
  <r>
    <s v="CA-2015-154823"/>
    <x v="130"/>
    <d v="2015-08-25T00:00:00"/>
    <x v="1"/>
    <s v="KN-16390"/>
    <s v="Katherine Nockton"/>
    <x v="1"/>
    <s v="United States"/>
    <x v="76"/>
    <x v="15"/>
    <x v="2"/>
    <s v="FUR-FU-10000193"/>
    <x v="0"/>
    <x v="3"/>
    <s v="Tenex Chairmats For Use with Hard Floors"/>
    <n v="25.984000000000002"/>
    <n v="1"/>
    <n v="-3.8976000000000002"/>
    <x v="4"/>
    <s v="Aug"/>
  </r>
  <r>
    <s v="CA-2017-141201"/>
    <x v="13"/>
    <d v="2017-12-11T00:00:00"/>
    <x v="0"/>
    <s v="DB-12910"/>
    <s v="Daniel Byrd"/>
    <x v="2"/>
    <s v="United States"/>
    <x v="316"/>
    <x v="2"/>
    <x v="1"/>
    <s v="FUR-BO-10001519"/>
    <x v="0"/>
    <x v="0"/>
    <s v="O'Sullivan 3-Shelf Heavy-Duty Bookcases"/>
    <n v="148.25700000000001"/>
    <n v="3"/>
    <n v="15.697800000000001"/>
    <x v="3"/>
    <s v="Dec"/>
  </r>
  <r>
    <s v="CA-2014-124737"/>
    <x v="743"/>
    <d v="2014-08-27T00:00:00"/>
    <x v="1"/>
    <s v="AP-10915"/>
    <s v="Arthur Prichep"/>
    <x v="0"/>
    <s v="United States"/>
    <x v="22"/>
    <x v="12"/>
    <x v="1"/>
    <s v="FUR-FU-10003274"/>
    <x v="0"/>
    <x v="3"/>
    <s v="Regeneration Desk Collection"/>
    <n v="4.2240000000000002"/>
    <n v="3"/>
    <n v="1.2672000000000001"/>
    <x v="4"/>
    <s v="Aug"/>
  </r>
  <r>
    <s v="CA-2016-145548"/>
    <x v="367"/>
    <d v="2016-11-16T00:00:00"/>
    <x v="1"/>
    <s v="EB-13750"/>
    <s v="Edward Becker"/>
    <x v="1"/>
    <s v="United States"/>
    <x v="13"/>
    <x v="7"/>
    <x v="2"/>
    <s v="FUR-CH-10003774"/>
    <x v="0"/>
    <x v="1"/>
    <s v="Global Wood Trimmed Manager's Task Chair, Khaki"/>
    <n v="245.64599999999999"/>
    <n v="3"/>
    <n v="8.1882000000000001"/>
    <x v="2"/>
    <s v="Nov"/>
  </r>
  <r>
    <s v="CA-2017-119494"/>
    <x v="17"/>
    <d v="2017-11-13T00:00:00"/>
    <x v="1"/>
    <s v="JE-15610"/>
    <s v="Jim Epp"/>
    <x v="1"/>
    <s v="United States"/>
    <x v="53"/>
    <x v="2"/>
    <x v="1"/>
    <s v="FUR-CH-10004675"/>
    <x v="0"/>
    <x v="1"/>
    <s v="Lifetime Advantage Folding Chairs, 4/Carton"/>
    <n v="523.39200000000005"/>
    <n v="3"/>
    <n v="52.339199999999998"/>
    <x v="4"/>
    <s v="Nov"/>
  </r>
  <r>
    <s v="CA-2017-103443"/>
    <x v="430"/>
    <d v="2017-12-23T00:00:00"/>
    <x v="1"/>
    <s v="AT-10735"/>
    <s v="Annie Thurman"/>
    <x v="0"/>
    <s v="United States"/>
    <x v="13"/>
    <x v="7"/>
    <x v="2"/>
    <s v="FUR-FU-10000308"/>
    <x v="0"/>
    <x v="3"/>
    <s v="Deflect-o Glass Clear Studded Chair Mats"/>
    <n v="124.36"/>
    <n v="2"/>
    <n v="27.359200000000001"/>
    <x v="6"/>
    <s v="Dec"/>
  </r>
  <r>
    <s v="US-2017-165358"/>
    <x v="511"/>
    <d v="2017-07-23T00:00:00"/>
    <x v="1"/>
    <s v="SV-20365"/>
    <s v="Seth Vernon"/>
    <x v="0"/>
    <s v="United States"/>
    <x v="3"/>
    <x v="3"/>
    <x v="2"/>
    <s v="FUR-CH-10002647"/>
    <x v="0"/>
    <x v="1"/>
    <s v="Situations Contoured Folding Chairs, 4/Set"/>
    <n v="198.744"/>
    <n v="4"/>
    <n v="-14.196"/>
    <x v="2"/>
    <s v="Jul"/>
  </r>
  <r>
    <s v="CA-2014-150581"/>
    <x v="676"/>
    <d v="2014-04-12T00:00:00"/>
    <x v="1"/>
    <s v="NM-18445"/>
    <s v="Nathan Mautz"/>
    <x v="2"/>
    <s v="United States"/>
    <x v="41"/>
    <x v="2"/>
    <x v="1"/>
    <s v="FUR-TA-10003748"/>
    <x v="0"/>
    <x v="2"/>
    <s v="Bevis 36 x 72 Conference Tables"/>
    <n v="99.591999999999999"/>
    <n v="1"/>
    <n v="2.4897999999999998"/>
    <x v="4"/>
    <s v="Apr"/>
  </r>
  <r>
    <s v="CA-2016-165330"/>
    <x v="106"/>
    <d v="2016-12-11T00:00:00"/>
    <x v="3"/>
    <s v="WB-21850"/>
    <s v="William Brown"/>
    <x v="0"/>
    <s v="United States"/>
    <x v="261"/>
    <x v="2"/>
    <x v="1"/>
    <s v="FUR-CH-10003774"/>
    <x v="0"/>
    <x v="1"/>
    <s v="Global Wood Trimmed Manager's Task Chair, Khaki"/>
    <n v="363.92"/>
    <n v="5"/>
    <n v="-31.843"/>
    <x v="7"/>
    <s v="Dec"/>
  </r>
  <r>
    <s v="CA-2016-165330"/>
    <x v="106"/>
    <d v="2016-12-11T00:00:00"/>
    <x v="3"/>
    <s v="WB-21850"/>
    <s v="William Brown"/>
    <x v="0"/>
    <s v="United States"/>
    <x v="261"/>
    <x v="2"/>
    <x v="1"/>
    <s v="FUR-TA-10004619"/>
    <x v="0"/>
    <x v="2"/>
    <s v="Hon Non-Folding Utility Tables"/>
    <n v="892.13599999999997"/>
    <n v="7"/>
    <n v="111.517"/>
    <x v="7"/>
    <s v="Dec"/>
  </r>
  <r>
    <s v="CA-2016-106950"/>
    <x v="227"/>
    <d v="2016-09-06T00:00:00"/>
    <x v="1"/>
    <s v="JE-15715"/>
    <s v="Joe Elijah"/>
    <x v="0"/>
    <s v="United States"/>
    <x v="127"/>
    <x v="30"/>
    <x v="0"/>
    <s v="FUR-TA-10001768"/>
    <x v="0"/>
    <x v="2"/>
    <s v="Hon Racetrack Conference Tables"/>
    <n v="472.51799999999997"/>
    <n v="3"/>
    <n v="-149.63069999999999"/>
    <x v="4"/>
    <s v="Sep"/>
  </r>
  <r>
    <s v="CA-2017-128944"/>
    <x v="744"/>
    <d v="2017-06-21T00:00:00"/>
    <x v="0"/>
    <s v="KH-16330"/>
    <s v="Katharine Harms"/>
    <x v="1"/>
    <s v="United States"/>
    <x v="19"/>
    <x v="15"/>
    <x v="2"/>
    <s v="FUR-CH-10000785"/>
    <x v="0"/>
    <x v="1"/>
    <s v="Global Ergonomic Managers Chair"/>
    <n v="760.11599999999999"/>
    <n v="6"/>
    <n v="-43.435200000000002"/>
    <x v="3"/>
    <s v="Jun"/>
  </r>
  <r>
    <s v="CA-2017-128944"/>
    <x v="744"/>
    <d v="2017-06-21T00:00:00"/>
    <x v="0"/>
    <s v="KH-16330"/>
    <s v="Katharine Harms"/>
    <x v="1"/>
    <s v="United States"/>
    <x v="19"/>
    <x v="15"/>
    <x v="2"/>
    <s v="FUR-FU-10004909"/>
    <x v="0"/>
    <x v="3"/>
    <s v="Contemporary Wood/Metal Frame"/>
    <n v="38.783999999999999"/>
    <n v="3"/>
    <n v="7.2720000000000002"/>
    <x v="3"/>
    <s v="Jun"/>
  </r>
  <r>
    <s v="US-2016-102239"/>
    <x v="399"/>
    <d v="2016-05-06T00:00:00"/>
    <x v="2"/>
    <s v="LW-16990"/>
    <s v="Lindsay Williams"/>
    <x v="1"/>
    <s v="United States"/>
    <x v="0"/>
    <x v="34"/>
    <x v="1"/>
    <s v="FUR-TA-10003392"/>
    <x v="0"/>
    <x v="2"/>
    <s v="Global Adaptabilities Conference Tables"/>
    <n v="1685.88"/>
    <n v="6"/>
    <n v="320.31720000000001"/>
    <x v="5"/>
    <s v="May"/>
  </r>
  <r>
    <s v="CA-2017-166926"/>
    <x v="451"/>
    <d v="2017-12-08T00:00:00"/>
    <x v="1"/>
    <s v="SO-20335"/>
    <s v="Sean O'Donnell"/>
    <x v="0"/>
    <s v="United States"/>
    <x v="15"/>
    <x v="13"/>
    <x v="1"/>
    <s v="FUR-BO-10002598"/>
    <x v="0"/>
    <x v="0"/>
    <s v="Hon Metal Bookcases, Putty"/>
    <n v="141.96"/>
    <n v="2"/>
    <n v="41.168399999999998"/>
    <x v="1"/>
    <s v="Dec"/>
  </r>
  <r>
    <s v="CA-2015-128013"/>
    <x v="38"/>
    <d v="2015-08-16T00:00:00"/>
    <x v="1"/>
    <s v="MF-18250"/>
    <s v="Monica Federle"/>
    <x v="1"/>
    <s v="United States"/>
    <x v="13"/>
    <x v="7"/>
    <x v="2"/>
    <s v="FUR-FU-10000320"/>
    <x v="0"/>
    <x v="3"/>
    <s v="OIC Stacking Trays"/>
    <n v="10.02"/>
    <n v="3"/>
    <n v="4.4088000000000003"/>
    <x v="1"/>
    <s v="Aug"/>
  </r>
  <r>
    <s v="US-2016-117541"/>
    <x v="566"/>
    <d v="2016-11-20T00:00:00"/>
    <x v="1"/>
    <s v="JM-16195"/>
    <s v="Justin MacKendrick"/>
    <x v="0"/>
    <s v="United States"/>
    <x v="19"/>
    <x v="14"/>
    <x v="2"/>
    <s v="FUR-FU-10000550"/>
    <x v="0"/>
    <x v="3"/>
    <s v="Stacking Trays by OIC"/>
    <n v="19.920000000000002"/>
    <n v="4"/>
    <n v="6.5735999999999999"/>
    <x v="6"/>
    <s v="Nov"/>
  </r>
  <r>
    <s v="CA-2017-141439"/>
    <x v="83"/>
    <d v="2017-12-01T00:00:00"/>
    <x v="1"/>
    <s v="TT-21460"/>
    <s v="Tonja Turnell"/>
    <x v="2"/>
    <s v="United States"/>
    <x v="52"/>
    <x v="6"/>
    <x v="3"/>
    <s v="FUR-TA-10001039"/>
    <x v="0"/>
    <x v="2"/>
    <s v="KI Adjustable-Height Table"/>
    <n v="257.94"/>
    <n v="3"/>
    <n v="67.064400000000006"/>
    <x v="2"/>
    <s v="Nov"/>
  </r>
  <r>
    <s v="CA-2017-141439"/>
    <x v="83"/>
    <d v="2017-12-01T00:00:00"/>
    <x v="1"/>
    <s v="TT-21460"/>
    <s v="Tonja Turnell"/>
    <x v="2"/>
    <s v="United States"/>
    <x v="52"/>
    <x v="6"/>
    <x v="3"/>
    <s v="FUR-FU-10001473"/>
    <x v="0"/>
    <x v="3"/>
    <s v="DAX Wood Document Frame"/>
    <n v="27.46"/>
    <n v="2"/>
    <n v="9.8856000000000002"/>
    <x v="2"/>
    <s v="Nov"/>
  </r>
  <r>
    <s v="CA-2017-141439"/>
    <x v="83"/>
    <d v="2017-12-01T00:00:00"/>
    <x v="1"/>
    <s v="TT-21460"/>
    <s v="Tonja Turnell"/>
    <x v="2"/>
    <s v="United States"/>
    <x v="52"/>
    <x v="6"/>
    <x v="3"/>
    <s v="FUR-CH-10004287"/>
    <x v="0"/>
    <x v="1"/>
    <s v="SAFCO Arco Folding Chair"/>
    <n v="828.6"/>
    <n v="3"/>
    <n v="240.29400000000001"/>
    <x v="2"/>
    <s v="Nov"/>
  </r>
  <r>
    <s v="CA-2015-163965"/>
    <x v="141"/>
    <d v="2015-11-27T00:00:00"/>
    <x v="1"/>
    <s v="SS-20875"/>
    <s v="Sung Shariari"/>
    <x v="0"/>
    <s v="United States"/>
    <x v="89"/>
    <x v="1"/>
    <x v="0"/>
    <s v="FUR-BO-10001337"/>
    <x v="0"/>
    <x v="0"/>
    <s v="O'Sullivan Living Dimensions 2-Shelf Bookcases"/>
    <n v="290.35199999999998"/>
    <n v="3"/>
    <n v="-36.293999999999997"/>
    <x v="1"/>
    <s v="Nov"/>
  </r>
  <r>
    <s v="CA-2017-128783"/>
    <x v="87"/>
    <d v="2017-09-07T00:00:00"/>
    <x v="3"/>
    <s v="TG-21640"/>
    <s v="Trudy Glocke"/>
    <x v="0"/>
    <s v="United States"/>
    <x v="317"/>
    <x v="23"/>
    <x v="3"/>
    <s v="FUR-FU-10003623"/>
    <x v="0"/>
    <x v="3"/>
    <s v="DataProducts Ampli Magnifier Task Lamp, Black,"/>
    <n v="135.30000000000001"/>
    <n v="5"/>
    <n v="37.884"/>
    <x v="7"/>
    <s v="Sep"/>
  </r>
  <r>
    <s v="CA-2014-122217"/>
    <x v="168"/>
    <d v="2014-11-29T00:00:00"/>
    <x v="1"/>
    <s v="HP-14815"/>
    <s v="Harold Pawlan"/>
    <x v="2"/>
    <s v="United States"/>
    <x v="304"/>
    <x v="25"/>
    <x v="0"/>
    <s v="FUR-FU-10002045"/>
    <x v="0"/>
    <x v="3"/>
    <s v="Executive Impressions 14&quot;"/>
    <n v="111.15"/>
    <n v="5"/>
    <n v="48.905999999999999"/>
    <x v="2"/>
    <s v="Nov"/>
  </r>
  <r>
    <s v="US-2017-141558"/>
    <x v="745"/>
    <d v="2017-03-16T00:00:00"/>
    <x v="1"/>
    <s v="MH-17290"/>
    <s v="Marc Harrigan"/>
    <x v="2"/>
    <s v="United States"/>
    <x v="3"/>
    <x v="3"/>
    <x v="2"/>
    <s v="FUR-TA-10004086"/>
    <x v="0"/>
    <x v="2"/>
    <s v="KI Adjustable-Height Table"/>
    <n v="154.76400000000001"/>
    <n v="3"/>
    <n v="-46.429200000000002"/>
    <x v="2"/>
    <s v="Mar"/>
  </r>
  <r>
    <s v="CA-2017-100412"/>
    <x v="313"/>
    <d v="2017-12-26T00:00:00"/>
    <x v="1"/>
    <s v="SR-20425"/>
    <s v="Sharelle Roach"/>
    <x v="2"/>
    <s v="United States"/>
    <x v="318"/>
    <x v="33"/>
    <x v="0"/>
    <s v="FUR-CH-10002647"/>
    <x v="0"/>
    <x v="1"/>
    <s v="Situations Contoured Folding Chairs, 4/Set"/>
    <n v="141.96"/>
    <n v="2"/>
    <n v="35.49"/>
    <x v="4"/>
    <s v="Dec"/>
  </r>
  <r>
    <s v="CA-2017-142909"/>
    <x v="313"/>
    <d v="2017-12-25T00:00:00"/>
    <x v="0"/>
    <s v="AG-10330"/>
    <s v="Alex Grayson"/>
    <x v="0"/>
    <s v="United States"/>
    <x v="81"/>
    <x v="22"/>
    <x v="1"/>
    <s v="FUR-TA-10003008"/>
    <x v="0"/>
    <x v="2"/>
    <s v="Lesro Round Back Collection Coffee Table, End Table"/>
    <n v="182.55"/>
    <n v="2"/>
    <n v="-135.08699999999999"/>
    <x v="0"/>
    <s v="Dec"/>
  </r>
  <r>
    <s v="US-2015-136749"/>
    <x v="344"/>
    <d v="2015-12-27T00:00:00"/>
    <x v="0"/>
    <s v="LH-16900"/>
    <s v="Lena Hernandez"/>
    <x v="0"/>
    <s v="United States"/>
    <x v="29"/>
    <x v="24"/>
    <x v="0"/>
    <s v="FUR-FU-10000747"/>
    <x v="0"/>
    <x v="3"/>
    <s v="Tenex B1-RE Series Chair Mats for Low Pile Carpets"/>
    <n v="275.88"/>
    <n v="6"/>
    <n v="46.8996"/>
    <x v="3"/>
    <s v="Dec"/>
  </r>
  <r>
    <s v="CA-2014-117464"/>
    <x v="746"/>
    <d v="2014-07-24T00:00:00"/>
    <x v="0"/>
    <s v="NP-18325"/>
    <s v="Naresj Patel"/>
    <x v="0"/>
    <s v="United States"/>
    <x v="28"/>
    <x v="2"/>
    <x v="1"/>
    <s v="FUR-CH-10000155"/>
    <x v="0"/>
    <x v="1"/>
    <s v="Global Comet Stacking Armless Chair"/>
    <n v="717.72"/>
    <n v="3"/>
    <n v="71.772000000000006"/>
    <x v="3"/>
    <s v="Jul"/>
  </r>
  <r>
    <s v="CA-2014-117464"/>
    <x v="746"/>
    <d v="2014-07-24T00:00:00"/>
    <x v="0"/>
    <s v="NP-18325"/>
    <s v="Naresj Patel"/>
    <x v="0"/>
    <s v="United States"/>
    <x v="28"/>
    <x v="2"/>
    <x v="1"/>
    <s v="FUR-TA-10004767"/>
    <x v="0"/>
    <x v="2"/>
    <s v="Safco Drafting Table"/>
    <n v="170.352"/>
    <n v="3"/>
    <n v="19.1646"/>
    <x v="3"/>
    <s v="Jul"/>
  </r>
  <r>
    <s v="US-2017-168613"/>
    <x v="747"/>
    <d v="2017-10-14T00:00:00"/>
    <x v="1"/>
    <s v="GM-14440"/>
    <s v="Gary McGarr"/>
    <x v="0"/>
    <s v="United States"/>
    <x v="13"/>
    <x v="7"/>
    <x v="2"/>
    <s v="FUR-CH-10002372"/>
    <x v="0"/>
    <x v="1"/>
    <s v="Office Star - Ergonomically Designed Knee Chair"/>
    <n v="145.76400000000001"/>
    <n v="2"/>
    <n v="3.2391999999999999"/>
    <x v="6"/>
    <s v="Oct"/>
  </r>
  <r>
    <s v="CA-2017-128853"/>
    <x v="488"/>
    <d v="2017-04-23T00:00:00"/>
    <x v="2"/>
    <s v="JM-15250"/>
    <s v="Janet Martin"/>
    <x v="0"/>
    <s v="United States"/>
    <x v="237"/>
    <x v="32"/>
    <x v="2"/>
    <s v="FUR-CH-10004218"/>
    <x v="0"/>
    <x v="1"/>
    <s v="Global Fabric Manager's Chair, Dark Gray"/>
    <n v="908.82"/>
    <n v="9"/>
    <n v="227.20500000000001"/>
    <x v="3"/>
    <s v="Apr"/>
  </r>
  <r>
    <s v="CA-2017-133102"/>
    <x v="301"/>
    <d v="2017-08-24T00:00:00"/>
    <x v="1"/>
    <s v="ED-13885"/>
    <s v="Emily Ducich"/>
    <x v="2"/>
    <s v="United States"/>
    <x v="6"/>
    <x v="5"/>
    <x v="3"/>
    <s v="FUR-CH-10002017"/>
    <x v="0"/>
    <x v="1"/>
    <s v="SAFCO Optional Arm Kit for Workspace Cribbage Stacking Chair"/>
    <n v="74.591999999999999"/>
    <n v="4"/>
    <n v="-2.1312000000000002"/>
    <x v="1"/>
    <s v="Aug"/>
  </r>
  <r>
    <s v="CA-2017-133102"/>
    <x v="301"/>
    <d v="2017-08-24T00:00:00"/>
    <x v="1"/>
    <s v="ED-13885"/>
    <s v="Emily Ducich"/>
    <x v="2"/>
    <s v="United States"/>
    <x v="6"/>
    <x v="5"/>
    <x v="3"/>
    <s v="FUR-FU-10003247"/>
    <x v="0"/>
    <x v="3"/>
    <s v="36X48 HARDFLOOR CHAIRMAT"/>
    <n v="16.783999999999999"/>
    <n v="2"/>
    <n v="-22.238800000000001"/>
    <x v="1"/>
    <s v="Aug"/>
  </r>
  <r>
    <s v="CA-2016-164399"/>
    <x v="689"/>
    <d v="2016-11-15T00:00:00"/>
    <x v="2"/>
    <s v="DW-13480"/>
    <s v="Dianna Wilson"/>
    <x v="2"/>
    <s v="United States"/>
    <x v="53"/>
    <x v="2"/>
    <x v="1"/>
    <s v="FUR-TA-10003392"/>
    <x v="0"/>
    <x v="2"/>
    <s v="Global Adaptabilities Conference Tables"/>
    <n v="674.35199999999998"/>
    <n v="3"/>
    <n v="-8.4293999999999993"/>
    <x v="0"/>
    <s v="Nov"/>
  </r>
  <r>
    <s v="CA-2016-147683"/>
    <x v="282"/>
    <d v="2016-11-17T00:00:00"/>
    <x v="1"/>
    <s v="PO-19180"/>
    <s v="Philisse Overcash"/>
    <x v="2"/>
    <s v="United States"/>
    <x v="15"/>
    <x v="13"/>
    <x v="1"/>
    <s v="FUR-FU-10004848"/>
    <x v="0"/>
    <x v="3"/>
    <s v="DAX Solid Wood Frames"/>
    <n v="19.54"/>
    <n v="2"/>
    <n v="7.2298"/>
    <x v="4"/>
    <s v="Nov"/>
  </r>
  <r>
    <s v="CA-2016-104276"/>
    <x v="673"/>
    <d v="2016-12-03T00:00:00"/>
    <x v="1"/>
    <s v="HF-14995"/>
    <s v="Herbert Flentye"/>
    <x v="0"/>
    <s v="United States"/>
    <x v="1"/>
    <x v="1"/>
    <x v="0"/>
    <s v="FUR-TA-10001039"/>
    <x v="0"/>
    <x v="2"/>
    <s v="KI Adjustable-Height Table"/>
    <n v="331.02300000000002"/>
    <n v="7"/>
    <n v="-114.35339999999999"/>
    <x v="6"/>
    <s v="Nov"/>
  </r>
  <r>
    <s v="CA-2016-120369"/>
    <x v="48"/>
    <d v="2016-10-28T00:00:00"/>
    <x v="3"/>
    <s v="VB-21745"/>
    <s v="Victoria Brennan"/>
    <x v="1"/>
    <s v="United States"/>
    <x v="77"/>
    <x v="7"/>
    <x v="2"/>
    <s v="FUR-FU-10003806"/>
    <x v="0"/>
    <x v="3"/>
    <s v="Tenex Chairmat w/ Average Lip, 45&quot; x 53&quot;"/>
    <n v="756.8"/>
    <n v="5"/>
    <n v="75.680000000000007"/>
    <x v="7"/>
    <s v="Oct"/>
  </r>
  <r>
    <s v="CA-2014-118276"/>
    <x v="527"/>
    <d v="2015-01-02T00:00:00"/>
    <x v="1"/>
    <s v="MG-17890"/>
    <s v="Michael Granlund"/>
    <x v="2"/>
    <s v="United States"/>
    <x v="317"/>
    <x v="8"/>
    <x v="3"/>
    <s v="FUR-FU-10002111"/>
    <x v="0"/>
    <x v="3"/>
    <s v="Master Caster Door Stop, Large Brown"/>
    <n v="8.7360000000000007"/>
    <n v="3"/>
    <n v="-4.8048000000000002"/>
    <x v="4"/>
    <s v="Dec"/>
  </r>
  <r>
    <s v="CA-2017-137414"/>
    <x v="125"/>
    <d v="2017-10-06T00:00:00"/>
    <x v="1"/>
    <s v="CM-12115"/>
    <s v="Chad McGuire"/>
    <x v="0"/>
    <s v="United States"/>
    <x v="28"/>
    <x v="2"/>
    <x v="1"/>
    <s v="FUR-FU-10001424"/>
    <x v="0"/>
    <x v="3"/>
    <s v="Dax Clear Box Frame"/>
    <n v="17.46"/>
    <n v="2"/>
    <n v="5.9363999999999999"/>
    <x v="4"/>
    <s v="Oct"/>
  </r>
  <r>
    <s v="CA-2016-109953"/>
    <x v="197"/>
    <d v="2016-07-18T00:00:00"/>
    <x v="1"/>
    <s v="RB-19360"/>
    <s v="Raymond Buch"/>
    <x v="0"/>
    <s v="United States"/>
    <x v="28"/>
    <x v="2"/>
    <x v="1"/>
    <s v="FUR-FU-10000073"/>
    <x v="0"/>
    <x v="3"/>
    <s v="Deflect-O Glasstique Clear Desk Accessories"/>
    <n v="30.8"/>
    <n v="4"/>
    <n v="10.164"/>
    <x v="4"/>
    <s v="Jul"/>
  </r>
  <r>
    <s v="CA-2016-137337"/>
    <x v="177"/>
    <d v="2016-03-12T00:00:00"/>
    <x v="1"/>
    <s v="GB-14575"/>
    <s v="Giulietta Baptist"/>
    <x v="0"/>
    <s v="United States"/>
    <x v="13"/>
    <x v="7"/>
    <x v="2"/>
    <s v="FUR-FU-10003347"/>
    <x v="0"/>
    <x v="3"/>
    <s v="Coloredge Poster Frame"/>
    <n v="113.6"/>
    <n v="8"/>
    <n v="44.304000000000002"/>
    <x v="4"/>
    <s v="Mar"/>
  </r>
  <r>
    <s v="CA-2016-101651"/>
    <x v="695"/>
    <d v="2016-12-30T00:00:00"/>
    <x v="1"/>
    <s v="SC-20305"/>
    <s v="Sean Christensen"/>
    <x v="0"/>
    <s v="United States"/>
    <x v="124"/>
    <x v="2"/>
    <x v="1"/>
    <s v="FUR-FU-10000771"/>
    <x v="0"/>
    <x v="3"/>
    <s v="Eldon 200 Class Desk Accessories, Smoke"/>
    <n v="43.96"/>
    <n v="7"/>
    <n v="18.463200000000001"/>
    <x v="6"/>
    <s v="Dec"/>
  </r>
  <r>
    <s v="CA-2017-136651"/>
    <x v="748"/>
    <d v="2017-04-25T00:00:00"/>
    <x v="0"/>
    <s v="JF-15355"/>
    <s v="Jay Fein"/>
    <x v="0"/>
    <s v="United States"/>
    <x v="102"/>
    <x v="2"/>
    <x v="1"/>
    <s v="FUR-FU-10002445"/>
    <x v="0"/>
    <x v="3"/>
    <s v="DAX Two-Tone Rosewood/Black Document Frame, Desktop, 5 x 7"/>
    <n v="66.36"/>
    <n v="7"/>
    <n v="26.544"/>
    <x v="3"/>
    <s v="Apr"/>
  </r>
  <r>
    <s v="CA-2017-136651"/>
    <x v="748"/>
    <d v="2017-04-25T00:00:00"/>
    <x v="0"/>
    <s v="JF-15355"/>
    <s v="Jay Fein"/>
    <x v="0"/>
    <s v="United States"/>
    <x v="102"/>
    <x v="2"/>
    <x v="1"/>
    <s v="FUR-FU-10004864"/>
    <x v="0"/>
    <x v="3"/>
    <s v="Eldon 500 Class Desk Accessories"/>
    <n v="24.14"/>
    <n v="2"/>
    <n v="7.9661999999999997"/>
    <x v="3"/>
    <s v="Apr"/>
  </r>
  <r>
    <s v="CA-2017-118892"/>
    <x v="301"/>
    <d v="2017-08-22T00:00:00"/>
    <x v="0"/>
    <s v="TP-21415"/>
    <s v="Tom Prescott"/>
    <x v="0"/>
    <s v="United States"/>
    <x v="3"/>
    <x v="3"/>
    <x v="2"/>
    <s v="FUR-CH-10002024"/>
    <x v="0"/>
    <x v="1"/>
    <s v="HON 5400 Series Task Chairs for Big and Tall"/>
    <n v="4416.174"/>
    <n v="9"/>
    <n v="-630.88199999999995"/>
    <x v="2"/>
    <s v="Aug"/>
  </r>
  <r>
    <s v="US-2014-127978"/>
    <x v="749"/>
    <d v="2014-03-08T00:00:00"/>
    <x v="1"/>
    <s v="JS-15595"/>
    <s v="Jill Stevenson"/>
    <x v="1"/>
    <s v="United States"/>
    <x v="29"/>
    <x v="15"/>
    <x v="2"/>
    <s v="FUR-BO-10001972"/>
    <x v="0"/>
    <x v="0"/>
    <s v="O'Sullivan 4-Shelf Bookcase in Odessa Pine"/>
    <n v="302.45"/>
    <n v="5"/>
    <n v="-199.61699999999999"/>
    <x v="2"/>
    <s v="Mar"/>
  </r>
  <r>
    <s v="CA-2016-152730"/>
    <x v="82"/>
    <d v="2016-06-04T00:00:00"/>
    <x v="1"/>
    <s v="EM-14140"/>
    <s v="Eugene Moren"/>
    <x v="2"/>
    <s v="United States"/>
    <x v="319"/>
    <x v="16"/>
    <x v="3"/>
    <s v="FUR-FU-10001037"/>
    <x v="0"/>
    <x v="3"/>
    <s v="DAX Charcoal/Nickel-Tone Document Frame, 5 x 7"/>
    <n v="47.4"/>
    <n v="5"/>
    <n v="21.33"/>
    <x v="2"/>
    <s v="May"/>
  </r>
  <r>
    <s v="US-2014-143721"/>
    <x v="255"/>
    <d v="2014-11-26T00:00:00"/>
    <x v="0"/>
    <s v="DK-12835"/>
    <s v="Damala Kotsonis"/>
    <x v="1"/>
    <s v="United States"/>
    <x v="6"/>
    <x v="5"/>
    <x v="3"/>
    <s v="FUR-CH-10001973"/>
    <x v="0"/>
    <x v="1"/>
    <s v="Office Star Flex Back Scooter Chair with White Frame"/>
    <n v="155.37200000000001"/>
    <n v="2"/>
    <n v="-35.513599999999997"/>
    <x v="0"/>
    <s v="Nov"/>
  </r>
  <r>
    <s v="CA-2016-133368"/>
    <x v="750"/>
    <d v="2016-01-20T00:00:00"/>
    <x v="1"/>
    <s v="AG-10675"/>
    <s v="Anna Gayman"/>
    <x v="0"/>
    <s v="United States"/>
    <x v="41"/>
    <x v="30"/>
    <x v="0"/>
    <s v="FUR-FU-10003374"/>
    <x v="0"/>
    <x v="3"/>
    <s v="Electrix Fluorescent Magnifier Lamps &amp; Weighted Base"/>
    <n v="315.77600000000001"/>
    <n v="8"/>
    <n v="31.5776"/>
    <x v="6"/>
    <s v="Jan"/>
  </r>
  <r>
    <s v="CA-2016-123337"/>
    <x v="751"/>
    <d v="2016-09-22T00:00:00"/>
    <x v="1"/>
    <s v="KD-16495"/>
    <s v="Keith Dawkins"/>
    <x v="1"/>
    <s v="United States"/>
    <x v="124"/>
    <x v="2"/>
    <x v="1"/>
    <s v="FUR-BO-10001918"/>
    <x v="0"/>
    <x v="0"/>
    <s v="Sauder Forest Hills Library with Doors, Woodland Oak Finish"/>
    <n v="273.666"/>
    <n v="2"/>
    <n v="-12.878399999999999"/>
    <x v="6"/>
    <s v="Sep"/>
  </r>
  <r>
    <s v="CA-2015-144519"/>
    <x v="18"/>
    <d v="2015-11-17T00:00:00"/>
    <x v="1"/>
    <s v="AW-10930"/>
    <s v="Arthur Wiediger"/>
    <x v="2"/>
    <s v="United States"/>
    <x v="320"/>
    <x v="46"/>
    <x v="1"/>
    <s v="FUR-FU-10000794"/>
    <x v="0"/>
    <x v="3"/>
    <s v="Eldon Stackable Tray, Side-Load, Legal, Smoke"/>
    <n v="63.98"/>
    <n v="7"/>
    <n v="21.7532"/>
    <x v="4"/>
    <s v="Nov"/>
  </r>
  <r>
    <s v="CA-2017-169439"/>
    <x v="198"/>
    <d v="2017-09-13T00:00:00"/>
    <x v="1"/>
    <s v="LC-17140"/>
    <s v="Logan Currie"/>
    <x v="0"/>
    <s v="United States"/>
    <x v="59"/>
    <x v="15"/>
    <x v="2"/>
    <s v="FUR-FU-10000723"/>
    <x v="0"/>
    <x v="3"/>
    <s v="Deflect-o EconoMat Studded, No Bevel Mat for Low Pile Carpeting"/>
    <n v="66.111999999999995"/>
    <n v="2"/>
    <n v="-9.0904000000000007"/>
    <x v="4"/>
    <s v="Sep"/>
  </r>
  <r>
    <s v="CA-2016-149965"/>
    <x v="210"/>
    <d v="2016-06-25T00:00:00"/>
    <x v="1"/>
    <s v="BS-11365"/>
    <s v="Bill Shonely"/>
    <x v="1"/>
    <s v="United States"/>
    <x v="258"/>
    <x v="37"/>
    <x v="3"/>
    <s v="FUR-FU-10004270"/>
    <x v="0"/>
    <x v="3"/>
    <s v="Executive Impressions 13&quot; Clairmont Wall Clock"/>
    <n v="57.69"/>
    <n v="3"/>
    <n v="23.652899999999999"/>
    <x v="2"/>
    <s v="Jun"/>
  </r>
  <r>
    <s v="CA-2016-113656"/>
    <x v="752"/>
    <d v="2016-01-29T00:00:00"/>
    <x v="1"/>
    <s v="CB-12415"/>
    <s v="Christy Brittain"/>
    <x v="0"/>
    <s v="United States"/>
    <x v="2"/>
    <x v="2"/>
    <x v="1"/>
    <s v="FUR-FU-10000719"/>
    <x v="0"/>
    <x v="3"/>
    <s v="DAX Cubicle Frames, 8-1/2 x 11"/>
    <n v="59.99"/>
    <n v="7"/>
    <n v="21.596399999999999"/>
    <x v="6"/>
    <s v="Jan"/>
  </r>
  <r>
    <s v="CA-2015-148964"/>
    <x v="753"/>
    <d v="2015-05-31T00:00:00"/>
    <x v="1"/>
    <s v="RD-19900"/>
    <s v="Ruben Dartt"/>
    <x v="0"/>
    <s v="United States"/>
    <x v="321"/>
    <x v="13"/>
    <x v="1"/>
    <s v="FUR-FU-10003849"/>
    <x v="0"/>
    <x v="3"/>
    <s v="DAX Metal Frame, Desktop, Stepped-Edge"/>
    <n v="20.239999999999998"/>
    <n v="1"/>
    <n v="7.8936000000000002"/>
    <x v="2"/>
    <s v="May"/>
  </r>
  <r>
    <s v="CA-2014-163468"/>
    <x v="356"/>
    <d v="2014-11-21T00:00:00"/>
    <x v="2"/>
    <s v="JK-15730"/>
    <s v="Joe Kamberova"/>
    <x v="0"/>
    <s v="United States"/>
    <x v="322"/>
    <x v="8"/>
    <x v="3"/>
    <s v="FUR-TA-10002533"/>
    <x v="0"/>
    <x v="2"/>
    <s v="BPI Conference Tables"/>
    <n v="292.10000000000002"/>
    <n v="4"/>
    <n v="-175.26"/>
    <x v="0"/>
    <s v="Nov"/>
  </r>
  <r>
    <s v="CA-2014-163468"/>
    <x v="356"/>
    <d v="2014-11-21T00:00:00"/>
    <x v="2"/>
    <s v="JK-15730"/>
    <s v="Joe Kamberova"/>
    <x v="0"/>
    <s v="United States"/>
    <x v="322"/>
    <x v="8"/>
    <x v="3"/>
    <s v="FUR-FU-10001546"/>
    <x v="0"/>
    <x v="3"/>
    <s v="Dana Swing-Arm Lamps"/>
    <n v="8.5440000000000005"/>
    <n v="2"/>
    <n v="-7.476"/>
    <x v="0"/>
    <s v="Nov"/>
  </r>
  <r>
    <s v="CA-2014-163468"/>
    <x v="356"/>
    <d v="2014-11-21T00:00:00"/>
    <x v="2"/>
    <s v="JK-15730"/>
    <s v="Joe Kamberova"/>
    <x v="0"/>
    <s v="United States"/>
    <x v="322"/>
    <x v="8"/>
    <x v="3"/>
    <s v="FUR-BO-10003546"/>
    <x v="0"/>
    <x v="0"/>
    <s v="Hon 4-Shelf Metal Bookcases"/>
    <n v="424.11599999999999"/>
    <n v="6"/>
    <n v="-30.294"/>
    <x v="0"/>
    <s v="Nov"/>
  </r>
  <r>
    <s v="US-2017-117450"/>
    <x v="362"/>
    <d v="2017-09-08T00:00:00"/>
    <x v="1"/>
    <s v="DO-13645"/>
    <s v="Doug O'Connell"/>
    <x v="0"/>
    <s v="United States"/>
    <x v="98"/>
    <x v="1"/>
    <x v="0"/>
    <s v="FUR-CH-10003817"/>
    <x v="0"/>
    <x v="1"/>
    <s v="Global Value Steno Chair, Gray"/>
    <n v="97.183999999999997"/>
    <n v="2"/>
    <n v="6.0739999999999998"/>
    <x v="4"/>
    <s v="Sep"/>
  </r>
  <r>
    <s v="CA-2014-137274"/>
    <x v="754"/>
    <d v="2014-04-02T00:00:00"/>
    <x v="1"/>
    <s v="MG-18145"/>
    <s v="Mike Gockenbach"/>
    <x v="0"/>
    <s v="United States"/>
    <x v="215"/>
    <x v="5"/>
    <x v="3"/>
    <s v="FUR-TA-10001889"/>
    <x v="0"/>
    <x v="2"/>
    <s v="Bush Advantage Collection Racetrack Conference Table"/>
    <n v="890.84100000000001"/>
    <n v="3"/>
    <n v="-152.71559999999999"/>
    <x v="4"/>
    <s v="Mar"/>
  </r>
  <r>
    <s v="CA-2016-144092"/>
    <x v="541"/>
    <d v="2016-11-07T00:00:00"/>
    <x v="0"/>
    <s v="LH-17155"/>
    <s v="Logan Haushalter"/>
    <x v="0"/>
    <s v="United States"/>
    <x v="124"/>
    <x v="2"/>
    <x v="1"/>
    <s v="FUR-CH-10004875"/>
    <x v="0"/>
    <x v="1"/>
    <s v="Harbour Creations 67200 Series Stacking Chairs"/>
    <n v="113.88800000000001"/>
    <n v="2"/>
    <n v="9.9651999999999994"/>
    <x v="3"/>
    <s v="Nov"/>
  </r>
  <r>
    <s v="CA-2016-132066"/>
    <x v="755"/>
    <d v="2016-10-20T00:00:00"/>
    <x v="1"/>
    <s v="NB-18655"/>
    <s v="Nona Balk"/>
    <x v="1"/>
    <s v="United States"/>
    <x v="13"/>
    <x v="7"/>
    <x v="2"/>
    <s v="FUR-TA-10001539"/>
    <x v="0"/>
    <x v="2"/>
    <s v="Chromcraft Rectangular Conference Tables"/>
    <n v="142.18199999999999"/>
    <n v="1"/>
    <n v="-37.915199999999999"/>
    <x v="4"/>
    <s v="Oct"/>
  </r>
  <r>
    <s v="CA-2017-100097"/>
    <x v="83"/>
    <d v="2017-11-29T00:00:00"/>
    <x v="0"/>
    <s v="MN-17935"/>
    <s v="Michael Nguyen"/>
    <x v="0"/>
    <s v="United States"/>
    <x v="13"/>
    <x v="7"/>
    <x v="2"/>
    <s v="FUR-FU-10003623"/>
    <x v="0"/>
    <x v="3"/>
    <s v="DataProducts Ampli Magnifier Task Lamp, Black,"/>
    <n v="135.30000000000001"/>
    <n v="5"/>
    <n v="37.884"/>
    <x v="0"/>
    <s v="Nov"/>
  </r>
  <r>
    <s v="US-2017-126053"/>
    <x v="446"/>
    <d v="2017-12-08T00:00:00"/>
    <x v="2"/>
    <s v="CS-11950"/>
    <s v="Carlos Soltero"/>
    <x v="0"/>
    <s v="United States"/>
    <x v="13"/>
    <x v="7"/>
    <x v="2"/>
    <s v="FUR-FU-10001934"/>
    <x v="0"/>
    <x v="3"/>
    <s v="Magnifier Swing Arm Lamp"/>
    <n v="41.96"/>
    <n v="2"/>
    <n v="10.909599999999999"/>
    <x v="0"/>
    <s v="Dec"/>
  </r>
  <r>
    <s v="US-2014-131275"/>
    <x v="385"/>
    <d v="2014-03-24T00:00:00"/>
    <x v="1"/>
    <s v="SC-20050"/>
    <s v="Sample Company A"/>
    <x v="2"/>
    <s v="United States"/>
    <x v="323"/>
    <x v="2"/>
    <x v="1"/>
    <s v="FUR-FU-10004597"/>
    <x v="0"/>
    <x v="3"/>
    <s v="Eldon Cleatmat Chair Mats for Medium Pile Carpets"/>
    <n v="111"/>
    <n v="2"/>
    <n v="14.43"/>
    <x v="6"/>
    <s v="Mar"/>
  </r>
  <r>
    <s v="CA-2016-149349"/>
    <x v="689"/>
    <d v="2016-11-13T00:00:00"/>
    <x v="2"/>
    <s v="SP-20650"/>
    <s v="Stephanie Phelps"/>
    <x v="1"/>
    <s v="United States"/>
    <x v="9"/>
    <x v="8"/>
    <x v="3"/>
    <s v="FUR-FU-10001037"/>
    <x v="0"/>
    <x v="3"/>
    <s v="DAX Charcoal/Nickel-Tone Document Frame, 5 x 7"/>
    <n v="22.751999999999999"/>
    <n v="6"/>
    <n v="-8.532"/>
    <x v="5"/>
    <s v="Nov"/>
  </r>
  <r>
    <s v="CA-2015-125563"/>
    <x v="756"/>
    <d v="2015-04-17T00:00:00"/>
    <x v="1"/>
    <s v="PR-18880"/>
    <s v="Patrick Ryan"/>
    <x v="0"/>
    <s v="United States"/>
    <x v="26"/>
    <x v="1"/>
    <x v="0"/>
    <s v="FUR-FU-10001290"/>
    <x v="0"/>
    <x v="3"/>
    <s v="Executive Impressions Supervisor Wall Clock"/>
    <n v="67.36"/>
    <n v="2"/>
    <n v="10.103999999999999"/>
    <x v="6"/>
    <s v="Apr"/>
  </r>
  <r>
    <s v="CA-2015-125563"/>
    <x v="756"/>
    <d v="2015-04-17T00:00:00"/>
    <x v="1"/>
    <s v="PR-18880"/>
    <s v="Patrick Ryan"/>
    <x v="0"/>
    <s v="United States"/>
    <x v="26"/>
    <x v="1"/>
    <x v="0"/>
    <s v="FUR-FU-10000087"/>
    <x v="0"/>
    <x v="3"/>
    <s v="Executive Impressions 14&quot; Two-Color Numerals Wall Clock"/>
    <n v="54.527999999999999"/>
    <n v="3"/>
    <n v="14.313599999999999"/>
    <x v="6"/>
    <s v="Apr"/>
  </r>
  <r>
    <s v="CA-2015-113152"/>
    <x v="344"/>
    <d v="2015-12-30T00:00:00"/>
    <x v="1"/>
    <s v="JK-15625"/>
    <s v="Jim Karlsson"/>
    <x v="0"/>
    <s v="United States"/>
    <x v="13"/>
    <x v="7"/>
    <x v="2"/>
    <s v="FUR-BO-10002613"/>
    <x v="0"/>
    <x v="0"/>
    <s v="Atlantic Metals Mobile 4-Shelf Bookcases, Custom Colors"/>
    <n v="449.56799999999998"/>
    <n v="2"/>
    <n v="56.195999999999998"/>
    <x v="2"/>
    <s v="Dec"/>
  </r>
  <r>
    <s v="CA-2014-163412"/>
    <x v="191"/>
    <d v="2014-12-23T00:00:00"/>
    <x v="0"/>
    <s v="SM-20950"/>
    <s v="Suzanne McNair"/>
    <x v="1"/>
    <s v="United States"/>
    <x v="13"/>
    <x v="7"/>
    <x v="2"/>
    <s v="FUR-CH-10004875"/>
    <x v="0"/>
    <x v="1"/>
    <s v="Harbour Creations 67200 Series Stacking Chairs"/>
    <n v="192.18600000000001"/>
    <n v="3"/>
    <n v="36.3018"/>
    <x v="0"/>
    <s v="Dec"/>
  </r>
  <r>
    <s v="CA-2014-116190"/>
    <x v="503"/>
    <d v="2014-08-01T00:00:00"/>
    <x v="1"/>
    <s v="SG-20470"/>
    <s v="Sheri Gordon"/>
    <x v="0"/>
    <s v="United States"/>
    <x v="182"/>
    <x v="24"/>
    <x v="0"/>
    <s v="FUR-CH-10000553"/>
    <x v="0"/>
    <x v="1"/>
    <s v="Metal Folding Chairs, Beige, 4/Carton"/>
    <n v="67.88"/>
    <n v="2"/>
    <n v="18.3276"/>
    <x v="6"/>
    <s v="Jul"/>
  </r>
  <r>
    <s v="CA-2014-116190"/>
    <x v="503"/>
    <d v="2014-08-01T00:00:00"/>
    <x v="1"/>
    <s v="SG-20470"/>
    <s v="Sheri Gordon"/>
    <x v="0"/>
    <s v="United States"/>
    <x v="182"/>
    <x v="24"/>
    <x v="0"/>
    <s v="FUR-FU-10000719"/>
    <x v="0"/>
    <x v="3"/>
    <s v="DAX Cubicle Frames, 8-1/2 x 11"/>
    <n v="25.71"/>
    <n v="3"/>
    <n v="9.2555999999999994"/>
    <x v="6"/>
    <s v="Jul"/>
  </r>
  <r>
    <s v="CA-2017-168389"/>
    <x v="246"/>
    <d v="2017-12-17T00:00:00"/>
    <x v="1"/>
    <s v="DV-13045"/>
    <s v="Darrin Van Huff"/>
    <x v="1"/>
    <s v="United States"/>
    <x v="51"/>
    <x v="1"/>
    <x v="0"/>
    <s v="FUR-TA-10004289"/>
    <x v="0"/>
    <x v="2"/>
    <s v="BoxOffice By Design Rectangular and Half-Moon Meeting Room Tables"/>
    <n v="721.875"/>
    <n v="6"/>
    <n v="-420"/>
    <x v="6"/>
    <s v="Dec"/>
  </r>
  <r>
    <s v="CA-2017-168389"/>
    <x v="246"/>
    <d v="2017-12-17T00:00:00"/>
    <x v="1"/>
    <s v="DV-13045"/>
    <s v="Darrin Van Huff"/>
    <x v="1"/>
    <s v="United States"/>
    <x v="51"/>
    <x v="1"/>
    <x v="0"/>
    <s v="FUR-CH-10000225"/>
    <x v="0"/>
    <x v="1"/>
    <s v="Global Geo Office Task Chair, Gray"/>
    <n v="64.784000000000006"/>
    <n v="1"/>
    <n v="-12.147"/>
    <x v="6"/>
    <s v="Dec"/>
  </r>
  <r>
    <s v="CA-2016-114748"/>
    <x v="714"/>
    <d v="2016-10-14T00:00:00"/>
    <x v="1"/>
    <s v="MZ-17335"/>
    <s v="Maria Zettner"/>
    <x v="2"/>
    <s v="United States"/>
    <x v="43"/>
    <x v="22"/>
    <x v="1"/>
    <s v="FUR-FU-10001488"/>
    <x v="0"/>
    <x v="3"/>
    <s v="Tenex 46&quot; x 60&quot; Computer Anti-Static Chairmat, Rectangular Shaped"/>
    <n v="169.56800000000001"/>
    <n v="2"/>
    <n v="0"/>
    <x v="2"/>
    <s v="Oct"/>
  </r>
  <r>
    <s v="US-2014-115189"/>
    <x v="757"/>
    <d v="2015-01-03T00:00:00"/>
    <x v="0"/>
    <s v="AR-10345"/>
    <s v="Alex Russell"/>
    <x v="1"/>
    <s v="United States"/>
    <x v="3"/>
    <x v="3"/>
    <x v="2"/>
    <s v="FUR-TA-10004575"/>
    <x v="0"/>
    <x v="2"/>
    <s v="Hon 5100 Series Wood Tables"/>
    <n v="523.76400000000001"/>
    <n v="3"/>
    <n v="-192.04679999999999"/>
    <x v="4"/>
    <s v="Dec"/>
  </r>
  <r>
    <s v="CA-2016-163594"/>
    <x v="188"/>
    <d v="2016-04-14T00:00:00"/>
    <x v="2"/>
    <s v="JF-15295"/>
    <s v="Jason Fortune-"/>
    <x v="0"/>
    <s v="United States"/>
    <x v="2"/>
    <x v="2"/>
    <x v="1"/>
    <s v="FUR-CH-10000225"/>
    <x v="0"/>
    <x v="1"/>
    <s v="Global Geo Office Task Chair, Gray"/>
    <n v="194.352"/>
    <n v="3"/>
    <n v="-36.441000000000003"/>
    <x v="3"/>
    <s v="Apr"/>
  </r>
  <r>
    <s v="CA-2016-127243"/>
    <x v="597"/>
    <d v="2016-12-04T00:00:00"/>
    <x v="1"/>
    <s v="DS-13180"/>
    <s v="David Smith"/>
    <x v="1"/>
    <s v="United States"/>
    <x v="3"/>
    <x v="3"/>
    <x v="2"/>
    <s v="FUR-CH-10002647"/>
    <x v="0"/>
    <x v="1"/>
    <s v="Situations Contoured Folding Chairs, 4/Set"/>
    <n v="347.80200000000002"/>
    <n v="7"/>
    <n v="-24.843"/>
    <x v="6"/>
    <s v="Nov"/>
  </r>
  <r>
    <s v="CA-2016-105732"/>
    <x v="758"/>
    <d v="2016-09-18T00:00:00"/>
    <x v="1"/>
    <s v="AG-10270"/>
    <s v="Alejandro Grove"/>
    <x v="0"/>
    <s v="United States"/>
    <x v="70"/>
    <x v="27"/>
    <x v="3"/>
    <s v="FUR-FU-10003664"/>
    <x v="0"/>
    <x v="3"/>
    <s v="Electrix Architect's Clamp-On Swing Arm Lamp, Black"/>
    <n v="1336.44"/>
    <n v="14"/>
    <n v="387.56760000000003"/>
    <x v="2"/>
    <s v="Sep"/>
  </r>
  <r>
    <s v="CA-2017-108035"/>
    <x v="759"/>
    <d v="2017-12-03T00:00:00"/>
    <x v="1"/>
    <s v="TT-21070"/>
    <s v="Ted Trevino"/>
    <x v="0"/>
    <s v="United States"/>
    <x v="196"/>
    <x v="9"/>
    <x v="0"/>
    <s v="FUR-CH-10000454"/>
    <x v="0"/>
    <x v="1"/>
    <s v="Hon Deluxe Fabric Upholstered Stacking Chairs, Rounded Back"/>
    <n v="390.36799999999999"/>
    <n v="2"/>
    <n v="48.795999999999999"/>
    <x v="4"/>
    <s v="Nov"/>
  </r>
  <r>
    <s v="CA-2017-108035"/>
    <x v="759"/>
    <d v="2017-12-03T00:00:00"/>
    <x v="1"/>
    <s v="TT-21070"/>
    <s v="Ted Trevino"/>
    <x v="0"/>
    <s v="United States"/>
    <x v="196"/>
    <x v="9"/>
    <x v="0"/>
    <s v="FUR-FU-10004017"/>
    <x v="0"/>
    <x v="3"/>
    <s v="Executive Impressions 13&quot; Chairman Wall Clock"/>
    <n v="101.52"/>
    <n v="5"/>
    <n v="19.035"/>
    <x v="4"/>
    <s v="Nov"/>
  </r>
  <r>
    <s v="CA-2016-110975"/>
    <x v="683"/>
    <d v="2016-12-30T00:00:00"/>
    <x v="1"/>
    <s v="DB-12970"/>
    <s v="Darren Budd"/>
    <x v="1"/>
    <s v="United States"/>
    <x v="13"/>
    <x v="7"/>
    <x v="2"/>
    <s v="FUR-TA-10002958"/>
    <x v="0"/>
    <x v="2"/>
    <s v="Bevis Oval Conference Table, Walnut"/>
    <n v="313.17599999999999"/>
    <n v="2"/>
    <n v="-120.0508"/>
    <x v="2"/>
    <s v="Dec"/>
  </r>
  <r>
    <s v="CA-2016-110975"/>
    <x v="683"/>
    <d v="2016-12-30T00:00:00"/>
    <x v="1"/>
    <s v="DB-12970"/>
    <s v="Darren Budd"/>
    <x v="1"/>
    <s v="United States"/>
    <x v="13"/>
    <x v="7"/>
    <x v="2"/>
    <s v="FUR-CH-10003746"/>
    <x v="0"/>
    <x v="1"/>
    <s v="Hon 4070 Series Pagoda Round Back Stacking Chairs"/>
    <n v="866.64599999999996"/>
    <n v="3"/>
    <n v="173.32919999999999"/>
    <x v="2"/>
    <s v="Dec"/>
  </r>
  <r>
    <s v="CA-2016-110009"/>
    <x v="63"/>
    <d v="2016-09-13T00:00:00"/>
    <x v="1"/>
    <s v="TR-21325"/>
    <s v="Toby Ritter"/>
    <x v="0"/>
    <s v="United States"/>
    <x v="15"/>
    <x v="13"/>
    <x v="1"/>
    <s v="FUR-FU-10003039"/>
    <x v="0"/>
    <x v="3"/>
    <s v="Howard Miller 11-1/2&quot; Diameter Grantwood Wall Clock"/>
    <n v="43.13"/>
    <n v="1"/>
    <n v="14.664199999999999"/>
    <x v="2"/>
    <s v="Sep"/>
  </r>
  <r>
    <s v="CA-2015-100146"/>
    <x v="760"/>
    <d v="2015-05-19T00:00:00"/>
    <x v="1"/>
    <s v="CB-12535"/>
    <s v="Claudia Bergmann"/>
    <x v="1"/>
    <s v="United States"/>
    <x v="324"/>
    <x v="2"/>
    <x v="1"/>
    <s v="FUR-BO-10004015"/>
    <x v="0"/>
    <x v="0"/>
    <s v="Bush Andora Bookcase, Maple/Graphite Gray Finish"/>
    <n v="509.95749999999998"/>
    <n v="5"/>
    <n v="41.996499999999997"/>
    <x v="2"/>
    <s v="May"/>
  </r>
  <r>
    <s v="CA-2015-100146"/>
    <x v="760"/>
    <d v="2015-05-19T00:00:00"/>
    <x v="1"/>
    <s v="CB-12535"/>
    <s v="Claudia Bergmann"/>
    <x v="1"/>
    <s v="United States"/>
    <x v="324"/>
    <x v="2"/>
    <x v="1"/>
    <s v="FUR-FU-10001979"/>
    <x v="0"/>
    <x v="3"/>
    <s v="Dana Halogen Swing-Arm Architect Lamp"/>
    <n v="122.91"/>
    <n v="3"/>
    <n v="34.4148"/>
    <x v="2"/>
    <s v="May"/>
  </r>
  <r>
    <s v="CA-2015-100146"/>
    <x v="760"/>
    <d v="2015-05-19T00:00:00"/>
    <x v="1"/>
    <s v="CB-12535"/>
    <s v="Claudia Bergmann"/>
    <x v="1"/>
    <s v="United States"/>
    <x v="324"/>
    <x v="2"/>
    <x v="1"/>
    <s v="FUR-CH-10003833"/>
    <x v="0"/>
    <x v="1"/>
    <s v="Novimex Fabric Task Chair"/>
    <n v="97.567999999999998"/>
    <n v="2"/>
    <n v="-6.0979999999999999"/>
    <x v="2"/>
    <s v="May"/>
  </r>
  <r>
    <s v="CA-2015-100146"/>
    <x v="760"/>
    <d v="2015-05-19T00:00:00"/>
    <x v="1"/>
    <s v="CB-12535"/>
    <s v="Claudia Bergmann"/>
    <x v="1"/>
    <s v="United States"/>
    <x v="324"/>
    <x v="2"/>
    <x v="1"/>
    <s v="FUR-CH-10004495"/>
    <x v="0"/>
    <x v="1"/>
    <s v="Global Leather and Oak Executive Chair, Black"/>
    <n v="722.35199999999998"/>
    <n v="3"/>
    <n v="81.264600000000002"/>
    <x v="2"/>
    <s v="May"/>
  </r>
  <r>
    <s v="CA-2016-129728"/>
    <x v="82"/>
    <d v="2016-06-06T00:00:00"/>
    <x v="1"/>
    <s v="JG-15310"/>
    <s v="Jason Gross"/>
    <x v="1"/>
    <s v="United States"/>
    <x v="2"/>
    <x v="2"/>
    <x v="1"/>
    <s v="FUR-FU-10003247"/>
    <x v="0"/>
    <x v="3"/>
    <s v="36X48 HARDFLOOR CHAIRMAT"/>
    <n v="167.84"/>
    <n v="8"/>
    <n v="11.748799999999999"/>
    <x v="1"/>
    <s v="May"/>
  </r>
  <r>
    <s v="CA-2014-121769"/>
    <x v="676"/>
    <d v="2014-04-12T00:00:00"/>
    <x v="1"/>
    <s v="JS-15880"/>
    <s v="John Stevenson"/>
    <x v="0"/>
    <s v="United States"/>
    <x v="219"/>
    <x v="15"/>
    <x v="2"/>
    <s v="FUR-TA-10004442"/>
    <x v="0"/>
    <x v="2"/>
    <s v="Riverside Furniture Stanwyck Manor Table Series"/>
    <n v="172.11"/>
    <n v="1"/>
    <n v="-94.660499999999999"/>
    <x v="4"/>
    <s v="Apr"/>
  </r>
  <r>
    <s v="CA-2017-121125"/>
    <x v="703"/>
    <d v="2017-06-03T00:00:00"/>
    <x v="1"/>
    <s v="MG-17890"/>
    <s v="Michael Granlund"/>
    <x v="2"/>
    <s v="United States"/>
    <x v="325"/>
    <x v="36"/>
    <x v="1"/>
    <s v="FUR-FU-10000820"/>
    <x v="0"/>
    <x v="3"/>
    <s v="Tensor Brushed Steel Torchiere Floor Lamp"/>
    <n v="13.592000000000001"/>
    <n v="1"/>
    <n v="-0.33979999999999999"/>
    <x v="4"/>
    <s v="May"/>
  </r>
  <r>
    <s v="US-2016-114013"/>
    <x v="345"/>
    <d v="2016-03-15T00:00:00"/>
    <x v="0"/>
    <s v="SC-20770"/>
    <s v="Stewart Carmichael"/>
    <x v="1"/>
    <s v="United States"/>
    <x v="3"/>
    <x v="3"/>
    <x v="2"/>
    <s v="FUR-CH-10004287"/>
    <x v="0"/>
    <x v="1"/>
    <s v="SAFCO Arco Folding Chair"/>
    <n v="386.68"/>
    <n v="2"/>
    <n v="-5.524"/>
    <x v="3"/>
    <s v="Mar"/>
  </r>
  <r>
    <s v="CA-2017-135069"/>
    <x v="662"/>
    <d v="2017-04-14T00:00:00"/>
    <x v="1"/>
    <s v="BS-11755"/>
    <s v="Bruce Stewart"/>
    <x v="0"/>
    <s v="United States"/>
    <x v="3"/>
    <x v="3"/>
    <x v="2"/>
    <s v="FUR-FU-10003878"/>
    <x v="0"/>
    <x v="3"/>
    <s v="Linden 10&quot; Round Wall Clock, Black"/>
    <n v="36.671999999999997"/>
    <n v="3"/>
    <n v="6.4176000000000002"/>
    <x v="4"/>
    <s v="Apr"/>
  </r>
  <r>
    <s v="CA-2016-101693"/>
    <x v="324"/>
    <d v="2016-06-27T00:00:00"/>
    <x v="0"/>
    <s v="LC-17140"/>
    <s v="Logan Currie"/>
    <x v="0"/>
    <s v="United States"/>
    <x v="6"/>
    <x v="5"/>
    <x v="3"/>
    <s v="FUR-CH-10001146"/>
    <x v="0"/>
    <x v="1"/>
    <s v="Global Value Mid-Back Manager's Chair, Gray"/>
    <n v="85.245999999999995"/>
    <n v="2"/>
    <n v="-6.0890000000000004"/>
    <x v="3"/>
    <s v="Jun"/>
  </r>
  <r>
    <s v="CA-2016-101693"/>
    <x v="324"/>
    <d v="2016-06-27T00:00:00"/>
    <x v="0"/>
    <s v="LC-17140"/>
    <s v="Logan Currie"/>
    <x v="0"/>
    <s v="United States"/>
    <x v="6"/>
    <x v="5"/>
    <x v="3"/>
    <s v="FUR-FU-10003919"/>
    <x v="0"/>
    <x v="3"/>
    <s v="Eldon Executive Woodline II Cherry Finish Desk Accessories"/>
    <n v="32.712000000000003"/>
    <n v="2"/>
    <n v="-26.169599999999999"/>
    <x v="3"/>
    <s v="Jun"/>
  </r>
  <r>
    <s v="CA-2015-145457"/>
    <x v="257"/>
    <d v="2015-03-27T00:00:00"/>
    <x v="0"/>
    <s v="CP-12085"/>
    <s v="Cathy Prescott"/>
    <x v="1"/>
    <s v="United States"/>
    <x v="326"/>
    <x v="13"/>
    <x v="1"/>
    <s v="FUR-FU-10003832"/>
    <x v="0"/>
    <x v="3"/>
    <s v="Eldon Expressions Punched Metal &amp; Wood Desk Accessories, Black &amp; Cherry"/>
    <n v="46.9"/>
    <n v="5"/>
    <n v="13.132"/>
    <x v="0"/>
    <s v="Mar"/>
  </r>
  <r>
    <s v="US-2017-163657"/>
    <x v="113"/>
    <d v="2017-09-06T00:00:00"/>
    <x v="1"/>
    <s v="JL-15235"/>
    <s v="Janet Lee"/>
    <x v="0"/>
    <s v="United States"/>
    <x v="2"/>
    <x v="2"/>
    <x v="1"/>
    <s v="FUR-TA-10004607"/>
    <x v="0"/>
    <x v="2"/>
    <s v="Hon 2111 Invitation Series Straight Table"/>
    <n v="236.52799999999999"/>
    <n v="2"/>
    <n v="-2.9565999999999999"/>
    <x v="4"/>
    <s v="Sep"/>
  </r>
  <r>
    <s v="CA-2017-127474"/>
    <x v="761"/>
    <d v="2017-02-07T00:00:00"/>
    <x v="0"/>
    <s v="RD-19810"/>
    <s v="Ross DeVincentis"/>
    <x v="2"/>
    <s v="United States"/>
    <x v="9"/>
    <x v="8"/>
    <x v="3"/>
    <s v="FUR-FU-10004597"/>
    <x v="0"/>
    <x v="3"/>
    <s v="Eldon Cleatmat Chair Mats for Medium Pile Carpets"/>
    <n v="22.2"/>
    <n v="1"/>
    <n v="-26.085000000000001"/>
    <x v="4"/>
    <s v="Feb"/>
  </r>
  <r>
    <s v="CA-2017-115448"/>
    <x v="762"/>
    <d v="2017-11-14T00:00:00"/>
    <x v="2"/>
    <s v="MH-18025"/>
    <s v="Michelle Huthwaite"/>
    <x v="0"/>
    <s v="United States"/>
    <x v="270"/>
    <x v="9"/>
    <x v="0"/>
    <s v="FUR-FU-10004090"/>
    <x v="0"/>
    <x v="3"/>
    <s v="Executive Impressions 14&quot; Contract Wall Clock"/>
    <n v="88.92"/>
    <n v="5"/>
    <n v="14.4495"/>
    <x v="0"/>
    <s v="Nov"/>
  </r>
  <r>
    <s v="CA-2017-105669"/>
    <x v="342"/>
    <d v="2017-09-22T00:00:00"/>
    <x v="0"/>
    <s v="SJ-20125"/>
    <s v="Sanjit Jacobs"/>
    <x v="2"/>
    <s v="United States"/>
    <x v="6"/>
    <x v="5"/>
    <x v="3"/>
    <s v="FUR-CH-10003774"/>
    <x v="0"/>
    <x v="1"/>
    <s v="Global Wood Trimmed Manager's Task Chair, Khaki"/>
    <n v="318.43"/>
    <n v="5"/>
    <n v="-77.332999999999998"/>
    <x v="2"/>
    <s v="Sep"/>
  </r>
  <r>
    <s v="CA-2015-137974"/>
    <x v="763"/>
    <d v="2015-04-18T00:00:00"/>
    <x v="2"/>
    <s v="LL-16840"/>
    <s v="Lauren Leatherbury"/>
    <x v="0"/>
    <s v="United States"/>
    <x v="61"/>
    <x v="25"/>
    <x v="0"/>
    <s v="FUR-FU-10001468"/>
    <x v="0"/>
    <x v="3"/>
    <s v="Tenex Antistatic Computer Chair Mats"/>
    <n v="1196.8599999999999"/>
    <n v="7"/>
    <n v="119.68600000000001"/>
    <x v="3"/>
    <s v="Apr"/>
  </r>
  <r>
    <s v="CA-2015-137974"/>
    <x v="763"/>
    <d v="2015-04-18T00:00:00"/>
    <x v="2"/>
    <s v="LL-16840"/>
    <s v="Lauren Leatherbury"/>
    <x v="0"/>
    <s v="United States"/>
    <x v="61"/>
    <x v="25"/>
    <x v="0"/>
    <s v="FUR-BO-10001519"/>
    <x v="0"/>
    <x v="0"/>
    <s v="O'Sullivan 3-Shelf Heavy-Duty Bookcases"/>
    <n v="523.26"/>
    <n v="9"/>
    <n v="125.58240000000001"/>
    <x v="3"/>
    <s v="Apr"/>
  </r>
  <r>
    <s v="CA-2017-148985"/>
    <x v="762"/>
    <d v="2017-11-15T00:00:00"/>
    <x v="0"/>
    <s v="TB-21190"/>
    <s v="Thomas Brumley"/>
    <x v="2"/>
    <s v="United States"/>
    <x v="2"/>
    <x v="2"/>
    <x v="1"/>
    <s v="FUR-FU-10001424"/>
    <x v="0"/>
    <x v="3"/>
    <s v="Dax Clear Box Frame"/>
    <n v="34.92"/>
    <n v="4"/>
    <n v="11.8728"/>
    <x v="4"/>
    <s v="Nov"/>
  </r>
  <r>
    <s v="CA-2014-138100"/>
    <x v="712"/>
    <d v="2014-09-20T00:00:00"/>
    <x v="1"/>
    <s v="AA-10315"/>
    <s v="Alex Avila"/>
    <x v="0"/>
    <s v="United States"/>
    <x v="13"/>
    <x v="7"/>
    <x v="2"/>
    <s v="FUR-FU-10002456"/>
    <x v="0"/>
    <x v="3"/>
    <s v="Master Caster Door Stop, Large Neon Orange"/>
    <n v="14.56"/>
    <n v="2"/>
    <n v="6.2607999999999997"/>
    <x v="2"/>
    <s v="Sep"/>
  </r>
  <r>
    <s v="CA-2014-167199"/>
    <x v="764"/>
    <d v="2014-01-10T00:00:00"/>
    <x v="1"/>
    <s v="ME-17320"/>
    <s v="Maria Etezadi"/>
    <x v="2"/>
    <s v="United States"/>
    <x v="0"/>
    <x v="0"/>
    <x v="0"/>
    <s v="FUR-CH-10004063"/>
    <x v="0"/>
    <x v="1"/>
    <s v="Global Deluxe High-Back Manager's Chair"/>
    <n v="2573.8200000000002"/>
    <n v="9"/>
    <n v="746.40779999999995"/>
    <x v="4"/>
    <s v="Jan"/>
  </r>
  <r>
    <s v="CA-2014-129938"/>
    <x v="256"/>
    <d v="2014-12-17T00:00:00"/>
    <x v="0"/>
    <s v="EB-13705"/>
    <s v="Ed Braxton"/>
    <x v="1"/>
    <s v="United States"/>
    <x v="3"/>
    <x v="3"/>
    <x v="2"/>
    <s v="FUR-CH-10003774"/>
    <x v="0"/>
    <x v="1"/>
    <s v="Global Wood Trimmed Manager's Task Chair, Khaki"/>
    <n v="445.80200000000002"/>
    <n v="7"/>
    <n v="-108.2662"/>
    <x v="3"/>
    <s v="Dec"/>
  </r>
  <r>
    <s v="US-2015-134558"/>
    <x v="765"/>
    <d v="2015-12-24T00:00:00"/>
    <x v="0"/>
    <s v="PM-19135"/>
    <s v="Peter McVee"/>
    <x v="2"/>
    <s v="United States"/>
    <x v="63"/>
    <x v="28"/>
    <x v="2"/>
    <s v="FUR-TA-10003473"/>
    <x v="0"/>
    <x v="2"/>
    <s v="Bretford Rectangular Conference Table Tops"/>
    <n v="1053.164"/>
    <n v="4"/>
    <n v="-105.3164"/>
    <x v="2"/>
    <s v="Dec"/>
  </r>
  <r>
    <s v="CA-2015-108672"/>
    <x v="468"/>
    <d v="2015-09-16T00:00:00"/>
    <x v="1"/>
    <s v="FA-14230"/>
    <s v="Frank Atkinson"/>
    <x v="1"/>
    <s v="United States"/>
    <x v="2"/>
    <x v="2"/>
    <x v="1"/>
    <s v="FUR-FU-10003799"/>
    <x v="0"/>
    <x v="3"/>
    <s v="Seth Thomas 13 1/2&quot; Wall Clock"/>
    <n v="106.68"/>
    <n v="6"/>
    <n v="33.070799999999998"/>
    <x v="6"/>
    <s v="Sep"/>
  </r>
  <r>
    <s v="US-2017-160836"/>
    <x v="91"/>
    <d v="2017-09-16T00:00:00"/>
    <x v="1"/>
    <s v="CC-12475"/>
    <s v="Cindy Chapman"/>
    <x v="0"/>
    <s v="United States"/>
    <x v="6"/>
    <x v="5"/>
    <x v="3"/>
    <s v="FUR-TA-10002855"/>
    <x v="0"/>
    <x v="2"/>
    <s v="Bevis Round Conference Table Top &amp; Single Column Base"/>
    <n v="512.19000000000005"/>
    <n v="5"/>
    <n v="-65.852999999999994"/>
    <x v="2"/>
    <s v="Sep"/>
  </r>
  <r>
    <s v="CA-2017-121048"/>
    <x v="766"/>
    <d v="2017-07-18T00:00:00"/>
    <x v="1"/>
    <s v="TC-21295"/>
    <s v="Toby Carlisle"/>
    <x v="0"/>
    <s v="United States"/>
    <x v="327"/>
    <x v="2"/>
    <x v="1"/>
    <s v="FUR-FU-10003601"/>
    <x v="0"/>
    <x v="3"/>
    <s v="Deflect-o RollaMat Studded, Beveled Mat for Medium Pile Carpeting"/>
    <n v="276.69"/>
    <n v="3"/>
    <n v="49.804200000000002"/>
    <x v="4"/>
    <s v="Jul"/>
  </r>
  <r>
    <s v="CA-2017-121048"/>
    <x v="766"/>
    <d v="2017-07-18T00:00:00"/>
    <x v="1"/>
    <s v="TC-21295"/>
    <s v="Toby Carlisle"/>
    <x v="0"/>
    <s v="United States"/>
    <x v="327"/>
    <x v="2"/>
    <x v="1"/>
    <s v="FUR-FU-10002960"/>
    <x v="0"/>
    <x v="3"/>
    <s v="Eldon 200 Class Desk Accessories, Burgundy"/>
    <n v="18.84"/>
    <n v="3"/>
    <n v="7.9127999999999998"/>
    <x v="4"/>
    <s v="Jul"/>
  </r>
  <r>
    <s v="US-2017-161935"/>
    <x v="766"/>
    <d v="2017-07-18T00:00:00"/>
    <x v="1"/>
    <s v="JL-15835"/>
    <s v="John Lee"/>
    <x v="0"/>
    <s v="United States"/>
    <x v="29"/>
    <x v="15"/>
    <x v="2"/>
    <s v="FUR-FU-10002937"/>
    <x v="0"/>
    <x v="3"/>
    <s v="GE 48&quot; Fluorescent Tube, Cool White Energy Saver, 34 Watts, 30/Box"/>
    <n v="396.92"/>
    <n v="5"/>
    <n v="148.845"/>
    <x v="4"/>
    <s v="Jul"/>
  </r>
  <r>
    <s v="CA-2016-162383"/>
    <x v="26"/>
    <d v="2016-09-11T00:00:00"/>
    <x v="1"/>
    <s v="MD-17350"/>
    <s v="Maribeth Dona"/>
    <x v="0"/>
    <s v="United States"/>
    <x v="68"/>
    <x v="15"/>
    <x v="2"/>
    <s v="FUR-CH-10004477"/>
    <x v="0"/>
    <x v="1"/>
    <s v="Global Push Button Manager's Chair, Indigo"/>
    <n v="85.245999999999995"/>
    <n v="2"/>
    <n v="-1.2178"/>
    <x v="6"/>
    <s v="Sep"/>
  </r>
  <r>
    <s v="CA-2014-125731"/>
    <x v="767"/>
    <d v="2014-09-16T00:00:00"/>
    <x v="1"/>
    <s v="CL-12565"/>
    <s v="Clay Ludtke"/>
    <x v="0"/>
    <s v="United States"/>
    <x v="195"/>
    <x v="36"/>
    <x v="1"/>
    <s v="FUR-CH-10003973"/>
    <x v="0"/>
    <x v="1"/>
    <s v="GuestStacker Chair with Chrome Finish Legs"/>
    <n v="1487.04"/>
    <n v="5"/>
    <n v="148.70400000000001"/>
    <x v="6"/>
    <s v="Sep"/>
  </r>
  <r>
    <s v="US-2017-106145"/>
    <x v="572"/>
    <d v="2017-09-26T00:00:00"/>
    <x v="3"/>
    <s v="RA-19885"/>
    <s v="Ruben Ausman"/>
    <x v="1"/>
    <s v="United States"/>
    <x v="28"/>
    <x v="2"/>
    <x v="1"/>
    <s v="FUR-FU-10003829"/>
    <x v="0"/>
    <x v="3"/>
    <s v="Stackable Trays"/>
    <n v="9.24"/>
    <n v="3"/>
    <n v="2.9567999999999999"/>
    <x v="7"/>
    <s v="Sep"/>
  </r>
  <r>
    <s v="CA-2016-107146"/>
    <x v="9"/>
    <d v="2016-06-19T00:00:00"/>
    <x v="2"/>
    <s v="LC-16885"/>
    <s v="Lena Creighton"/>
    <x v="0"/>
    <s v="United States"/>
    <x v="328"/>
    <x v="12"/>
    <x v="1"/>
    <s v="FUR-FU-10002298"/>
    <x v="0"/>
    <x v="3"/>
    <s v="Rubbermaid ClusterMat Chairmats, Mat Size- 66&quot; x 60&quot;, Lip 20&quot; x 11&quot; -90 Degree Angle"/>
    <n v="266.35199999999998"/>
    <n v="3"/>
    <n v="-13.317600000000001"/>
    <x v="3"/>
    <s v="Jun"/>
  </r>
  <r>
    <s v="CA-2016-107146"/>
    <x v="9"/>
    <d v="2016-06-19T00:00:00"/>
    <x v="2"/>
    <s v="LC-16885"/>
    <s v="Lena Creighton"/>
    <x v="0"/>
    <s v="United States"/>
    <x v="328"/>
    <x v="12"/>
    <x v="1"/>
    <s v="FUR-CH-10004853"/>
    <x v="0"/>
    <x v="1"/>
    <s v="Global Manager's Adjustable Task Chair, Storm"/>
    <n v="483.13600000000002"/>
    <n v="4"/>
    <n v="54.352800000000002"/>
    <x v="3"/>
    <s v="Jun"/>
  </r>
  <r>
    <s v="US-2017-134642"/>
    <x v="768"/>
    <d v="2017-03-01T00:00:00"/>
    <x v="1"/>
    <s v="SW-20245"/>
    <s v="Scot Wooten"/>
    <x v="0"/>
    <s v="United States"/>
    <x v="329"/>
    <x v="30"/>
    <x v="0"/>
    <s v="FUR-CH-10002880"/>
    <x v="0"/>
    <x v="1"/>
    <s v="Global High-Back Leather Tilter, Burgundy"/>
    <n v="196.78399999999999"/>
    <n v="2"/>
    <n v="-22.138200000000001"/>
    <x v="4"/>
    <s v="Feb"/>
  </r>
  <r>
    <s v="US-2017-134642"/>
    <x v="768"/>
    <d v="2017-03-01T00:00:00"/>
    <x v="1"/>
    <s v="SW-20245"/>
    <s v="Scot Wooten"/>
    <x v="0"/>
    <s v="United States"/>
    <x v="329"/>
    <x v="30"/>
    <x v="0"/>
    <s v="FUR-BO-10004709"/>
    <x v="0"/>
    <x v="0"/>
    <s v="Bush Westfield Collection Bookcases, Medium Cherry Finish"/>
    <n v="231.92"/>
    <n v="5"/>
    <n v="5.798"/>
    <x v="4"/>
    <s v="Feb"/>
  </r>
  <r>
    <s v="CA-2017-103415"/>
    <x v="587"/>
    <d v="2017-12-08T00:00:00"/>
    <x v="1"/>
    <s v="MV-17485"/>
    <s v="Mark Van Huff"/>
    <x v="0"/>
    <s v="United States"/>
    <x v="6"/>
    <x v="5"/>
    <x v="3"/>
    <s v="FUR-FU-10000820"/>
    <x v="0"/>
    <x v="3"/>
    <s v="Tensor Brushed Steel Torchiere Floor Lamp"/>
    <n v="13.592000000000001"/>
    <n v="2"/>
    <n v="-14.271599999999999"/>
    <x v="2"/>
    <s v="Dec"/>
  </r>
  <r>
    <s v="US-2017-112347"/>
    <x v="308"/>
    <d v="2017-12-06T00:00:00"/>
    <x v="1"/>
    <s v="BS-11380"/>
    <s v="Bill Stewart"/>
    <x v="1"/>
    <s v="United States"/>
    <x v="22"/>
    <x v="12"/>
    <x v="1"/>
    <s v="FUR-BO-10003546"/>
    <x v="0"/>
    <x v="0"/>
    <s v="Hon 4-Shelf Metal Bookcases"/>
    <n v="242.352"/>
    <n v="8"/>
    <n v="-363.52800000000002"/>
    <x v="4"/>
    <s v="Dec"/>
  </r>
  <r>
    <s v="US-2017-112347"/>
    <x v="308"/>
    <d v="2017-12-06T00:00:00"/>
    <x v="1"/>
    <s v="BS-11380"/>
    <s v="Bill Stewart"/>
    <x v="1"/>
    <s v="United States"/>
    <x v="22"/>
    <x v="12"/>
    <x v="1"/>
    <s v="FUR-FU-10001488"/>
    <x v="0"/>
    <x v="3"/>
    <s v="Tenex 46&quot; x 60&quot; Computer Anti-Static Chairmat, Rectangular Shaped"/>
    <n v="508.70400000000001"/>
    <n v="6"/>
    <n v="0"/>
    <x v="4"/>
    <s v="Dec"/>
  </r>
  <r>
    <s v="US-2017-112347"/>
    <x v="308"/>
    <d v="2017-12-06T00:00:00"/>
    <x v="1"/>
    <s v="BS-11380"/>
    <s v="Bill Stewart"/>
    <x v="1"/>
    <s v="United States"/>
    <x v="22"/>
    <x v="12"/>
    <x v="1"/>
    <s v="FUR-CH-10002335"/>
    <x v="0"/>
    <x v="1"/>
    <s v="Hon GuestStacker Chair"/>
    <n v="906.68"/>
    <n v="5"/>
    <n v="68.001000000000005"/>
    <x v="4"/>
    <s v="Dec"/>
  </r>
  <r>
    <s v="CA-2016-136595"/>
    <x v="26"/>
    <d v="2016-09-07T00:00:00"/>
    <x v="2"/>
    <s v="EM-13825"/>
    <s v="Elizabeth Moffitt"/>
    <x v="1"/>
    <s v="United States"/>
    <x v="6"/>
    <x v="5"/>
    <x v="3"/>
    <s v="FUR-FU-10004671"/>
    <x v="0"/>
    <x v="3"/>
    <s v="Executive Impressions 12&quot; Wall Clock"/>
    <n v="21.204000000000001"/>
    <n v="3"/>
    <n v="-11.6622"/>
    <x v="3"/>
    <s v="Sep"/>
  </r>
  <r>
    <s v="CA-2014-114181"/>
    <x v="769"/>
    <d v="2014-05-14T00:00:00"/>
    <x v="0"/>
    <s v="AF-10885"/>
    <s v="Art Foster"/>
    <x v="0"/>
    <s v="United States"/>
    <x v="3"/>
    <x v="3"/>
    <x v="2"/>
    <s v="FUR-BO-10004467"/>
    <x v="0"/>
    <x v="0"/>
    <s v="Bestar Classic Bookcase"/>
    <n v="349.96499999999997"/>
    <n v="7"/>
    <n v="-216.97829999999999"/>
    <x v="4"/>
    <s v="May"/>
  </r>
  <r>
    <s v="US-2014-137155"/>
    <x v="770"/>
    <d v="2014-11-05T00:00:00"/>
    <x v="1"/>
    <s v="DL-12925"/>
    <s v="Daniel Lacy"/>
    <x v="0"/>
    <s v="United States"/>
    <x v="62"/>
    <x v="7"/>
    <x v="2"/>
    <s v="FUR-FU-10003142"/>
    <x v="0"/>
    <x v="3"/>
    <s v="Master Big Foot Doorstop, Beige"/>
    <n v="31.68"/>
    <n v="6"/>
    <n v="9.8208000000000002"/>
    <x v="4"/>
    <s v="Nov"/>
  </r>
  <r>
    <s v="CA-2016-105746"/>
    <x v="771"/>
    <d v="2017-01-01T00:00:00"/>
    <x v="2"/>
    <s v="BD-11605"/>
    <s v="Brian Dahlen"/>
    <x v="0"/>
    <s v="United States"/>
    <x v="68"/>
    <x v="3"/>
    <x v="2"/>
    <s v="FUR-CH-10000454"/>
    <x v="0"/>
    <x v="1"/>
    <s v="Hon Deluxe Fabric Upholstered Stacking Chairs, Rounded Back"/>
    <n v="170.786"/>
    <n v="1"/>
    <n v="0"/>
    <x v="3"/>
    <s v="Dec"/>
  </r>
  <r>
    <s v="US-2016-104815"/>
    <x v="222"/>
    <d v="2016-09-07T00:00:00"/>
    <x v="1"/>
    <s v="RB-19570"/>
    <s v="Rob Beeghly"/>
    <x v="0"/>
    <s v="United States"/>
    <x v="9"/>
    <x v="8"/>
    <x v="3"/>
    <s v="FUR-BO-10003894"/>
    <x v="0"/>
    <x v="0"/>
    <s v="Safco Value Mate Steel Bookcase, Baked Enamel Finish on Steel, Black"/>
    <n v="198.744"/>
    <n v="4"/>
    <n v="0"/>
    <x v="4"/>
    <s v="Sep"/>
  </r>
  <r>
    <s v="US-2016-166660"/>
    <x v="772"/>
    <d v="2016-02-01T00:00:00"/>
    <x v="0"/>
    <s v="TB-21250"/>
    <s v="Tim Brockman"/>
    <x v="0"/>
    <s v="United States"/>
    <x v="15"/>
    <x v="13"/>
    <x v="1"/>
    <s v="FUR-CH-10001190"/>
    <x v="0"/>
    <x v="1"/>
    <s v="Global Deluxe High-Back Office Chair in Storm"/>
    <n v="435.16800000000001"/>
    <n v="4"/>
    <n v="-59.835599999999999"/>
    <x v="3"/>
    <s v="Jan"/>
  </r>
  <r>
    <s v="US-2016-166660"/>
    <x v="772"/>
    <d v="2016-02-01T00:00:00"/>
    <x v="0"/>
    <s v="TB-21250"/>
    <s v="Tim Brockman"/>
    <x v="0"/>
    <s v="United States"/>
    <x v="15"/>
    <x v="13"/>
    <x v="1"/>
    <s v="FUR-BO-10000468"/>
    <x v="0"/>
    <x v="0"/>
    <s v="O'Sullivan 2-Shelf Heavy-Duty Bookcases"/>
    <n v="48.58"/>
    <n v="1"/>
    <n v="7.7728000000000002"/>
    <x v="3"/>
    <s v="Jan"/>
  </r>
  <r>
    <s v="CA-2014-100916"/>
    <x v="299"/>
    <d v="2014-10-26T00:00:00"/>
    <x v="1"/>
    <s v="FH-14275"/>
    <s v="Frank Hawley"/>
    <x v="1"/>
    <s v="United States"/>
    <x v="330"/>
    <x v="25"/>
    <x v="0"/>
    <s v="FUR-TA-10004607"/>
    <x v="0"/>
    <x v="2"/>
    <s v="Hon 2111 Invitation Series Straight Table"/>
    <n v="591.32000000000005"/>
    <n v="4"/>
    <n v="112.35080000000001"/>
    <x v="2"/>
    <s v="Oct"/>
  </r>
  <r>
    <s v="CA-2016-138597"/>
    <x v="105"/>
    <d v="2016-12-21T00:00:00"/>
    <x v="2"/>
    <s v="PN-18775"/>
    <s v="Parhena Norris"/>
    <x v="2"/>
    <s v="United States"/>
    <x v="70"/>
    <x v="27"/>
    <x v="3"/>
    <s v="FUR-CH-10004997"/>
    <x v="0"/>
    <x v="1"/>
    <s v="Hon Every-Day Series Multi-Task Chairs"/>
    <n v="563.94000000000005"/>
    <n v="3"/>
    <n v="112.788"/>
    <x v="0"/>
    <s v="Dec"/>
  </r>
  <r>
    <s v="CA-2015-142734"/>
    <x v="763"/>
    <d v="2015-04-21T00:00:00"/>
    <x v="1"/>
    <s v="DM-13345"/>
    <s v="Denise Monton"/>
    <x v="1"/>
    <s v="United States"/>
    <x v="13"/>
    <x v="7"/>
    <x v="2"/>
    <s v="FUR-CH-10003968"/>
    <x v="0"/>
    <x v="1"/>
    <s v="Novimex Turbo Task Chair"/>
    <n v="127.764"/>
    <n v="2"/>
    <n v="2.8391999999999999"/>
    <x v="2"/>
    <s v="Apr"/>
  </r>
  <r>
    <s v="CA-2017-122945"/>
    <x v="716"/>
    <d v="2017-11-22T00:00:00"/>
    <x v="1"/>
    <s v="MB-18085"/>
    <s v="Mick Brown"/>
    <x v="0"/>
    <s v="United States"/>
    <x v="18"/>
    <x v="2"/>
    <x v="1"/>
    <s v="FUR-FU-10001196"/>
    <x v="0"/>
    <x v="3"/>
    <s v="DAX Cubicle Frames - 8x10"/>
    <n v="17.309999999999999"/>
    <n v="3"/>
    <n v="5.1929999999999996"/>
    <x v="6"/>
    <s v="Nov"/>
  </r>
  <r>
    <s v="CA-2016-158778"/>
    <x v="26"/>
    <d v="2016-09-09T00:00:00"/>
    <x v="1"/>
    <s v="DB-13210"/>
    <s v="Dean Braden"/>
    <x v="0"/>
    <s v="United States"/>
    <x v="3"/>
    <x v="3"/>
    <x v="2"/>
    <s v="FUR-FU-10000260"/>
    <x v="0"/>
    <x v="3"/>
    <s v="6&quot; Cubicle Wall Clock, Black"/>
    <n v="58.247999999999998"/>
    <n v="9"/>
    <n v="11.6496"/>
    <x v="4"/>
    <s v="Sep"/>
  </r>
  <r>
    <s v="CA-2016-158778"/>
    <x v="26"/>
    <d v="2016-09-09T00:00:00"/>
    <x v="1"/>
    <s v="DB-13210"/>
    <s v="Dean Braden"/>
    <x v="0"/>
    <s v="United States"/>
    <x v="3"/>
    <x v="3"/>
    <x v="2"/>
    <s v="FUR-CH-10001146"/>
    <x v="0"/>
    <x v="1"/>
    <s v="Global Task Chair, Black"/>
    <n v="71.245999999999995"/>
    <n v="2"/>
    <n v="-19.338200000000001"/>
    <x v="4"/>
    <s v="Sep"/>
  </r>
  <r>
    <s v="CA-2016-158778"/>
    <x v="26"/>
    <d v="2016-09-09T00:00:00"/>
    <x v="1"/>
    <s v="DB-13210"/>
    <s v="Dean Braden"/>
    <x v="0"/>
    <s v="United States"/>
    <x v="3"/>
    <x v="3"/>
    <x v="2"/>
    <s v="FUR-CH-10000309"/>
    <x v="0"/>
    <x v="1"/>
    <s v="Global Comet Stacking Arm Chair"/>
    <n v="887.27099999999996"/>
    <n v="3"/>
    <n v="-63.3765"/>
    <x v="4"/>
    <s v="Sep"/>
  </r>
  <r>
    <s v="CA-2016-101791"/>
    <x v="614"/>
    <d v="2016-05-31T00:00:00"/>
    <x v="1"/>
    <s v="BS-11665"/>
    <s v="Brian Stugart"/>
    <x v="0"/>
    <s v="United States"/>
    <x v="9"/>
    <x v="8"/>
    <x v="3"/>
    <s v="FUR-FU-10003247"/>
    <x v="0"/>
    <x v="3"/>
    <s v="36X48 HARDFLOOR CHAIRMAT"/>
    <n v="25.175999999999998"/>
    <n v="3"/>
    <n v="-33.358199999999997"/>
    <x v="4"/>
    <s v="May"/>
  </r>
  <r>
    <s v="CA-2016-101791"/>
    <x v="614"/>
    <d v="2016-05-31T00:00:00"/>
    <x v="1"/>
    <s v="BS-11665"/>
    <s v="Brian Stugart"/>
    <x v="0"/>
    <s v="United States"/>
    <x v="9"/>
    <x v="8"/>
    <x v="3"/>
    <s v="FUR-FU-10002191"/>
    <x v="0"/>
    <x v="3"/>
    <s v="G.E. Halogen Desk Lamp Bulbs"/>
    <n v="5.5839999999999996"/>
    <n v="2"/>
    <n v="-1.6752"/>
    <x v="4"/>
    <s v="May"/>
  </r>
  <r>
    <s v="CA-2015-113740"/>
    <x v="108"/>
    <d v="2015-08-28T00:00:00"/>
    <x v="0"/>
    <s v="SC-20380"/>
    <s v="Shahid Collister"/>
    <x v="0"/>
    <s v="United States"/>
    <x v="13"/>
    <x v="7"/>
    <x v="2"/>
    <s v="FUR-FU-10000010"/>
    <x v="0"/>
    <x v="3"/>
    <s v="DAX Value U-Channel Document Frames, Easel Back"/>
    <n v="14.91"/>
    <n v="3"/>
    <n v="4.6220999999999997"/>
    <x v="4"/>
    <s v="Aug"/>
  </r>
  <r>
    <s v="CA-2017-151225"/>
    <x v="526"/>
    <d v="2017-10-29T00:00:00"/>
    <x v="2"/>
    <s v="JM-15655"/>
    <s v="Jim Mitchum"/>
    <x v="1"/>
    <s v="United States"/>
    <x v="2"/>
    <x v="2"/>
    <x v="1"/>
    <s v="FUR-TA-10001539"/>
    <x v="0"/>
    <x v="2"/>
    <s v="Chromcraft Rectangular Conference Tables"/>
    <n v="189.57599999999999"/>
    <n v="1"/>
    <n v="9.4787999999999997"/>
    <x v="3"/>
    <s v="Oct"/>
  </r>
  <r>
    <s v="US-2014-144078"/>
    <x v="306"/>
    <d v="2014-11-29T00:00:00"/>
    <x v="1"/>
    <s v="RB-19435"/>
    <s v="Richard Bierner"/>
    <x v="0"/>
    <s v="United States"/>
    <x v="2"/>
    <x v="2"/>
    <x v="1"/>
    <s v="FUR-CH-10002335"/>
    <x v="0"/>
    <x v="1"/>
    <s v="Hon GuestStacker Chair"/>
    <n v="725.34400000000005"/>
    <n v="4"/>
    <n v="54.400799999999997"/>
    <x v="4"/>
    <s v="Nov"/>
  </r>
  <r>
    <s v="CA-2015-136805"/>
    <x v="773"/>
    <d v="2015-05-27T00:00:00"/>
    <x v="0"/>
    <s v="NM-18445"/>
    <s v="Nathan Mautz"/>
    <x v="2"/>
    <s v="United States"/>
    <x v="25"/>
    <x v="17"/>
    <x v="3"/>
    <s v="FUR-FU-10003724"/>
    <x v="0"/>
    <x v="3"/>
    <s v="Westinghouse Clip-On Gooseneck Lamps"/>
    <n v="75.33"/>
    <n v="9"/>
    <n v="19.585799999999999"/>
    <x v="4"/>
    <s v="May"/>
  </r>
  <r>
    <s v="CA-2014-162089"/>
    <x v="693"/>
    <d v="2014-04-01T00:00:00"/>
    <x v="2"/>
    <s v="MP-17470"/>
    <s v="Mark Packer"/>
    <x v="2"/>
    <s v="United States"/>
    <x v="193"/>
    <x v="5"/>
    <x v="3"/>
    <s v="FUR-CH-10002304"/>
    <x v="0"/>
    <x v="1"/>
    <s v="Global Stack Chair without Arms, Black"/>
    <n v="127.30200000000001"/>
    <n v="7"/>
    <n v="-9.093"/>
    <x v="3"/>
    <s v="Mar"/>
  </r>
  <r>
    <s v="US-2017-158526"/>
    <x v="297"/>
    <d v="2018-01-01T00:00:00"/>
    <x v="0"/>
    <s v="KH-16360"/>
    <s v="Katherine Hughes"/>
    <x v="0"/>
    <s v="United States"/>
    <x v="74"/>
    <x v="0"/>
    <x v="0"/>
    <s v="FUR-CH-10002602"/>
    <x v="0"/>
    <x v="1"/>
    <s v="DMI Arturo Collection Mission-style Design Wood Chair"/>
    <n v="1207.8399999999999"/>
    <n v="8"/>
    <n v="314.03840000000002"/>
    <x v="0"/>
    <s v="Dec"/>
  </r>
  <r>
    <s v="US-2017-158526"/>
    <x v="297"/>
    <d v="2018-01-01T00:00:00"/>
    <x v="0"/>
    <s v="KH-16360"/>
    <s v="Katherine Hughes"/>
    <x v="0"/>
    <s v="United States"/>
    <x v="74"/>
    <x v="0"/>
    <x v="0"/>
    <s v="FUR-CH-10004495"/>
    <x v="0"/>
    <x v="1"/>
    <s v="Global Leather and Oak Executive Chair, Black"/>
    <n v="300.98"/>
    <n v="1"/>
    <n v="87.284199999999998"/>
    <x v="0"/>
    <s v="Dec"/>
  </r>
  <r>
    <s v="US-2017-158526"/>
    <x v="297"/>
    <d v="2018-01-01T00:00:00"/>
    <x v="0"/>
    <s v="KH-16360"/>
    <s v="Katherine Hughes"/>
    <x v="0"/>
    <s v="United States"/>
    <x v="74"/>
    <x v="0"/>
    <x v="0"/>
    <s v="FUR-CH-10001270"/>
    <x v="0"/>
    <x v="1"/>
    <s v="Harbour Creations Steel Folding Chair"/>
    <n v="258.75"/>
    <n v="3"/>
    <n v="77.625"/>
    <x v="0"/>
    <s v="Dec"/>
  </r>
  <r>
    <s v="CA-2017-104885"/>
    <x v="774"/>
    <d v="2017-03-08T00:00:00"/>
    <x v="1"/>
    <s v="DB-13555"/>
    <s v="Dorothy Badders"/>
    <x v="1"/>
    <s v="United States"/>
    <x v="19"/>
    <x v="14"/>
    <x v="2"/>
    <s v="FUR-BO-10003660"/>
    <x v="0"/>
    <x v="0"/>
    <s v="Bush Cubix Collection Bookcases, Fully Assembled"/>
    <n v="441.96"/>
    <n v="2"/>
    <n v="101.6508"/>
    <x v="6"/>
    <s v="Mar"/>
  </r>
  <r>
    <s v="CA-2015-161452"/>
    <x v="509"/>
    <d v="2015-04-11T00:00:00"/>
    <x v="1"/>
    <s v="CA-11965"/>
    <s v="Carol Adams"/>
    <x v="1"/>
    <s v="United States"/>
    <x v="2"/>
    <x v="2"/>
    <x v="1"/>
    <s v="FUR-CH-10003973"/>
    <x v="0"/>
    <x v="1"/>
    <s v="GuestStacker Chair with Chrome Finish Legs"/>
    <n v="892.22400000000005"/>
    <n v="3"/>
    <n v="89.222399999999993"/>
    <x v="6"/>
    <s v="Apr"/>
  </r>
  <r>
    <s v="CA-2016-138968"/>
    <x v="775"/>
    <d v="2016-03-16T00:00:00"/>
    <x v="2"/>
    <s v="FC-14335"/>
    <s v="Fred Chung"/>
    <x v="1"/>
    <s v="United States"/>
    <x v="28"/>
    <x v="2"/>
    <x v="1"/>
    <s v="FUR-CH-10000309"/>
    <x v="0"/>
    <x v="1"/>
    <s v="Global Comet Stacking Arm Chair"/>
    <n v="1352.0319999999999"/>
    <n v="4"/>
    <n v="84.501999999999995"/>
    <x v="5"/>
    <s v="Mar"/>
  </r>
  <r>
    <s v="CA-2015-101889"/>
    <x v="7"/>
    <d v="2015-12-31T00:00:00"/>
    <x v="1"/>
    <s v="DB-13120"/>
    <s v="David Bremer"/>
    <x v="1"/>
    <s v="United States"/>
    <x v="149"/>
    <x v="15"/>
    <x v="2"/>
    <s v="FUR-TA-10004154"/>
    <x v="0"/>
    <x v="2"/>
    <s v="Riverside Furniture Oval Coffee Table, Oval End Table, End Table with Drawer"/>
    <n v="1548.99"/>
    <n v="9"/>
    <n v="-464.697"/>
    <x v="4"/>
    <s v="Dec"/>
  </r>
  <r>
    <s v="CA-2015-107685"/>
    <x v="737"/>
    <d v="2015-12-02T00:00:00"/>
    <x v="0"/>
    <s v="JM-15865"/>
    <s v="John Murray"/>
    <x v="0"/>
    <s v="United States"/>
    <x v="205"/>
    <x v="34"/>
    <x v="1"/>
    <s v="FUR-FU-10002813"/>
    <x v="0"/>
    <x v="3"/>
    <s v="DAX Contemporary Wood Frame with Silver Metal Mat, Desktop, 11 x 14 Size"/>
    <n v="80.959999999999994"/>
    <n v="4"/>
    <n v="29.145600000000002"/>
    <x v="3"/>
    <s v="Nov"/>
  </r>
  <r>
    <s v="US-2014-120740"/>
    <x v="776"/>
    <d v="2014-04-15T00:00:00"/>
    <x v="3"/>
    <s v="PS-18970"/>
    <s v="Paul Stevenson"/>
    <x v="2"/>
    <s v="United States"/>
    <x v="2"/>
    <x v="2"/>
    <x v="1"/>
    <s v="FUR-FU-10004091"/>
    <x v="0"/>
    <x v="3"/>
    <s v="Howard Miller 13&quot; Diameter Goldtone Round Wall Clock"/>
    <n v="187.76"/>
    <n v="4"/>
    <n v="76.9816"/>
    <x v="7"/>
    <s v="Apr"/>
  </r>
  <r>
    <s v="CA-2014-105417"/>
    <x v="777"/>
    <d v="2014-01-12T00:00:00"/>
    <x v="1"/>
    <s v="VS-21820"/>
    <s v="Vivek Sundaresam"/>
    <x v="0"/>
    <s v="United States"/>
    <x v="156"/>
    <x v="5"/>
    <x v="3"/>
    <s v="FUR-FU-10004864"/>
    <x v="0"/>
    <x v="3"/>
    <s v="Howard Miller 14-1/2&quot; Diameter Chrome Round Wall Clock"/>
    <n v="76.727999999999994"/>
    <n v="3"/>
    <n v="-53.709600000000002"/>
    <x v="2"/>
    <s v="Jan"/>
  </r>
  <r>
    <s v="CA-2014-151967"/>
    <x v="27"/>
    <d v="2014-10-26T00:00:00"/>
    <x v="1"/>
    <s v="NB-18580"/>
    <s v="Nicole Brennan"/>
    <x v="1"/>
    <s v="United States"/>
    <x v="331"/>
    <x v="35"/>
    <x v="0"/>
    <s v="FUR-FU-10000193"/>
    <x v="0"/>
    <x v="3"/>
    <s v="Tenex Chairmats For Use with Hard Floors"/>
    <n v="129.91999999999999"/>
    <n v="4"/>
    <n v="10.393599999999999"/>
    <x v="4"/>
    <s v="Oct"/>
  </r>
  <r>
    <s v="CA-2015-130974"/>
    <x v="61"/>
    <d v="2015-11-29T00:00:00"/>
    <x v="0"/>
    <s v="MA-17560"/>
    <s v="Matt Abelman"/>
    <x v="2"/>
    <s v="United States"/>
    <x v="114"/>
    <x v="20"/>
    <x v="2"/>
    <s v="FUR-BO-10002916"/>
    <x v="0"/>
    <x v="0"/>
    <s v="Rush Hierlooms Collection 1&quot; Thick Stackable Bookcases"/>
    <n v="170.98"/>
    <n v="1"/>
    <n v="32.486199999999997"/>
    <x v="3"/>
    <s v="Nov"/>
  </r>
  <r>
    <s v="CA-2015-130974"/>
    <x v="61"/>
    <d v="2015-11-29T00:00:00"/>
    <x v="0"/>
    <s v="MA-17560"/>
    <s v="Matt Abelman"/>
    <x v="2"/>
    <s v="United States"/>
    <x v="114"/>
    <x v="20"/>
    <x v="2"/>
    <s v="FUR-FU-10002506"/>
    <x v="0"/>
    <x v="3"/>
    <s v="Tensor &quot;Hersey Kiss&quot; Styled Floor Lamp"/>
    <n v="38.97"/>
    <n v="3"/>
    <n v="4.6764000000000001"/>
    <x v="3"/>
    <s v="Nov"/>
  </r>
  <r>
    <s v="CA-2015-130974"/>
    <x v="61"/>
    <d v="2015-11-29T00:00:00"/>
    <x v="0"/>
    <s v="MA-17560"/>
    <s v="Matt Abelman"/>
    <x v="2"/>
    <s v="United States"/>
    <x v="114"/>
    <x v="20"/>
    <x v="2"/>
    <s v="FUR-TA-10004619"/>
    <x v="0"/>
    <x v="2"/>
    <s v="Hon Non-Folding Utility Tables"/>
    <n v="446.06799999999998"/>
    <n v="4"/>
    <n v="0"/>
    <x v="3"/>
    <s v="Nov"/>
  </r>
  <r>
    <s v="CA-2014-133592"/>
    <x v="252"/>
    <d v="2015-01-07T00:00:00"/>
    <x v="1"/>
    <s v="KM-16375"/>
    <s v="Katherine Murray"/>
    <x v="2"/>
    <s v="United States"/>
    <x v="134"/>
    <x v="38"/>
    <x v="2"/>
    <s v="FUR-BO-10000362"/>
    <x v="0"/>
    <x v="0"/>
    <s v="Sauder Inglewood Library Bookcases"/>
    <n v="341.96"/>
    <n v="2"/>
    <n v="78.650800000000004"/>
    <x v="1"/>
    <s v="Dec"/>
  </r>
  <r>
    <s v="CA-2014-133592"/>
    <x v="252"/>
    <d v="2015-01-07T00:00:00"/>
    <x v="1"/>
    <s v="KM-16375"/>
    <s v="Katherine Murray"/>
    <x v="2"/>
    <s v="United States"/>
    <x v="134"/>
    <x v="38"/>
    <x v="2"/>
    <s v="FUR-CH-10004218"/>
    <x v="0"/>
    <x v="1"/>
    <s v="Global Fabric Manager's Chair, Dark Gray"/>
    <n v="605.88"/>
    <n v="6"/>
    <n v="151.47"/>
    <x v="1"/>
    <s v="Dec"/>
  </r>
  <r>
    <s v="CA-2016-169838"/>
    <x v="778"/>
    <d v="2016-11-29T00:00:00"/>
    <x v="1"/>
    <s v="BB-11545"/>
    <s v="Brenda Bowman"/>
    <x v="1"/>
    <s v="United States"/>
    <x v="38"/>
    <x v="17"/>
    <x v="3"/>
    <s v="FUR-TA-10001095"/>
    <x v="0"/>
    <x v="2"/>
    <s v="Chromcraft Round Conference Tables"/>
    <n v="1568.61"/>
    <n v="9"/>
    <n v="329.40809999999999"/>
    <x v="4"/>
    <s v="Nov"/>
  </r>
  <r>
    <s v="US-2017-128951"/>
    <x v="316"/>
    <d v="2017-07-17T00:00:00"/>
    <x v="2"/>
    <s v="RS-19420"/>
    <s v="Ricardo Sperren"/>
    <x v="1"/>
    <s v="United States"/>
    <x v="122"/>
    <x v="25"/>
    <x v="0"/>
    <s v="FUR-TA-10004575"/>
    <x v="0"/>
    <x v="2"/>
    <s v="Hon 5100 Series Wood Tables"/>
    <n v="872.94"/>
    <n v="3"/>
    <n v="157.1292"/>
    <x v="3"/>
    <s v="Jul"/>
  </r>
  <r>
    <s v="CA-2016-118899"/>
    <x v="779"/>
    <d v="2016-03-22T00:00:00"/>
    <x v="3"/>
    <s v="MC-17275"/>
    <s v="Marc Crier"/>
    <x v="0"/>
    <s v="United States"/>
    <x v="15"/>
    <x v="13"/>
    <x v="1"/>
    <s v="FUR-CH-10004754"/>
    <x v="0"/>
    <x v="1"/>
    <s v="Global Stack Chair with Arms, Black"/>
    <n v="167.88800000000001"/>
    <n v="7"/>
    <n v="14.690200000000001"/>
    <x v="7"/>
    <s v="Mar"/>
  </r>
  <r>
    <s v="CA-2017-151799"/>
    <x v="417"/>
    <d v="2017-12-18T00:00:00"/>
    <x v="1"/>
    <s v="BF-11170"/>
    <s v="Ben Ferrer"/>
    <x v="2"/>
    <s v="United States"/>
    <x v="37"/>
    <x v="20"/>
    <x v="2"/>
    <s v="FUR-TA-10003473"/>
    <x v="0"/>
    <x v="2"/>
    <s v="Bretford Rectangular Conference Table Tops"/>
    <n v="526.58199999999999"/>
    <n v="2"/>
    <n v="-52.658200000000001"/>
    <x v="4"/>
    <s v="Dec"/>
  </r>
  <r>
    <s v="CA-2016-114601"/>
    <x v="238"/>
    <d v="2016-09-02T00:00:00"/>
    <x v="1"/>
    <s v="AA-10480"/>
    <s v="Andrew Allen"/>
    <x v="0"/>
    <s v="United States"/>
    <x v="25"/>
    <x v="17"/>
    <x v="3"/>
    <s v="FUR-TA-10004147"/>
    <x v="0"/>
    <x v="2"/>
    <s v="Hon 4060 Series Tables"/>
    <n v="447.84"/>
    <n v="4"/>
    <n v="98.524799999999999"/>
    <x v="1"/>
    <s v="Aug"/>
  </r>
  <r>
    <s v="CA-2017-139353"/>
    <x v="780"/>
    <d v="2017-10-30T00:00:00"/>
    <x v="0"/>
    <s v="JM-15250"/>
    <s v="Janet Martin"/>
    <x v="0"/>
    <s v="United States"/>
    <x v="160"/>
    <x v="30"/>
    <x v="0"/>
    <s v="FUR-FU-10001876"/>
    <x v="0"/>
    <x v="3"/>
    <s v="Computer Room Manger, 14&quot;"/>
    <n v="77.951999999999998"/>
    <n v="3"/>
    <n v="15.590400000000001"/>
    <x v="3"/>
    <s v="Oct"/>
  </r>
  <r>
    <s v="CA-2015-139374"/>
    <x v="468"/>
    <d v="2015-09-14T00:00:00"/>
    <x v="1"/>
    <s v="AR-10345"/>
    <s v="Alex Russell"/>
    <x v="1"/>
    <s v="United States"/>
    <x v="198"/>
    <x v="5"/>
    <x v="3"/>
    <s v="FUR-CH-10003981"/>
    <x v="0"/>
    <x v="1"/>
    <s v="Global Commerce Series Low-Back Swivel/Tilt Chairs"/>
    <n v="179.886"/>
    <n v="1"/>
    <n v="-2.5697999999999999"/>
    <x v="4"/>
    <s v="Sep"/>
  </r>
  <r>
    <s v="CA-2017-104850"/>
    <x v="234"/>
    <d v="2017-06-19T00:00:00"/>
    <x v="1"/>
    <s v="TW-21025"/>
    <s v="Tamara Willingham"/>
    <x v="2"/>
    <s v="United States"/>
    <x v="15"/>
    <x v="13"/>
    <x v="1"/>
    <s v="FUR-CH-10003774"/>
    <x v="0"/>
    <x v="1"/>
    <s v="Global Wood Trimmed Manager's Task Chair, Khaki"/>
    <n v="291.13600000000002"/>
    <n v="4"/>
    <n v="-25.474399999999999"/>
    <x v="6"/>
    <s v="Jun"/>
  </r>
  <r>
    <s v="CA-2015-133242"/>
    <x v="311"/>
    <d v="2015-06-24T00:00:00"/>
    <x v="1"/>
    <s v="KH-16510"/>
    <s v="Keith Herrera"/>
    <x v="0"/>
    <s v="United States"/>
    <x v="58"/>
    <x v="25"/>
    <x v="0"/>
    <s v="FUR-FU-10003464"/>
    <x v="0"/>
    <x v="3"/>
    <s v="Seth Thomas 8 1/2&quot; Cubicle Clock"/>
    <n v="60.84"/>
    <n v="3"/>
    <n v="19.468800000000002"/>
    <x v="6"/>
    <s v="Jun"/>
  </r>
  <r>
    <s v="CA-2015-158323"/>
    <x v="737"/>
    <d v="2015-12-03T00:00:00"/>
    <x v="2"/>
    <s v="AB-10600"/>
    <s v="Ann Blume"/>
    <x v="1"/>
    <s v="United States"/>
    <x v="51"/>
    <x v="30"/>
    <x v="0"/>
    <s v="FUR-FU-10001546"/>
    <x v="0"/>
    <x v="3"/>
    <s v="Dana Swing-Arm Lamps"/>
    <n v="17.088000000000001"/>
    <n v="2"/>
    <n v="1.0680000000000001"/>
    <x v="0"/>
    <s v="Nov"/>
  </r>
  <r>
    <s v="CA-2017-112844"/>
    <x v="596"/>
    <d v="2017-11-16T00:00:00"/>
    <x v="0"/>
    <s v="SP-20620"/>
    <s v="Stefania Perrino"/>
    <x v="1"/>
    <s v="United States"/>
    <x v="252"/>
    <x v="7"/>
    <x v="2"/>
    <s v="FUR-FU-10004845"/>
    <x v="0"/>
    <x v="3"/>
    <s v="Deflect-o EconoMat Nonstudded, No Bevel Mat"/>
    <n v="154.94999999999999"/>
    <n v="3"/>
    <n v="30.99"/>
    <x v="0"/>
    <s v="Nov"/>
  </r>
  <r>
    <s v="US-2017-118941"/>
    <x v="661"/>
    <d v="2017-08-12T00:00:00"/>
    <x v="3"/>
    <s v="BB-11545"/>
    <s v="Brenda Bowman"/>
    <x v="1"/>
    <s v="United States"/>
    <x v="11"/>
    <x v="32"/>
    <x v="2"/>
    <s v="FUR-CH-10002331"/>
    <x v="0"/>
    <x v="1"/>
    <s v="Hon 4700 Series Mobuis Mid-Back Task Chairs with Adjustable Arms"/>
    <n v="1779.9"/>
    <n v="5"/>
    <n v="373.779"/>
    <x v="7"/>
    <s v="Aug"/>
  </r>
  <r>
    <s v="CA-2016-162236"/>
    <x v="114"/>
    <d v="2016-11-06T00:00:00"/>
    <x v="0"/>
    <s v="ER-13855"/>
    <s v="Elpida Rittenbach"/>
    <x v="1"/>
    <s v="United States"/>
    <x v="127"/>
    <x v="30"/>
    <x v="0"/>
    <s v="FUR-TA-10002533"/>
    <x v="0"/>
    <x v="2"/>
    <s v="BPI Conference Tables"/>
    <n v="876.3"/>
    <n v="10"/>
    <n v="-292.10000000000002"/>
    <x v="3"/>
    <s v="Nov"/>
  </r>
  <r>
    <s v="US-2016-117037"/>
    <x v="586"/>
    <d v="2016-05-20T00:00:00"/>
    <x v="2"/>
    <s v="LW-17215"/>
    <s v="Luke Weiss"/>
    <x v="0"/>
    <s v="United States"/>
    <x v="9"/>
    <x v="8"/>
    <x v="3"/>
    <s v="FUR-FU-10004973"/>
    <x v="0"/>
    <x v="3"/>
    <s v="Flat Face Poster Frame"/>
    <n v="22.608000000000001"/>
    <n v="3"/>
    <n v="-10.1736"/>
    <x v="0"/>
    <s v="May"/>
  </r>
  <r>
    <s v="CA-2017-166184"/>
    <x v="781"/>
    <d v="2017-03-27T00:00:00"/>
    <x v="2"/>
    <s v="HR-14830"/>
    <s v="Harold Ryan"/>
    <x v="1"/>
    <s v="United States"/>
    <x v="13"/>
    <x v="7"/>
    <x v="2"/>
    <s v="FUR-CH-10003396"/>
    <x v="0"/>
    <x v="1"/>
    <s v="Global Deluxe Steno Chair"/>
    <n v="207.846"/>
    <n v="3"/>
    <n v="2.3094000000000001"/>
    <x v="0"/>
    <s v="Mar"/>
  </r>
  <r>
    <s v="CA-2014-143637"/>
    <x v="782"/>
    <d v="2014-03-29T00:00:00"/>
    <x v="0"/>
    <s v="MS-17710"/>
    <s v="Maurice Satty"/>
    <x v="0"/>
    <s v="United States"/>
    <x v="99"/>
    <x v="2"/>
    <x v="1"/>
    <s v="FUR-FU-10002813"/>
    <x v="0"/>
    <x v="3"/>
    <s v="DAX Contemporary Wood Frame with Silver Metal Mat, Desktop, 11 x 14 Size"/>
    <n v="40.479999999999997"/>
    <n v="2"/>
    <n v="14.572800000000001"/>
    <x v="2"/>
    <s v="Mar"/>
  </r>
  <r>
    <s v="CA-2016-134334"/>
    <x v="783"/>
    <d v="2016-02-15T00:00:00"/>
    <x v="2"/>
    <s v="DK-13090"/>
    <s v="Dave Kipp"/>
    <x v="0"/>
    <s v="United States"/>
    <x v="218"/>
    <x v="32"/>
    <x v="2"/>
    <s v="FUR-TA-10002356"/>
    <x v="0"/>
    <x v="2"/>
    <s v="Bevis Boat-Shaped Conference Table"/>
    <n v="550.43100000000004"/>
    <n v="3"/>
    <n v="-47.1798"/>
    <x v="5"/>
    <s v="Feb"/>
  </r>
  <r>
    <s v="CA-2016-134334"/>
    <x v="783"/>
    <d v="2016-02-15T00:00:00"/>
    <x v="2"/>
    <s v="DK-13090"/>
    <s v="Dave Kipp"/>
    <x v="0"/>
    <s v="United States"/>
    <x v="218"/>
    <x v="32"/>
    <x v="2"/>
    <s v="FUR-FU-10003274"/>
    <x v="0"/>
    <x v="3"/>
    <s v="Regeneration Desk Collection"/>
    <n v="10.56"/>
    <n v="6"/>
    <n v="4.6463999999999999"/>
    <x v="5"/>
    <s v="Feb"/>
  </r>
  <r>
    <s v="US-2017-109316"/>
    <x v="784"/>
    <d v="2017-06-10T00:00:00"/>
    <x v="2"/>
    <s v="MG-17680"/>
    <s v="Maureen Gastineau"/>
    <x v="2"/>
    <s v="United States"/>
    <x v="2"/>
    <x v="2"/>
    <x v="1"/>
    <s v="FUR-BO-10004834"/>
    <x v="0"/>
    <x v="0"/>
    <s v="Riverside Palais Royal Lawyers Bookcase, Royale Cherry Finish"/>
    <n v="1497.6659999999999"/>
    <n v="2"/>
    <n v="140.95679999999999"/>
    <x v="3"/>
    <s v="Jun"/>
  </r>
  <r>
    <s v="CA-2014-125150"/>
    <x v="785"/>
    <d v="2014-05-23T00:00:00"/>
    <x v="1"/>
    <s v="PW-19030"/>
    <s v="Pauline Webber"/>
    <x v="1"/>
    <s v="United States"/>
    <x v="2"/>
    <x v="2"/>
    <x v="1"/>
    <s v="FUR-CH-10002439"/>
    <x v="0"/>
    <x v="1"/>
    <s v="Iceberg Nesting Folding Chair, 19w x 6d x 43h"/>
    <n v="232.88"/>
    <n v="5"/>
    <n v="17.466000000000001"/>
    <x v="1"/>
    <s v="May"/>
  </r>
  <r>
    <s v="CA-2015-127327"/>
    <x v="136"/>
    <d v="2015-02-07T00:00:00"/>
    <x v="1"/>
    <s v="PW-19030"/>
    <s v="Pauline Webber"/>
    <x v="1"/>
    <s v="United States"/>
    <x v="248"/>
    <x v="7"/>
    <x v="2"/>
    <s v="FUR-CH-10004218"/>
    <x v="0"/>
    <x v="1"/>
    <s v="Global Fabric Manager's Chair, Dark Gray"/>
    <n v="90.882000000000005"/>
    <n v="1"/>
    <n v="15.147"/>
    <x v="4"/>
    <s v="Feb"/>
  </r>
  <r>
    <s v="CA-2015-137302"/>
    <x v="12"/>
    <d v="2015-05-01T00:00:00"/>
    <x v="1"/>
    <s v="BW-11110"/>
    <s v="Bart Watters"/>
    <x v="1"/>
    <s v="United States"/>
    <x v="53"/>
    <x v="2"/>
    <x v="1"/>
    <s v="FUR-CH-10002017"/>
    <x v="0"/>
    <x v="1"/>
    <s v="SAFCO Optional Arm Kit for Workspace Cribbage Stacking Chair"/>
    <n v="63.936"/>
    <n v="3"/>
    <n v="6.3936000000000002"/>
    <x v="2"/>
    <s v="Apr"/>
  </r>
  <r>
    <s v="CA-2015-106257"/>
    <x v="315"/>
    <d v="2015-04-17T00:00:00"/>
    <x v="0"/>
    <s v="EB-14110"/>
    <s v="Eugene Barchas"/>
    <x v="0"/>
    <s v="United States"/>
    <x v="2"/>
    <x v="2"/>
    <x v="1"/>
    <s v="FUR-TA-10002530"/>
    <x v="0"/>
    <x v="2"/>
    <s v="Iceberg OfficeWorks 42&quot; Round Tables"/>
    <n v="241.56800000000001"/>
    <n v="2"/>
    <n v="-15.098000000000001"/>
    <x v="4"/>
    <s v="Apr"/>
  </r>
  <r>
    <s v="CA-2015-149083"/>
    <x v="4"/>
    <d v="2015-09-30T00:00:00"/>
    <x v="1"/>
    <s v="SH-19975"/>
    <s v="Sally Hughsby"/>
    <x v="1"/>
    <s v="United States"/>
    <x v="15"/>
    <x v="13"/>
    <x v="1"/>
    <s v="FUR-CH-10004289"/>
    <x v="0"/>
    <x v="1"/>
    <s v="Global Super Steno Chair"/>
    <n v="307.13600000000002"/>
    <n v="4"/>
    <n v="-11.5176"/>
    <x v="2"/>
    <s v="Sep"/>
  </r>
  <r>
    <s v="US-2014-137869"/>
    <x v="786"/>
    <d v="2014-04-02T00:00:00"/>
    <x v="1"/>
    <s v="CV-12295"/>
    <s v="Christina VanderZanden"/>
    <x v="0"/>
    <s v="United States"/>
    <x v="67"/>
    <x v="26"/>
    <x v="3"/>
    <s v="FUR-TA-10003954"/>
    <x v="0"/>
    <x v="2"/>
    <s v="Hon 94000 Series Round Tables"/>
    <n v="1184.72"/>
    <n v="4"/>
    <n v="106.62479999999999"/>
    <x v="2"/>
    <s v="Mar"/>
  </r>
  <r>
    <s v="US-2017-123834"/>
    <x v="720"/>
    <d v="2017-07-25T00:00:00"/>
    <x v="1"/>
    <s v="GM-14500"/>
    <s v="Gene McClure"/>
    <x v="0"/>
    <s v="United States"/>
    <x v="191"/>
    <x v="5"/>
    <x v="3"/>
    <s v="FUR-TA-10001676"/>
    <x v="0"/>
    <x v="2"/>
    <s v="Hon 61000 Series Interactive Training Tables"/>
    <n v="124.404"/>
    <n v="4"/>
    <n v="-21.3264"/>
    <x v="4"/>
    <s v="Jul"/>
  </r>
  <r>
    <s v="CA-2016-128706"/>
    <x v="787"/>
    <d v="2016-03-02T00:00:00"/>
    <x v="1"/>
    <s v="DW-13540"/>
    <s v="Don Weiss"/>
    <x v="0"/>
    <s v="United States"/>
    <x v="6"/>
    <x v="5"/>
    <x v="3"/>
    <s v="FUR-FU-10004053"/>
    <x v="0"/>
    <x v="3"/>
    <s v="DAX Two-Tone Silver Metal Document Frame"/>
    <n v="16.192"/>
    <n v="2"/>
    <n v="-6.8815999999999997"/>
    <x v="4"/>
    <s v="Feb"/>
  </r>
  <r>
    <s v="CA-2015-143364"/>
    <x v="788"/>
    <d v="2015-07-19T00:00:00"/>
    <x v="0"/>
    <s v="TG-21310"/>
    <s v="Toby Gnade"/>
    <x v="0"/>
    <s v="United States"/>
    <x v="81"/>
    <x v="22"/>
    <x v="1"/>
    <s v="FUR-CH-10004287"/>
    <x v="0"/>
    <x v="1"/>
    <s v="SAFCO Arco Folding Chair"/>
    <n v="441.92"/>
    <n v="2"/>
    <n v="49.716000000000001"/>
    <x v="2"/>
    <s v="Jul"/>
  </r>
  <r>
    <s v="CA-2015-143364"/>
    <x v="788"/>
    <d v="2015-07-19T00:00:00"/>
    <x v="0"/>
    <s v="TG-21310"/>
    <s v="Toby Gnade"/>
    <x v="0"/>
    <s v="United States"/>
    <x v="81"/>
    <x v="22"/>
    <x v="1"/>
    <s v="FUR-BO-10001608"/>
    <x v="0"/>
    <x v="0"/>
    <s v="Hon Metal Bookcases, Black"/>
    <n v="127.764"/>
    <n v="6"/>
    <n v="-191.64599999999999"/>
    <x v="2"/>
    <s v="Jul"/>
  </r>
  <r>
    <s v="CA-2016-101672"/>
    <x v="162"/>
    <d v="2016-10-07T00:00:00"/>
    <x v="1"/>
    <s v="DB-12910"/>
    <s v="Daniel Byrd"/>
    <x v="2"/>
    <s v="United States"/>
    <x v="284"/>
    <x v="2"/>
    <x v="1"/>
    <s v="FUR-CH-10004063"/>
    <x v="0"/>
    <x v="1"/>
    <s v="Global Deluxe High-Back Manager's Chair"/>
    <n v="915.13599999999997"/>
    <n v="4"/>
    <n v="102.9528"/>
    <x v="4"/>
    <s v="Oct"/>
  </r>
  <r>
    <s v="CA-2016-160241"/>
    <x v="789"/>
    <d v="2016-12-04T00:00:00"/>
    <x v="0"/>
    <s v="DR-12940"/>
    <s v="Daniel Raglin"/>
    <x v="2"/>
    <s v="United States"/>
    <x v="14"/>
    <x v="8"/>
    <x v="3"/>
    <s v="FUR-FU-10003806"/>
    <x v="0"/>
    <x v="3"/>
    <s v="Tenex Chairmat w/ Average Lip, 45&quot; x 53&quot;"/>
    <n v="242.17599999999999"/>
    <n v="4"/>
    <n v="-302.72000000000003"/>
    <x v="2"/>
    <s v="Nov"/>
  </r>
  <r>
    <s v="CA-2016-155747"/>
    <x v="184"/>
    <d v="2016-06-21T00:00:00"/>
    <x v="1"/>
    <s v="JS-15685"/>
    <s v="Jim Sink"/>
    <x v="1"/>
    <s v="United States"/>
    <x v="3"/>
    <x v="3"/>
    <x v="2"/>
    <s v="FUR-TA-10003392"/>
    <x v="0"/>
    <x v="2"/>
    <s v="Global Adaptabilities Conference Tables"/>
    <n v="337.17599999999999"/>
    <n v="2"/>
    <n v="-118.0116"/>
    <x v="1"/>
    <s v="Jun"/>
  </r>
  <r>
    <s v="CA-2017-118017"/>
    <x v="587"/>
    <d v="2017-12-06T00:00:00"/>
    <x v="0"/>
    <s v="LC-16870"/>
    <s v="Lena Cacioppo"/>
    <x v="0"/>
    <s v="United States"/>
    <x v="332"/>
    <x v="12"/>
    <x v="1"/>
    <s v="FUR-FU-10004351"/>
    <x v="0"/>
    <x v="3"/>
    <s v="Staple-based wall hangings"/>
    <n v="23.376000000000001"/>
    <n v="3"/>
    <n v="7.0128000000000004"/>
    <x v="0"/>
    <s v="Dec"/>
  </r>
  <r>
    <s v="CA-2017-118017"/>
    <x v="587"/>
    <d v="2017-12-06T00:00:00"/>
    <x v="0"/>
    <s v="LC-16870"/>
    <s v="Lena Cacioppo"/>
    <x v="0"/>
    <s v="United States"/>
    <x v="332"/>
    <x v="12"/>
    <x v="1"/>
    <s v="FUR-FU-10004270"/>
    <x v="0"/>
    <x v="3"/>
    <s v="Eldon Image Series Desk Accessories, Burgundy"/>
    <n v="16.72"/>
    <n v="5"/>
    <n v="3.3439999999999999"/>
    <x v="0"/>
    <s v="Dec"/>
  </r>
  <r>
    <s v="CA-2017-118017"/>
    <x v="587"/>
    <d v="2017-12-06T00:00:00"/>
    <x v="0"/>
    <s v="LC-16870"/>
    <s v="Lena Cacioppo"/>
    <x v="0"/>
    <s v="United States"/>
    <x v="332"/>
    <x v="12"/>
    <x v="1"/>
    <s v="FUR-FU-10004053"/>
    <x v="0"/>
    <x v="3"/>
    <s v="DAX Two-Tone Silver Metal Document Frame"/>
    <n v="16.192"/>
    <n v="1"/>
    <n v="4.6551999999999998"/>
    <x v="0"/>
    <s v="Dec"/>
  </r>
  <r>
    <s v="CA-2016-148684"/>
    <x v="683"/>
    <d v="2016-12-29T00:00:00"/>
    <x v="1"/>
    <s v="TS-21655"/>
    <s v="Trudy Schmidt"/>
    <x v="0"/>
    <s v="United States"/>
    <x v="160"/>
    <x v="31"/>
    <x v="0"/>
    <s v="FUR-FU-10003553"/>
    <x v="0"/>
    <x v="3"/>
    <s v="Howard Miller 13-1/2&quot; Diameter Rosebrook Wall Clock"/>
    <n v="343.85"/>
    <n v="5"/>
    <n v="137.54"/>
    <x v="4"/>
    <s v="Dec"/>
  </r>
  <r>
    <s v="CA-2017-128363"/>
    <x v="790"/>
    <d v="2017-08-18T00:00:00"/>
    <x v="1"/>
    <s v="DC-12850"/>
    <s v="Dan Campbell"/>
    <x v="0"/>
    <s v="United States"/>
    <x v="10"/>
    <x v="9"/>
    <x v="0"/>
    <s v="FUR-FU-10003268"/>
    <x v="0"/>
    <x v="3"/>
    <s v="Eldon Radial Chair Mat for Low to Medium Pile Carpets"/>
    <n v="31.984000000000002"/>
    <n v="1"/>
    <n v="0"/>
    <x v="2"/>
    <s v="Aug"/>
  </r>
  <r>
    <s v="CA-2017-128363"/>
    <x v="790"/>
    <d v="2017-08-18T00:00:00"/>
    <x v="1"/>
    <s v="DC-12850"/>
    <s v="Dan Campbell"/>
    <x v="0"/>
    <s v="United States"/>
    <x v="10"/>
    <x v="9"/>
    <x v="0"/>
    <s v="FUR-CH-10002073"/>
    <x v="0"/>
    <x v="1"/>
    <s v="Hon Olson Stacker Chairs"/>
    <n v="423.64800000000002"/>
    <n v="2"/>
    <n v="47.660400000000003"/>
    <x v="2"/>
    <s v="Aug"/>
  </r>
  <r>
    <s v="CA-2016-149762"/>
    <x v="122"/>
    <d v="2016-12-07T00:00:00"/>
    <x v="1"/>
    <s v="RD-19720"/>
    <s v="Roger Demir"/>
    <x v="0"/>
    <s v="United States"/>
    <x v="333"/>
    <x v="2"/>
    <x v="1"/>
    <s v="FUR-TA-10004147"/>
    <x v="0"/>
    <x v="2"/>
    <s v="Hon 4060 Series Tables"/>
    <n v="268.70400000000001"/>
    <n v="3"/>
    <n v="6.7176"/>
    <x v="4"/>
    <s v="Dec"/>
  </r>
  <r>
    <s v="CA-2016-149762"/>
    <x v="122"/>
    <d v="2016-12-07T00:00:00"/>
    <x v="1"/>
    <s v="RD-19720"/>
    <s v="Roger Demir"/>
    <x v="0"/>
    <s v="United States"/>
    <x v="333"/>
    <x v="2"/>
    <x v="1"/>
    <s v="FUR-BO-10001337"/>
    <x v="0"/>
    <x v="0"/>
    <s v="O'Sullivan Living Dimensions 2-Shelf Bookcases"/>
    <n v="205.666"/>
    <n v="2"/>
    <n v="-12.098000000000001"/>
    <x v="4"/>
    <s v="Dec"/>
  </r>
  <r>
    <s v="CA-2016-167605"/>
    <x v="376"/>
    <d v="2016-04-30T00:00:00"/>
    <x v="0"/>
    <s v="RB-19570"/>
    <s v="Rob Beeghly"/>
    <x v="0"/>
    <s v="United States"/>
    <x v="317"/>
    <x v="8"/>
    <x v="3"/>
    <s v="FUR-FU-10001602"/>
    <x v="0"/>
    <x v="3"/>
    <s v="Eldon Delta Triangular Chair Mat, 52&quot; x 58&quot;, Clear"/>
    <n v="30.344000000000001"/>
    <n v="2"/>
    <n v="-31.8612"/>
    <x v="3"/>
    <s v="Apr"/>
  </r>
  <r>
    <s v="CA-2015-110891"/>
    <x v="141"/>
    <d v="2015-11-24T00:00:00"/>
    <x v="1"/>
    <s v="PO-19195"/>
    <s v="Phillina Ober"/>
    <x v="2"/>
    <s v="United States"/>
    <x v="3"/>
    <x v="3"/>
    <x v="2"/>
    <s v="FUR-CH-10002880"/>
    <x v="0"/>
    <x v="1"/>
    <s v="Global High-Back Leather Tilter, Burgundy"/>
    <n v="344.37200000000001"/>
    <n v="4"/>
    <n v="-93.472399999999993"/>
    <x v="4"/>
    <s v="Nov"/>
  </r>
  <r>
    <s v="CA-2017-120404"/>
    <x v="93"/>
    <d v="2017-11-24T00:00:00"/>
    <x v="0"/>
    <s v="KH-16330"/>
    <s v="Katharine Harms"/>
    <x v="1"/>
    <s v="United States"/>
    <x v="13"/>
    <x v="7"/>
    <x v="2"/>
    <s v="FUR-FU-10000820"/>
    <x v="0"/>
    <x v="3"/>
    <s v="Tensor Brushed Steel Torchiere Floor Lamp"/>
    <n v="50.97"/>
    <n v="3"/>
    <n v="9.1745999999999999"/>
    <x v="4"/>
    <s v="Nov"/>
  </r>
  <r>
    <s v="CA-2017-167549"/>
    <x v="730"/>
    <d v="2017-07-27T00:00:00"/>
    <x v="2"/>
    <s v="EM-14200"/>
    <s v="Evan Minnotte"/>
    <x v="2"/>
    <s v="United States"/>
    <x v="144"/>
    <x v="5"/>
    <x v="3"/>
    <s v="FUR-TA-10004767"/>
    <x v="0"/>
    <x v="2"/>
    <s v="Safco Drafting Table"/>
    <n v="298.11599999999999"/>
    <n v="6"/>
    <n v="-4.2587999999999999"/>
    <x v="3"/>
    <s v="Jul"/>
  </r>
  <r>
    <s v="US-2016-168095"/>
    <x v="791"/>
    <d v="2016-07-20T00:00:00"/>
    <x v="1"/>
    <s v="MC-17425"/>
    <s v="Mark Cousins"/>
    <x v="1"/>
    <s v="United States"/>
    <x v="295"/>
    <x v="36"/>
    <x v="1"/>
    <s v="FUR-CH-10004886"/>
    <x v="0"/>
    <x v="1"/>
    <s v="Bevis Steel Folding Chairs"/>
    <n v="230.28"/>
    <n v="3"/>
    <n v="23.027999999999999"/>
    <x v="2"/>
    <s v="Jul"/>
  </r>
  <r>
    <s v="CA-2016-146325"/>
    <x v="469"/>
    <d v="2016-12-17T00:00:00"/>
    <x v="2"/>
    <s v="DS-13180"/>
    <s v="David Smith"/>
    <x v="1"/>
    <s v="United States"/>
    <x v="53"/>
    <x v="2"/>
    <x v="1"/>
    <s v="FUR-CH-10001146"/>
    <x v="0"/>
    <x v="1"/>
    <s v="Global Task Chair, Black"/>
    <n v="81.424000000000007"/>
    <n v="2"/>
    <n v="-9.1601999999999997"/>
    <x v="0"/>
    <s v="Dec"/>
  </r>
  <r>
    <s v="CA-2014-131009"/>
    <x v="29"/>
    <d v="2014-03-05T00:00:00"/>
    <x v="1"/>
    <s v="SC-20380"/>
    <s v="Shahid Collister"/>
    <x v="0"/>
    <s v="United States"/>
    <x v="116"/>
    <x v="5"/>
    <x v="3"/>
    <s v="FUR-CH-10001270"/>
    <x v="0"/>
    <x v="1"/>
    <s v="Harbour Creations Steel Folding Chair"/>
    <n v="362.25"/>
    <n v="6"/>
    <n v="0"/>
    <x v="4"/>
    <s v="Mar"/>
  </r>
  <r>
    <s v="CA-2014-131009"/>
    <x v="29"/>
    <d v="2014-03-05T00:00:00"/>
    <x v="1"/>
    <s v="SC-20380"/>
    <s v="Shahid Collister"/>
    <x v="0"/>
    <s v="United States"/>
    <x v="116"/>
    <x v="5"/>
    <x v="3"/>
    <s v="FUR-FU-10001095"/>
    <x v="0"/>
    <x v="3"/>
    <s v="DAX Black Cherry Wood-Tone Poster Frame"/>
    <n v="63.552"/>
    <n v="6"/>
    <n v="-34.953600000000002"/>
    <x v="4"/>
    <s v="Mar"/>
  </r>
  <r>
    <s v="CA-2017-131807"/>
    <x v="702"/>
    <d v="2017-10-10T00:00:00"/>
    <x v="1"/>
    <s v="GG-14650"/>
    <s v="Greg Guthrie"/>
    <x v="1"/>
    <s v="United States"/>
    <x v="297"/>
    <x v="2"/>
    <x v="1"/>
    <s v="FUR-CH-10001190"/>
    <x v="0"/>
    <x v="1"/>
    <s v="Global Deluxe High-Back Office Chair in Storm"/>
    <n v="435.16800000000001"/>
    <n v="4"/>
    <n v="-59.835599999999999"/>
    <x v="2"/>
    <s v="Oct"/>
  </r>
  <r>
    <s v="CA-2017-131807"/>
    <x v="702"/>
    <d v="2017-10-10T00:00:00"/>
    <x v="1"/>
    <s v="GG-14650"/>
    <s v="Greg Guthrie"/>
    <x v="1"/>
    <s v="United States"/>
    <x v="297"/>
    <x v="2"/>
    <x v="1"/>
    <s v="FUR-FU-10004666"/>
    <x v="0"/>
    <x v="3"/>
    <s v="DAX Clear Channel Poster Frame"/>
    <n v="72.900000000000006"/>
    <n v="5"/>
    <n v="26.972999999999999"/>
    <x v="2"/>
    <s v="Oct"/>
  </r>
  <r>
    <s v="CA-2017-131807"/>
    <x v="702"/>
    <d v="2017-10-10T00:00:00"/>
    <x v="1"/>
    <s v="GG-14650"/>
    <s v="Greg Guthrie"/>
    <x v="1"/>
    <s v="United States"/>
    <x v="297"/>
    <x v="2"/>
    <x v="1"/>
    <s v="FUR-TA-10004086"/>
    <x v="0"/>
    <x v="2"/>
    <s v="KI Adjustable-Height Table"/>
    <n v="206.352"/>
    <n v="3"/>
    <n v="5.1588000000000003"/>
    <x v="2"/>
    <s v="Oct"/>
  </r>
  <r>
    <s v="CA-2016-157707"/>
    <x v="792"/>
    <d v="2016-10-12T00:00:00"/>
    <x v="2"/>
    <s v="CC-12610"/>
    <s v="Corey Catlett"/>
    <x v="1"/>
    <s v="United States"/>
    <x v="22"/>
    <x v="12"/>
    <x v="1"/>
    <s v="FUR-BO-10001567"/>
    <x v="0"/>
    <x v="0"/>
    <s v="Bush Westfield Collection Bookcases, Dark Cherry Finish, Fully Assembled"/>
    <n v="90.882000000000005"/>
    <n v="3"/>
    <n v="-190.85220000000001"/>
    <x v="3"/>
    <s v="Oct"/>
  </r>
  <r>
    <s v="CA-2016-157707"/>
    <x v="792"/>
    <d v="2016-10-12T00:00:00"/>
    <x v="2"/>
    <s v="CC-12610"/>
    <s v="Corey Catlett"/>
    <x v="1"/>
    <s v="United States"/>
    <x v="22"/>
    <x v="12"/>
    <x v="1"/>
    <s v="FUR-CH-10004853"/>
    <x v="0"/>
    <x v="1"/>
    <s v="Global Manager's Adjustable Task Chair, Storm"/>
    <n v="120.78400000000001"/>
    <n v="1"/>
    <n v="13.588200000000001"/>
    <x v="3"/>
    <s v="Oct"/>
  </r>
  <r>
    <s v="US-2015-126753"/>
    <x v="793"/>
    <d v="2015-08-20T00:00:00"/>
    <x v="1"/>
    <s v="SP-20860"/>
    <s v="Sung Pak"/>
    <x v="1"/>
    <s v="United States"/>
    <x v="3"/>
    <x v="3"/>
    <x v="2"/>
    <s v="FUR-FU-10001488"/>
    <x v="0"/>
    <x v="3"/>
    <s v="Tenex 46&quot; x 60&quot; Computer Anti-Static Chairmat, Rectangular Shaped"/>
    <n v="254.352"/>
    <n v="3"/>
    <n v="0"/>
    <x v="4"/>
    <s v="Aug"/>
  </r>
  <r>
    <s v="CA-2014-113383"/>
    <x v="767"/>
    <d v="2014-09-13T00:00:00"/>
    <x v="2"/>
    <s v="SF-20065"/>
    <s v="Sandra Flanagan"/>
    <x v="0"/>
    <s v="United States"/>
    <x v="334"/>
    <x v="18"/>
    <x v="2"/>
    <s v="FUR-FU-10001986"/>
    <x v="0"/>
    <x v="3"/>
    <s v="Dana Fluorescent Magnifying Lamp, White, 36&quot;"/>
    <n v="254.9"/>
    <n v="5"/>
    <n v="76.47"/>
    <x v="0"/>
    <s v="Sep"/>
  </r>
  <r>
    <s v="US-2015-165743"/>
    <x v="141"/>
    <d v="2015-11-23T00:00:00"/>
    <x v="0"/>
    <s v="MM-18055"/>
    <s v="Michelle Moray"/>
    <x v="0"/>
    <s v="United States"/>
    <x v="14"/>
    <x v="12"/>
    <x v="1"/>
    <s v="FUR-BO-10002268"/>
    <x v="0"/>
    <x v="0"/>
    <s v="Sauder Barrister Bookcases"/>
    <n v="145.76400000000001"/>
    <n v="6"/>
    <n v="-247.7988"/>
    <x v="0"/>
    <s v="Nov"/>
  </r>
  <r>
    <s v="US-2017-105998"/>
    <x v="54"/>
    <d v="2017-11-05T00:00:00"/>
    <x v="2"/>
    <s v="CR-12580"/>
    <s v="Clay Rozendal"/>
    <x v="2"/>
    <s v="United States"/>
    <x v="53"/>
    <x v="2"/>
    <x v="1"/>
    <s v="FUR-TA-10001095"/>
    <x v="0"/>
    <x v="2"/>
    <s v="Chromcraft Round Conference Tables"/>
    <n v="1673.184"/>
    <n v="12"/>
    <n v="20.9148"/>
    <x v="3"/>
    <s v="Nov"/>
  </r>
  <r>
    <s v="US-2014-148194"/>
    <x v="236"/>
    <d v="2014-05-07T00:00:00"/>
    <x v="2"/>
    <s v="BS-11365"/>
    <s v="Bill Shonely"/>
    <x v="1"/>
    <s v="United States"/>
    <x v="15"/>
    <x v="13"/>
    <x v="1"/>
    <s v="FUR-FU-10001852"/>
    <x v="0"/>
    <x v="3"/>
    <s v="Eldon Regeneration Recycled Desk Accessories, Smoke"/>
    <n v="12.18"/>
    <n v="7"/>
    <n v="3.8976000000000002"/>
    <x v="0"/>
    <s v="May"/>
  </r>
  <r>
    <s v="CA-2014-143210"/>
    <x v="280"/>
    <d v="2014-12-03T00:00:00"/>
    <x v="2"/>
    <s v="AA-10645"/>
    <s v="Anna Andreadi"/>
    <x v="0"/>
    <s v="United States"/>
    <x v="172"/>
    <x v="20"/>
    <x v="2"/>
    <s v="FUR-FU-10003878"/>
    <x v="0"/>
    <x v="3"/>
    <s v="Linden 10&quot; Round Wall Clock, Black"/>
    <n v="45.84"/>
    <n v="3"/>
    <n v="15.585599999999999"/>
    <x v="3"/>
    <s v="Dec"/>
  </r>
  <r>
    <s v="CA-2014-143210"/>
    <x v="280"/>
    <d v="2014-12-03T00:00:00"/>
    <x v="2"/>
    <s v="AA-10645"/>
    <s v="Anna Andreadi"/>
    <x v="0"/>
    <s v="United States"/>
    <x v="172"/>
    <x v="20"/>
    <x v="2"/>
    <s v="FUR-FU-10002268"/>
    <x v="0"/>
    <x v="3"/>
    <s v="Ultra Door Push Plate"/>
    <n v="9.82"/>
    <n v="2"/>
    <n v="3.2406000000000001"/>
    <x v="3"/>
    <s v="Dec"/>
  </r>
  <r>
    <s v="CA-2015-110863"/>
    <x v="669"/>
    <d v="2015-11-24T00:00:00"/>
    <x v="1"/>
    <s v="AA-10645"/>
    <s v="Anna Andreadi"/>
    <x v="0"/>
    <s v="United States"/>
    <x v="258"/>
    <x v="37"/>
    <x v="3"/>
    <s v="FUR-CH-10002073"/>
    <x v="0"/>
    <x v="1"/>
    <s v="Hon Olson Stacker Chairs"/>
    <n v="1323.9"/>
    <n v="5"/>
    <n v="383.93099999999998"/>
    <x v="1"/>
    <s v="Nov"/>
  </r>
  <r>
    <s v="CA-2017-120168"/>
    <x v="794"/>
    <d v="2017-05-25T00:00:00"/>
    <x v="3"/>
    <s v="TB-21625"/>
    <s v="Trudy Brown"/>
    <x v="0"/>
    <s v="United States"/>
    <x v="13"/>
    <x v="7"/>
    <x v="2"/>
    <s v="FUR-FU-10000732"/>
    <x v="0"/>
    <x v="3"/>
    <s v="Eldon 200 Class Desk Accessories"/>
    <n v="18.84"/>
    <n v="3"/>
    <n v="6.0288000000000004"/>
    <x v="7"/>
    <s v="May"/>
  </r>
  <r>
    <s v="US-2014-131870"/>
    <x v="383"/>
    <d v="2014-09-11T00:00:00"/>
    <x v="2"/>
    <s v="NF-18595"/>
    <s v="Nicole Fjeld"/>
    <x v="2"/>
    <s v="United States"/>
    <x v="68"/>
    <x v="15"/>
    <x v="2"/>
    <s v="FUR-FU-10002501"/>
    <x v="0"/>
    <x v="3"/>
    <s v="Nu-Dell Executive Frame"/>
    <n v="60.671999999999997"/>
    <n v="6"/>
    <n v="12.892799999999999"/>
    <x v="3"/>
    <s v="Sep"/>
  </r>
  <r>
    <s v="CA-2014-129189"/>
    <x v="294"/>
    <d v="2014-07-25T00:00:00"/>
    <x v="1"/>
    <s v="HM-14860"/>
    <s v="Harry Marie"/>
    <x v="1"/>
    <s v="United States"/>
    <x v="144"/>
    <x v="5"/>
    <x v="3"/>
    <s v="FUR-CH-10004997"/>
    <x v="0"/>
    <x v="1"/>
    <s v="Hon Every-Day Series Multi-Task Chairs"/>
    <n v="657.93"/>
    <n v="5"/>
    <n v="-93.99"/>
    <x v="4"/>
    <s v="Jul"/>
  </r>
  <r>
    <s v="CA-2015-132465"/>
    <x v="795"/>
    <d v="2015-09-15T00:00:00"/>
    <x v="0"/>
    <s v="DM-13525"/>
    <s v="Don Miller"/>
    <x v="1"/>
    <s v="United States"/>
    <x v="13"/>
    <x v="7"/>
    <x v="2"/>
    <s v="FUR-FU-10000277"/>
    <x v="0"/>
    <x v="3"/>
    <s v="Deflect-o DuraMat Antistatic Studded Beveled Mat for Medium Pile Carpeting"/>
    <n v="210.68"/>
    <n v="2"/>
    <n v="50.563200000000002"/>
    <x v="4"/>
    <s v="Sep"/>
  </r>
  <r>
    <s v="CA-2016-158806"/>
    <x v="796"/>
    <d v="2016-01-11T00:00:00"/>
    <x v="1"/>
    <s v="NM-18520"/>
    <s v="Neoma Murray"/>
    <x v="0"/>
    <s v="United States"/>
    <x v="45"/>
    <x v="5"/>
    <x v="3"/>
    <s v="FUR-FU-10004270"/>
    <x v="0"/>
    <x v="3"/>
    <s v="Executive Impressions 13&quot; Clairmont Wall Clock"/>
    <n v="23.076000000000001"/>
    <n v="3"/>
    <n v="-10.9611"/>
    <x v="4"/>
    <s v="Jan"/>
  </r>
  <r>
    <s v="CA-2015-119690"/>
    <x v="528"/>
    <d v="2015-06-28T00:00:00"/>
    <x v="2"/>
    <s v="MV-17485"/>
    <s v="Mark Van Huff"/>
    <x v="0"/>
    <s v="United States"/>
    <x v="6"/>
    <x v="5"/>
    <x v="3"/>
    <s v="FUR-FU-10004587"/>
    <x v="0"/>
    <x v="3"/>
    <s v="GE General Use Halogen Bulbs, 100 Watts, 1 Bulb per Pack"/>
    <n v="75.384"/>
    <n v="9"/>
    <n v="-20.730599999999999"/>
    <x v="0"/>
    <s v="Jun"/>
  </r>
  <r>
    <s v="CA-2017-109393"/>
    <x v="254"/>
    <d v="2017-07-02T00:00:00"/>
    <x v="0"/>
    <s v="JC-15775"/>
    <s v="John Castell"/>
    <x v="0"/>
    <s v="United States"/>
    <x v="2"/>
    <x v="2"/>
    <x v="1"/>
    <s v="FUR-BO-10003966"/>
    <x v="0"/>
    <x v="0"/>
    <s v="Sauder Facets Collection Library, Sky Alder Finish"/>
    <n v="435.99900000000002"/>
    <n v="3"/>
    <n v="5.1294000000000004"/>
    <x v="3"/>
    <s v="Jun"/>
  </r>
  <r>
    <s v="CA-2017-121489"/>
    <x v="67"/>
    <d v="2017-08-25T00:00:00"/>
    <x v="0"/>
    <s v="CM-11815"/>
    <s v="Candace McMahon"/>
    <x v="1"/>
    <s v="United States"/>
    <x v="15"/>
    <x v="13"/>
    <x v="1"/>
    <s v="FUR-CH-10004698"/>
    <x v="0"/>
    <x v="1"/>
    <s v="Padded Folding Chairs, Black, 4/Carton"/>
    <n v="388.70400000000001"/>
    <n v="6"/>
    <n v="38.870399999999997"/>
    <x v="4"/>
    <s v="Aug"/>
  </r>
  <r>
    <s v="US-2017-133081"/>
    <x v="745"/>
    <d v="2017-03-15T00:00:00"/>
    <x v="1"/>
    <s v="PV-18985"/>
    <s v="Paul Van Hugh"/>
    <x v="2"/>
    <s v="United States"/>
    <x v="335"/>
    <x v="20"/>
    <x v="2"/>
    <s v="FUR-FU-10001379"/>
    <x v="0"/>
    <x v="3"/>
    <s v="Executive Impressions 16-1/2&quot; Circular Wall Clock"/>
    <n v="26.72"/>
    <n v="1"/>
    <n v="11.7568"/>
    <x v="4"/>
    <s v="Mar"/>
  </r>
  <r>
    <s v="CA-2014-144974"/>
    <x v="218"/>
    <d v="2014-09-30T00:00:00"/>
    <x v="1"/>
    <s v="CM-12715"/>
    <s v="Craig Molinari"/>
    <x v="1"/>
    <s v="United States"/>
    <x v="3"/>
    <x v="3"/>
    <x v="2"/>
    <s v="FUR-FU-10001095"/>
    <x v="0"/>
    <x v="3"/>
    <s v="DAX Black Cherry Wood-Tone Poster Frame"/>
    <n v="21.184000000000001"/>
    <n v="1"/>
    <n v="4.7664"/>
    <x v="4"/>
    <s v="Sep"/>
  </r>
  <r>
    <s v="CA-2015-121188"/>
    <x v="797"/>
    <d v="2015-09-04T00:00:00"/>
    <x v="1"/>
    <s v="CB-12025"/>
    <s v="Cassandra Brandow"/>
    <x v="0"/>
    <s v="United States"/>
    <x v="2"/>
    <x v="2"/>
    <x v="1"/>
    <s v="FUR-BO-10004695"/>
    <x v="0"/>
    <x v="0"/>
    <s v="O'Sullivan 2-Door Barrister Bookcase in Odessa Pine"/>
    <n v="307.666"/>
    <n v="2"/>
    <n v="28.956800000000001"/>
    <x v="1"/>
    <s v="Aug"/>
  </r>
  <r>
    <s v="CA-2015-121188"/>
    <x v="797"/>
    <d v="2015-09-04T00:00:00"/>
    <x v="1"/>
    <s v="CB-12025"/>
    <s v="Cassandra Brandow"/>
    <x v="0"/>
    <s v="United States"/>
    <x v="2"/>
    <x v="2"/>
    <x v="1"/>
    <s v="FUR-FU-10003981"/>
    <x v="0"/>
    <x v="3"/>
    <s v="Eldon Wave Desk Accessories"/>
    <n v="4.16"/>
    <n v="2"/>
    <n v="1.7472000000000001"/>
    <x v="1"/>
    <s v="Aug"/>
  </r>
  <r>
    <s v="US-2015-160563"/>
    <x v="798"/>
    <d v="2015-10-24T00:00:00"/>
    <x v="1"/>
    <s v="NS-18640"/>
    <s v="Noel Staavos"/>
    <x v="1"/>
    <s v="United States"/>
    <x v="28"/>
    <x v="2"/>
    <x v="1"/>
    <s v="FUR-FU-10001731"/>
    <x v="0"/>
    <x v="3"/>
    <s v="Acrylic Self-Standing Desk Frames"/>
    <n v="16.02"/>
    <n v="6"/>
    <n v="6.0876000000000001"/>
    <x v="4"/>
    <s v="Oct"/>
  </r>
  <r>
    <s v="CA-2017-151750"/>
    <x v="143"/>
    <d v="2017-01-05T00:00:00"/>
    <x v="1"/>
    <s v="JM-15250"/>
    <s v="Janet Martin"/>
    <x v="0"/>
    <s v="United States"/>
    <x v="156"/>
    <x v="5"/>
    <x v="3"/>
    <s v="FUR-FU-10002116"/>
    <x v="0"/>
    <x v="3"/>
    <s v="Tenex Carpeted, Granite-Look or Clear Contemporary Contour Shape Chair Mats"/>
    <n v="141.41999999999999"/>
    <n v="5"/>
    <n v="-187.38149999999999"/>
    <x v="4"/>
    <s v="Jan"/>
  </r>
  <r>
    <s v="CA-2017-151750"/>
    <x v="143"/>
    <d v="2017-01-05T00:00:00"/>
    <x v="1"/>
    <s v="JM-15250"/>
    <s v="Janet Martin"/>
    <x v="0"/>
    <s v="United States"/>
    <x v="156"/>
    <x v="5"/>
    <x v="3"/>
    <s v="FUR-CH-10003199"/>
    <x v="0"/>
    <x v="1"/>
    <s v="Office Star - Contemporary Task Swivel Chair"/>
    <n v="310.74400000000003"/>
    <n v="4"/>
    <n v="-26.635200000000001"/>
    <x v="4"/>
    <s v="Jan"/>
  </r>
  <r>
    <s v="CA-2015-106187"/>
    <x v="799"/>
    <d v="2015-06-29T00:00:00"/>
    <x v="1"/>
    <s v="RF-19345"/>
    <s v="Randy Ferguson"/>
    <x v="1"/>
    <s v="United States"/>
    <x v="336"/>
    <x v="24"/>
    <x v="0"/>
    <s v="FUR-FU-10000794"/>
    <x v="0"/>
    <x v="3"/>
    <s v="Eldon Stackable Tray, Side-Load, Legal, Smoke"/>
    <n v="27.42"/>
    <n v="3"/>
    <n v="9.3228000000000009"/>
    <x v="6"/>
    <s v="Jun"/>
  </r>
  <r>
    <s v="CA-2016-105753"/>
    <x v="697"/>
    <d v="2016-10-26T00:00:00"/>
    <x v="1"/>
    <s v="LC-16960"/>
    <s v="Lindsay Castell"/>
    <x v="2"/>
    <s v="United States"/>
    <x v="58"/>
    <x v="25"/>
    <x v="0"/>
    <s v="FUR-FU-10000246"/>
    <x v="0"/>
    <x v="3"/>
    <s v="Aluminum Document Frame"/>
    <n v="61.1"/>
    <n v="5"/>
    <n v="18.329999999999998"/>
    <x v="6"/>
    <s v="Oct"/>
  </r>
  <r>
    <s v="CA-2017-133046"/>
    <x v="534"/>
    <d v="2017-08-01T00:00:00"/>
    <x v="0"/>
    <s v="DK-13375"/>
    <s v="Dennis Kane"/>
    <x v="0"/>
    <s v="United States"/>
    <x v="15"/>
    <x v="13"/>
    <x v="1"/>
    <s v="FUR-FU-10001940"/>
    <x v="0"/>
    <x v="3"/>
    <s v="Staple-based wall hangings"/>
    <n v="23.88"/>
    <n v="3"/>
    <n v="10.507199999999999"/>
    <x v="2"/>
    <s v="Jul"/>
  </r>
  <r>
    <s v="CA-2017-159149"/>
    <x v="506"/>
    <d v="2017-02-19T00:00:00"/>
    <x v="2"/>
    <s v="CR-12820"/>
    <s v="Cyra Reiten"/>
    <x v="2"/>
    <s v="United States"/>
    <x v="6"/>
    <x v="5"/>
    <x v="3"/>
    <s v="FUR-BO-10001601"/>
    <x v="0"/>
    <x v="0"/>
    <s v="Sauder Mission Library with Doors, Fruitwood Finish"/>
    <n v="89.066400000000002"/>
    <n v="1"/>
    <n v="-17.0274"/>
    <x v="3"/>
    <s v="Feb"/>
  </r>
  <r>
    <s v="US-2017-167570"/>
    <x v="64"/>
    <d v="2017-12-15T00:00:00"/>
    <x v="1"/>
    <s v="EG-13900"/>
    <s v="Emily Grady"/>
    <x v="0"/>
    <s v="United States"/>
    <x v="3"/>
    <x v="3"/>
    <x v="2"/>
    <s v="FUR-CH-10003396"/>
    <x v="0"/>
    <x v="1"/>
    <s v="Global Deluxe Steno Chair"/>
    <n v="215.54400000000001"/>
    <n v="4"/>
    <n v="-58.504800000000003"/>
    <x v="1"/>
    <s v="Dec"/>
  </r>
  <r>
    <s v="CA-2017-160122"/>
    <x v="414"/>
    <d v="2017-11-23T00:00:00"/>
    <x v="1"/>
    <s v="RD-19930"/>
    <s v="Russell D'Ascenzo"/>
    <x v="0"/>
    <s v="United States"/>
    <x v="9"/>
    <x v="8"/>
    <x v="3"/>
    <s v="FUR-CH-10000422"/>
    <x v="0"/>
    <x v="1"/>
    <s v="Global Highback Leather Tilter in Burgundy"/>
    <n v="127.386"/>
    <n v="2"/>
    <n v="-25.4772"/>
    <x v="2"/>
    <s v="Nov"/>
  </r>
  <r>
    <s v="CA-2016-130393"/>
    <x v="193"/>
    <d v="2016-12-03T00:00:00"/>
    <x v="0"/>
    <s v="JM-15865"/>
    <s v="John Murray"/>
    <x v="0"/>
    <s v="United States"/>
    <x v="147"/>
    <x v="5"/>
    <x v="3"/>
    <s v="FUR-CH-10002647"/>
    <x v="0"/>
    <x v="1"/>
    <s v="Situations Contoured Folding Chairs, 4/Set"/>
    <n v="248.43"/>
    <n v="5"/>
    <n v="-17.745000000000001"/>
    <x v="3"/>
    <s v="Dec"/>
  </r>
  <r>
    <s v="CA-2016-130393"/>
    <x v="193"/>
    <d v="2016-12-03T00:00:00"/>
    <x v="0"/>
    <s v="JM-15865"/>
    <s v="John Murray"/>
    <x v="0"/>
    <s v="United States"/>
    <x v="147"/>
    <x v="5"/>
    <x v="3"/>
    <s v="FUR-CH-10004477"/>
    <x v="0"/>
    <x v="1"/>
    <s v="Global Push Button Manager's Chair, Indigo"/>
    <n v="85.245999999999995"/>
    <n v="2"/>
    <n v="-1.2178"/>
    <x v="3"/>
    <s v="Dec"/>
  </r>
  <r>
    <s v="CA-2017-101014"/>
    <x v="800"/>
    <d v="2017-09-04T00:00:00"/>
    <x v="1"/>
    <s v="RW-19540"/>
    <s v="Rick Wilson"/>
    <x v="1"/>
    <s v="United States"/>
    <x v="2"/>
    <x v="2"/>
    <x v="1"/>
    <s v="FUR-FU-10003374"/>
    <x v="0"/>
    <x v="3"/>
    <s v="Electrix Fluorescent Magnifier Lamps &amp; Weighted Base"/>
    <n v="148.02000000000001"/>
    <n v="3"/>
    <n v="41.445599999999999"/>
    <x v="6"/>
    <s v="Aug"/>
  </r>
  <r>
    <s v="US-2017-106551"/>
    <x v="801"/>
    <d v="2017-07-27T00:00:00"/>
    <x v="1"/>
    <s v="EB-13930"/>
    <s v="Eric Barreto"/>
    <x v="0"/>
    <s v="United States"/>
    <x v="9"/>
    <x v="8"/>
    <x v="3"/>
    <s v="FUR-CH-10004997"/>
    <x v="0"/>
    <x v="1"/>
    <s v="Hon Every-Day Series Multi-Task Chairs"/>
    <n v="526.34400000000005"/>
    <n v="4"/>
    <n v="-75.191999999999993"/>
    <x v="2"/>
    <s v="Jul"/>
  </r>
  <r>
    <s v="CA-2016-116722"/>
    <x v="367"/>
    <d v="2016-11-16T00:00:00"/>
    <x v="1"/>
    <s v="LP-17080"/>
    <s v="Liz Pelletier"/>
    <x v="0"/>
    <s v="United States"/>
    <x v="28"/>
    <x v="2"/>
    <x v="1"/>
    <s v="FUR-FU-10001934"/>
    <x v="0"/>
    <x v="3"/>
    <s v="Magnifier Swing Arm Lamp"/>
    <n v="41.96"/>
    <n v="2"/>
    <n v="10.909599999999999"/>
    <x v="2"/>
    <s v="Nov"/>
  </r>
  <r>
    <s v="CA-2016-116722"/>
    <x v="367"/>
    <d v="2016-11-16T00:00:00"/>
    <x v="1"/>
    <s v="LP-17080"/>
    <s v="Liz Pelletier"/>
    <x v="0"/>
    <s v="United States"/>
    <x v="28"/>
    <x v="2"/>
    <x v="1"/>
    <s v="FUR-CH-10004997"/>
    <x v="0"/>
    <x v="1"/>
    <s v="Hon Every-Day Series Multi-Task Chairs"/>
    <n v="451.15199999999999"/>
    <n v="3"/>
    <n v="0"/>
    <x v="2"/>
    <s v="Nov"/>
  </r>
  <r>
    <s v="US-2017-150070"/>
    <x v="87"/>
    <d v="2017-09-12T00:00:00"/>
    <x v="1"/>
    <s v="JA-15970"/>
    <s v="Joseph Airdo"/>
    <x v="0"/>
    <s v="United States"/>
    <x v="337"/>
    <x v="2"/>
    <x v="1"/>
    <s v="FUR-CH-10004860"/>
    <x v="0"/>
    <x v="1"/>
    <s v="Global Low Back Tilter Chair"/>
    <n v="161.56800000000001"/>
    <n v="2"/>
    <n v="-28.2744"/>
    <x v="2"/>
    <s v="Sep"/>
  </r>
  <r>
    <s v="CA-2017-157350"/>
    <x v="802"/>
    <d v="2017-09-01T00:00:00"/>
    <x v="1"/>
    <s v="DP-13000"/>
    <s v="Darren Powers"/>
    <x v="0"/>
    <s v="United States"/>
    <x v="9"/>
    <x v="8"/>
    <x v="3"/>
    <s v="FUR-FU-10000222"/>
    <x v="0"/>
    <x v="3"/>
    <s v="Seth Thomas 16&quot; Steel Case Clock"/>
    <n v="64.959999999999994"/>
    <n v="5"/>
    <n v="-43.847999999999999"/>
    <x v="6"/>
    <s v="Aug"/>
  </r>
  <r>
    <s v="CA-2015-131352"/>
    <x v="643"/>
    <d v="2015-10-13T00:00:00"/>
    <x v="1"/>
    <s v="GH-14485"/>
    <s v="Gene Hale"/>
    <x v="1"/>
    <s v="United States"/>
    <x v="144"/>
    <x v="5"/>
    <x v="3"/>
    <s v="FUR-FU-10003708"/>
    <x v="0"/>
    <x v="3"/>
    <s v="Tenex Traditional Chairmats for Medium Pile Carpet, Standard Lip, 36&quot; x 48&quot;"/>
    <n v="72.78"/>
    <n v="3"/>
    <n v="-70.960499999999996"/>
    <x v="2"/>
    <s v="Oct"/>
  </r>
  <r>
    <s v="CA-2016-118073"/>
    <x v="577"/>
    <d v="2016-08-16T00:00:00"/>
    <x v="1"/>
    <s v="CS-12490"/>
    <s v="Cindy Schnelling"/>
    <x v="1"/>
    <s v="United States"/>
    <x v="49"/>
    <x v="1"/>
    <x v="0"/>
    <s v="FUR-TA-10002533"/>
    <x v="0"/>
    <x v="2"/>
    <s v="BPI Conference Tables"/>
    <n v="562.29250000000002"/>
    <n v="7"/>
    <n v="-255.58750000000001"/>
    <x v="4"/>
    <s v="Aug"/>
  </r>
  <r>
    <s v="CA-2014-103219"/>
    <x v="77"/>
    <d v="2014-11-13T00:00:00"/>
    <x v="1"/>
    <s v="BF-11215"/>
    <s v="Benjamin Farhat"/>
    <x v="2"/>
    <s v="United States"/>
    <x v="13"/>
    <x v="7"/>
    <x v="2"/>
    <s v="FUR-FU-10004091"/>
    <x v="0"/>
    <x v="3"/>
    <s v="Eldon 200 Class Desk Accessories, Black"/>
    <n v="56.52"/>
    <n v="9"/>
    <n v="21.477599999999999"/>
    <x v="4"/>
    <s v="Nov"/>
  </r>
  <r>
    <s v="CA-2016-100993"/>
    <x v="223"/>
    <d v="2016-02-10T00:00:00"/>
    <x v="1"/>
    <s v="AZ-10750"/>
    <s v="Annie Zypern"/>
    <x v="0"/>
    <s v="United States"/>
    <x v="53"/>
    <x v="2"/>
    <x v="1"/>
    <s v="FUR-TA-10001095"/>
    <x v="0"/>
    <x v="2"/>
    <s v="Chromcraft Round Conference Tables"/>
    <n v="557.72799999999995"/>
    <n v="4"/>
    <n v="6.9715999999999996"/>
    <x v="2"/>
    <s v="Feb"/>
  </r>
  <r>
    <s v="CA-2014-167997"/>
    <x v="375"/>
    <d v="2014-01-29T00:00:00"/>
    <x v="2"/>
    <s v="CA-11965"/>
    <s v="Carol Adams"/>
    <x v="1"/>
    <s v="United States"/>
    <x v="338"/>
    <x v="40"/>
    <x v="3"/>
    <s v="FUR-BO-10004409"/>
    <x v="0"/>
    <x v="0"/>
    <s v="Safco Value Mate Series Steel Bookcases, Baked Enamel Finish on Steel, Gray"/>
    <n v="141.96"/>
    <n v="2"/>
    <n v="39.748800000000003"/>
    <x v="0"/>
    <s v="Jan"/>
  </r>
  <r>
    <s v="CA-2016-131296"/>
    <x v="803"/>
    <d v="2016-10-09T00:00:00"/>
    <x v="1"/>
    <s v="MS-17830"/>
    <s v="Melanie Seite"/>
    <x v="0"/>
    <s v="United States"/>
    <x v="237"/>
    <x v="32"/>
    <x v="2"/>
    <s v="FUR-TA-10002622"/>
    <x v="0"/>
    <x v="2"/>
    <s v="Bush Andora Conference Table, Maple/Graphite Gray Finish"/>
    <n v="239.37200000000001"/>
    <n v="2"/>
    <n v="-23.937200000000001"/>
    <x v="2"/>
    <s v="Oct"/>
  </r>
  <r>
    <s v="CA-2016-134138"/>
    <x v="285"/>
    <d v="2016-02-20T00:00:00"/>
    <x v="1"/>
    <s v="JD-15790"/>
    <s v="John Dryer"/>
    <x v="0"/>
    <s v="United States"/>
    <x v="31"/>
    <x v="18"/>
    <x v="2"/>
    <s v="FUR-CH-10001545"/>
    <x v="0"/>
    <x v="1"/>
    <s v="Hon Comfortask Task/Swivel Chairs"/>
    <n v="227.96"/>
    <n v="2"/>
    <n v="36.473599999999998"/>
    <x v="4"/>
    <s v="Feb"/>
  </r>
  <r>
    <s v="CA-2015-168207"/>
    <x v="46"/>
    <d v="2015-11-06T00:00:00"/>
    <x v="1"/>
    <s v="LT-17110"/>
    <s v="Liz Thompson"/>
    <x v="0"/>
    <s v="United States"/>
    <x v="53"/>
    <x v="2"/>
    <x v="1"/>
    <s v="FUR-FU-10004909"/>
    <x v="0"/>
    <x v="3"/>
    <s v="Contemporary Wood/Metal Frame"/>
    <n v="96.96"/>
    <n v="6"/>
    <n v="33.936"/>
    <x v="4"/>
    <s v="Nov"/>
  </r>
  <r>
    <s v="CA-2015-168207"/>
    <x v="46"/>
    <d v="2015-11-06T00:00:00"/>
    <x v="1"/>
    <s v="LT-17110"/>
    <s v="Liz Thompson"/>
    <x v="0"/>
    <s v="United States"/>
    <x v="53"/>
    <x v="2"/>
    <x v="1"/>
    <s v="FUR-BO-10004357"/>
    <x v="0"/>
    <x v="0"/>
    <s v="O'Sullivan Living Dimensions 3-Shelf Bookcases"/>
    <n v="512.49900000000002"/>
    <n v="3"/>
    <n v="-30.146999999999998"/>
    <x v="4"/>
    <s v="Nov"/>
  </r>
  <r>
    <s v="CA-2016-144148"/>
    <x v="581"/>
    <d v="2016-08-05T00:00:00"/>
    <x v="1"/>
    <s v="AH-10690"/>
    <s v="Anna HŠberlin"/>
    <x v="1"/>
    <s v="United States"/>
    <x v="28"/>
    <x v="2"/>
    <x v="1"/>
    <s v="FUR-TA-10002774"/>
    <x v="0"/>
    <x v="2"/>
    <s v="Laminate Occasional Tables"/>
    <n v="863.12800000000004"/>
    <n v="7"/>
    <n v="-32.3673"/>
    <x v="2"/>
    <s v="Jul"/>
  </r>
  <r>
    <s v="CA-2017-107174"/>
    <x v="200"/>
    <d v="2017-11-13T00:00:00"/>
    <x v="1"/>
    <s v="AB-10060"/>
    <s v="Adam Bellavance"/>
    <x v="2"/>
    <s v="United States"/>
    <x v="15"/>
    <x v="13"/>
    <x v="1"/>
    <s v="FUR-TA-10004575"/>
    <x v="0"/>
    <x v="2"/>
    <s v="Hon 5100 Series Wood Tables"/>
    <n v="2036.86"/>
    <n v="7"/>
    <n v="366.63479999999998"/>
    <x v="1"/>
    <s v="Nov"/>
  </r>
  <r>
    <s v="CA-2017-107174"/>
    <x v="200"/>
    <d v="2017-11-13T00:00:00"/>
    <x v="1"/>
    <s v="AB-10060"/>
    <s v="Adam Bellavance"/>
    <x v="2"/>
    <s v="United States"/>
    <x v="15"/>
    <x v="13"/>
    <x v="1"/>
    <s v="FUR-CH-10003312"/>
    <x v="0"/>
    <x v="1"/>
    <s v="Hon 2090 ÒPillow SoftÓ Series Mid Back Swivel/Tilt Chairs"/>
    <n v="449.56799999999998"/>
    <n v="2"/>
    <n v="-73.0548"/>
    <x v="1"/>
    <s v="Nov"/>
  </r>
  <r>
    <s v="CA-2015-112767"/>
    <x v="601"/>
    <d v="2015-08-06T00:00:00"/>
    <x v="1"/>
    <s v="DK-12985"/>
    <s v="Darren Koutras"/>
    <x v="0"/>
    <s v="United States"/>
    <x v="76"/>
    <x v="36"/>
    <x v="1"/>
    <s v="FUR-TA-10003469"/>
    <x v="0"/>
    <x v="2"/>
    <s v="Balt Split Level Computer Training Table"/>
    <n v="277.5"/>
    <n v="4"/>
    <n v="-188.7"/>
    <x v="4"/>
    <s v="Aug"/>
  </r>
  <r>
    <s v="CA-2015-119879"/>
    <x v="32"/>
    <d v="2015-11-25T00:00:00"/>
    <x v="1"/>
    <s v="SS-20410"/>
    <s v="Shahid Shariari"/>
    <x v="0"/>
    <s v="United States"/>
    <x v="3"/>
    <x v="3"/>
    <x v="2"/>
    <s v="FUR-TA-10002958"/>
    <x v="0"/>
    <x v="2"/>
    <s v="Bevis Oval Conference Table, Walnut"/>
    <n v="1252.704"/>
    <n v="8"/>
    <n v="-480.20319999999998"/>
    <x v="4"/>
    <s v="Nov"/>
  </r>
  <r>
    <s v="CA-2017-155642"/>
    <x v="514"/>
    <d v="2017-05-22T00:00:00"/>
    <x v="1"/>
    <s v="BM-11575"/>
    <s v="Brendan Murry"/>
    <x v="1"/>
    <s v="United States"/>
    <x v="9"/>
    <x v="8"/>
    <x v="3"/>
    <s v="FUR-FU-10004973"/>
    <x v="0"/>
    <x v="3"/>
    <s v="Flat Face Poster Frame"/>
    <n v="22.608000000000001"/>
    <n v="3"/>
    <n v="-10.1736"/>
    <x v="4"/>
    <s v="May"/>
  </r>
  <r>
    <s v="CA-2017-155642"/>
    <x v="514"/>
    <d v="2017-05-22T00:00:00"/>
    <x v="1"/>
    <s v="BM-11575"/>
    <s v="Brendan Murry"/>
    <x v="1"/>
    <s v="United States"/>
    <x v="9"/>
    <x v="8"/>
    <x v="3"/>
    <s v="FUR-FU-10001918"/>
    <x v="0"/>
    <x v="3"/>
    <s v="C-Line Cubicle Keepers Polyproplyene Holder With Velcro Backings"/>
    <n v="1.8919999999999999"/>
    <n v="1"/>
    <n v="-0.99329999999999996"/>
    <x v="4"/>
    <s v="May"/>
  </r>
  <r>
    <s v="CA-2015-136728"/>
    <x v="615"/>
    <d v="2015-09-17T00:00:00"/>
    <x v="0"/>
    <s v="AG-10900"/>
    <s v="Arthur Gainer"/>
    <x v="0"/>
    <s v="United States"/>
    <x v="9"/>
    <x v="8"/>
    <x v="3"/>
    <s v="FUR-CH-10003817"/>
    <x v="0"/>
    <x v="1"/>
    <s v="Global Value Steno Chair, Gray"/>
    <n v="170.072"/>
    <n v="4"/>
    <n v="-12.148"/>
    <x v="4"/>
    <s v="Sep"/>
  </r>
  <r>
    <s v="US-2017-155866"/>
    <x v="429"/>
    <d v="2017-11-21T00:00:00"/>
    <x v="1"/>
    <s v="CC-12370"/>
    <s v="Christopher Conant"/>
    <x v="0"/>
    <s v="United States"/>
    <x v="13"/>
    <x v="7"/>
    <x v="2"/>
    <s v="FUR-FU-10004091"/>
    <x v="0"/>
    <x v="3"/>
    <s v="Howard Miller 13&quot; Diameter Goldtone Round Wall Clock"/>
    <n v="187.76"/>
    <n v="4"/>
    <n v="76.9816"/>
    <x v="4"/>
    <s v="Nov"/>
  </r>
  <r>
    <s v="CA-2015-141327"/>
    <x v="737"/>
    <d v="2015-12-03T00:00:00"/>
    <x v="2"/>
    <s v="LR-16915"/>
    <s v="Lena Radford"/>
    <x v="0"/>
    <s v="United States"/>
    <x v="339"/>
    <x v="30"/>
    <x v="0"/>
    <s v="FUR-FU-10000576"/>
    <x v="0"/>
    <x v="3"/>
    <s v="Luxo Professional Fluorescent Magnifier Lamp with Clamp-Mount Base"/>
    <n v="335.74400000000003"/>
    <n v="2"/>
    <n v="25.180800000000001"/>
    <x v="0"/>
    <s v="Nov"/>
  </r>
  <r>
    <s v="CA-2015-114811"/>
    <x v="428"/>
    <d v="2015-11-08T00:00:00"/>
    <x v="3"/>
    <s v="KD-16495"/>
    <s v="Keith Dawkins"/>
    <x v="1"/>
    <s v="United States"/>
    <x v="13"/>
    <x v="7"/>
    <x v="2"/>
    <s v="FUR-FU-10002240"/>
    <x v="0"/>
    <x v="3"/>
    <s v="Nu-Dell EZ-Mount Plastic Wall Frames"/>
    <n v="11.82"/>
    <n v="3"/>
    <n v="4.7279999999999998"/>
    <x v="7"/>
    <s v="Nov"/>
  </r>
  <r>
    <s v="CA-2015-114811"/>
    <x v="428"/>
    <d v="2015-11-08T00:00:00"/>
    <x v="3"/>
    <s v="KD-16495"/>
    <s v="Keith Dawkins"/>
    <x v="1"/>
    <s v="United States"/>
    <x v="13"/>
    <x v="7"/>
    <x v="2"/>
    <s v="FUR-CH-10003746"/>
    <x v="0"/>
    <x v="1"/>
    <s v="Hon 4070 Series Pagoda Round Back Stacking Chairs"/>
    <n v="577.76400000000001"/>
    <n v="2"/>
    <n v="115.5528"/>
    <x v="7"/>
    <s v="Nov"/>
  </r>
  <r>
    <s v="CA-2015-122266"/>
    <x v="12"/>
    <d v="2015-04-30T00:00:00"/>
    <x v="1"/>
    <s v="SA-20830"/>
    <s v="Sue Ann Reed"/>
    <x v="0"/>
    <s v="United States"/>
    <x v="340"/>
    <x v="1"/>
    <x v="0"/>
    <s v="FUR-TA-10000577"/>
    <x v="0"/>
    <x v="2"/>
    <s v="Bretford CR4500 Series Slim Rectangular Table"/>
    <n v="191.5155"/>
    <n v="1"/>
    <n v="-76.606200000000001"/>
    <x v="4"/>
    <s v="Apr"/>
  </r>
  <r>
    <s v="CA-2016-116337"/>
    <x v="267"/>
    <d v="2016-11-12T00:00:00"/>
    <x v="1"/>
    <s v="MC-17845"/>
    <s v="Michael Chen"/>
    <x v="0"/>
    <s v="United States"/>
    <x v="144"/>
    <x v="5"/>
    <x v="3"/>
    <s v="FUR-FU-10002030"/>
    <x v="0"/>
    <x v="3"/>
    <s v="Executive Impressions 14&quot; Contract Wall Clock with Quartz Movement"/>
    <n v="44.46"/>
    <n v="5"/>
    <n v="-17.783999999999999"/>
    <x v="2"/>
    <s v="Nov"/>
  </r>
  <r>
    <s v="CA-2014-120775"/>
    <x v="215"/>
    <d v="2014-10-07T00:00:00"/>
    <x v="1"/>
    <s v="RD-19930"/>
    <s v="Russell D'Ascenzo"/>
    <x v="0"/>
    <s v="United States"/>
    <x v="144"/>
    <x v="5"/>
    <x v="3"/>
    <s v="FUR-FU-10000758"/>
    <x v="0"/>
    <x v="3"/>
    <s v="DAX Natural Wood-Tone Poster Frame"/>
    <n v="31.776"/>
    <n v="3"/>
    <n v="-19.0656"/>
    <x v="4"/>
    <s v="Oct"/>
  </r>
  <r>
    <s v="CA-2016-123050"/>
    <x v="804"/>
    <d v="2016-04-08T00:00:00"/>
    <x v="0"/>
    <s v="BC-11125"/>
    <s v="Becky Castell"/>
    <x v="2"/>
    <s v="United States"/>
    <x v="8"/>
    <x v="7"/>
    <x v="2"/>
    <s v="FUR-FU-10000723"/>
    <x v="0"/>
    <x v="3"/>
    <s v="Deflect-o EconoMat Studded, No Bevel Mat for Low Pile Carpeting"/>
    <n v="82.64"/>
    <n v="2"/>
    <n v="7.4375999999999998"/>
    <x v="4"/>
    <s v="Apr"/>
  </r>
  <r>
    <s v="CA-2016-162355"/>
    <x v="805"/>
    <d v="2016-07-02T00:00:00"/>
    <x v="0"/>
    <s v="PF-19165"/>
    <s v="Philip Fox"/>
    <x v="0"/>
    <s v="United States"/>
    <x v="244"/>
    <x v="24"/>
    <x v="0"/>
    <s v="FUR-BO-10004695"/>
    <x v="0"/>
    <x v="0"/>
    <s v="O'Sullivan 2-Door Barrister Bookcase in Odessa Pine"/>
    <n v="1266.8599999999999"/>
    <n v="7"/>
    <n v="291.37779999999998"/>
    <x v="3"/>
    <s v="Jun"/>
  </r>
  <r>
    <s v="CA-2017-102204"/>
    <x v="806"/>
    <d v="2017-05-06T00:00:00"/>
    <x v="1"/>
    <s v="CJ-12010"/>
    <s v="Caroline Jumper"/>
    <x v="0"/>
    <s v="United States"/>
    <x v="51"/>
    <x v="1"/>
    <x v="0"/>
    <s v="FUR-TA-10001889"/>
    <x v="0"/>
    <x v="2"/>
    <s v="Bush Advantage Collection Racetrack Conference Table"/>
    <n v="933.26199999999994"/>
    <n v="4"/>
    <n v="-458.14679999999998"/>
    <x v="2"/>
    <s v="May"/>
  </r>
  <r>
    <s v="CA-2017-102204"/>
    <x v="806"/>
    <d v="2017-05-06T00:00:00"/>
    <x v="1"/>
    <s v="CJ-12010"/>
    <s v="Caroline Jumper"/>
    <x v="0"/>
    <s v="United States"/>
    <x v="51"/>
    <x v="1"/>
    <x v="0"/>
    <s v="FUR-CH-10002024"/>
    <x v="0"/>
    <x v="1"/>
    <s v="HON 5400 Series Task Chairs for Big and Tall"/>
    <n v="2803.92"/>
    <n v="5"/>
    <n v="0"/>
    <x v="2"/>
    <s v="May"/>
  </r>
  <r>
    <s v="CA-2017-103065"/>
    <x v="71"/>
    <d v="2017-10-20T00:00:00"/>
    <x v="3"/>
    <s v="PT-19090"/>
    <s v="Pete Takahito"/>
    <x v="0"/>
    <s v="United States"/>
    <x v="51"/>
    <x v="1"/>
    <x v="0"/>
    <s v="FUR-FU-10000175"/>
    <x v="0"/>
    <x v="3"/>
    <s v="DAX Wood Document Frame."/>
    <n v="43.936"/>
    <n v="4"/>
    <n v="6.0411999999999999"/>
    <x v="7"/>
    <s v="Oct"/>
  </r>
  <r>
    <s v="CA-2014-109897"/>
    <x v="807"/>
    <d v="2014-08-16T00:00:00"/>
    <x v="1"/>
    <s v="BW-11200"/>
    <s v="Ben Wallace"/>
    <x v="0"/>
    <s v="United States"/>
    <x v="28"/>
    <x v="2"/>
    <x v="1"/>
    <s v="FUR-FU-10002878"/>
    <x v="0"/>
    <x v="3"/>
    <s v="Seth Thomas 14&quot; Day/Date Wall Clock"/>
    <n v="85.44"/>
    <n v="3"/>
    <n v="31.6128"/>
    <x v="4"/>
    <s v="Aug"/>
  </r>
  <r>
    <s v="CA-2015-140221"/>
    <x v="298"/>
    <d v="2015-03-09T00:00:00"/>
    <x v="0"/>
    <s v="MS-17365"/>
    <s v="Maribeth Schnelling"/>
    <x v="0"/>
    <s v="United States"/>
    <x v="9"/>
    <x v="8"/>
    <x v="3"/>
    <s v="FUR-FU-10000023"/>
    <x v="0"/>
    <x v="3"/>
    <s v="Eldon Wave Desk Accessories"/>
    <n v="4.7119999999999997"/>
    <n v="2"/>
    <n v="-1.8848"/>
    <x v="4"/>
    <s v="Mar"/>
  </r>
  <r>
    <s v="CA-2017-121790"/>
    <x v="129"/>
    <d v="2017-02-06T00:00:00"/>
    <x v="1"/>
    <s v="LP-17095"/>
    <s v="Liz Preis"/>
    <x v="0"/>
    <s v="United States"/>
    <x v="14"/>
    <x v="8"/>
    <x v="3"/>
    <s v="FUR-TA-10003469"/>
    <x v="0"/>
    <x v="2"/>
    <s v="Balt Split Level Computer Training Table"/>
    <n v="69.375"/>
    <n v="1"/>
    <n v="-47.174999999999997"/>
    <x v="1"/>
    <s v="Jan"/>
  </r>
  <r>
    <s v="CA-2016-169670"/>
    <x v="683"/>
    <d v="2016-12-31T00:00:00"/>
    <x v="1"/>
    <s v="JE-15715"/>
    <s v="Joe Elijah"/>
    <x v="0"/>
    <s v="United States"/>
    <x v="13"/>
    <x v="7"/>
    <x v="2"/>
    <s v="FUR-CH-10002331"/>
    <x v="0"/>
    <x v="1"/>
    <s v="Hon 4700 Series Mobuis Mid-Back Task Chairs with Adjustable Arms"/>
    <n v="2563.056"/>
    <n v="8"/>
    <n v="313.26240000000001"/>
    <x v="6"/>
    <s v="Dec"/>
  </r>
  <r>
    <s v="CA-2016-139549"/>
    <x v="697"/>
    <d v="2016-10-25T00:00:00"/>
    <x v="1"/>
    <s v="MY-18295"/>
    <s v="Muhammed Yedwab"/>
    <x v="1"/>
    <s v="United States"/>
    <x v="311"/>
    <x v="2"/>
    <x v="1"/>
    <s v="FUR-CH-10001802"/>
    <x v="0"/>
    <x v="1"/>
    <s v="Hon Every-Day Chair Series Swivel Task Chairs"/>
    <n v="387.13600000000002"/>
    <n v="4"/>
    <n v="4.8391999999999999"/>
    <x v="2"/>
    <s v="Oct"/>
  </r>
  <r>
    <s v="CA-2017-134810"/>
    <x v="808"/>
    <d v="2017-05-10T00:00:00"/>
    <x v="2"/>
    <s v="MC-17605"/>
    <s v="Matt Connell"/>
    <x v="1"/>
    <s v="United States"/>
    <x v="51"/>
    <x v="30"/>
    <x v="0"/>
    <s v="FUR-CH-10001270"/>
    <x v="0"/>
    <x v="1"/>
    <s v="Harbour Creations Steel Folding Chair"/>
    <n v="207"/>
    <n v="3"/>
    <n v="25.875"/>
    <x v="5"/>
    <s v="May"/>
  </r>
  <r>
    <s v="CA-2015-154284"/>
    <x v="170"/>
    <d v="2015-12-26T00:00:00"/>
    <x v="0"/>
    <s v="SZ-20035"/>
    <s v="Sam Zeldin"/>
    <x v="2"/>
    <s v="United States"/>
    <x v="317"/>
    <x v="8"/>
    <x v="3"/>
    <s v="FUR-FU-10003039"/>
    <x v="0"/>
    <x v="3"/>
    <s v="Howard Miller 11-1/2&quot; Diameter Grantwood Wall Clock"/>
    <n v="51.756"/>
    <n v="3"/>
    <n v="-33.641399999999997"/>
    <x v="2"/>
    <s v="Dec"/>
  </r>
  <r>
    <s v="US-2015-158911"/>
    <x v="379"/>
    <d v="2015-07-11T00:00:00"/>
    <x v="1"/>
    <s v="RS-19765"/>
    <s v="Roland Schwarz"/>
    <x v="1"/>
    <s v="United States"/>
    <x v="127"/>
    <x v="30"/>
    <x v="0"/>
    <s v="FUR-FU-10003829"/>
    <x v="0"/>
    <x v="3"/>
    <s v="Stackable Trays"/>
    <n v="4.9279999999999999"/>
    <n v="2"/>
    <n v="0.73919999999999997"/>
    <x v="6"/>
    <s v="Jul"/>
  </r>
  <r>
    <s v="US-2017-167318"/>
    <x v="809"/>
    <d v="2017-08-01T00:00:00"/>
    <x v="1"/>
    <s v="GZ-14545"/>
    <s v="George Zrebassa"/>
    <x v="1"/>
    <s v="United States"/>
    <x v="2"/>
    <x v="2"/>
    <x v="1"/>
    <s v="FUR-CH-10000665"/>
    <x v="0"/>
    <x v="1"/>
    <s v="Global Airflow Leather Mesh Back Chair, Black"/>
    <n v="362.35199999999998"/>
    <n v="3"/>
    <n v="45.293999999999997"/>
    <x v="6"/>
    <s v="Jul"/>
  </r>
  <r>
    <s v="CA-2017-135419"/>
    <x v="54"/>
    <d v="2017-11-09T00:00:00"/>
    <x v="1"/>
    <s v="BG-11740"/>
    <s v="Bruce Geld"/>
    <x v="0"/>
    <s v="United States"/>
    <x v="175"/>
    <x v="2"/>
    <x v="1"/>
    <s v="FUR-TA-10001086"/>
    <x v="0"/>
    <x v="2"/>
    <s v="SAFCO PlanMaster Boards, 60w x 37-1/2d, White Melamine"/>
    <n v="486.36799999999999"/>
    <n v="4"/>
    <n v="36.477600000000002"/>
    <x v="6"/>
    <s v="Nov"/>
  </r>
  <r>
    <s v="CA-2014-168312"/>
    <x v="29"/>
    <d v="2014-03-07T00:00:00"/>
    <x v="1"/>
    <s v="GW-14605"/>
    <s v="Giulietta Weimer"/>
    <x v="0"/>
    <s v="United States"/>
    <x v="6"/>
    <x v="5"/>
    <x v="3"/>
    <s v="FUR-TA-10001866"/>
    <x v="0"/>
    <x v="2"/>
    <s v="Bevis Round Conference Room Tables and Bases"/>
    <n v="376.50900000000001"/>
    <n v="3"/>
    <n v="-43.029600000000002"/>
    <x v="6"/>
    <s v="Mar"/>
  </r>
  <r>
    <s v="US-2017-105935"/>
    <x v="810"/>
    <d v="2017-01-31T00:00:00"/>
    <x v="1"/>
    <s v="BD-11500"/>
    <s v="Bradley Drucker"/>
    <x v="0"/>
    <s v="United States"/>
    <x v="29"/>
    <x v="24"/>
    <x v="0"/>
    <s v="FUR-FU-10002157"/>
    <x v="0"/>
    <x v="3"/>
    <s v="Artistic Insta-Plaque"/>
    <n v="62.72"/>
    <n v="4"/>
    <n v="24.460799999999999"/>
    <x v="2"/>
    <s v="Jan"/>
  </r>
  <r>
    <s v="CA-2014-161508"/>
    <x v="56"/>
    <d v="2014-07-16T00:00:00"/>
    <x v="1"/>
    <s v="PV-18985"/>
    <s v="Paul Van Hugh"/>
    <x v="2"/>
    <s v="United States"/>
    <x v="256"/>
    <x v="5"/>
    <x v="3"/>
    <s v="FUR-CH-10002126"/>
    <x v="0"/>
    <x v="1"/>
    <s v="Hon Deluxe Fabric Upholstered Stacking Chairs"/>
    <n v="512.35799999999995"/>
    <n v="3"/>
    <n v="-14.6388"/>
    <x v="4"/>
    <s v="Jul"/>
  </r>
  <r>
    <s v="CA-2016-153269"/>
    <x v="811"/>
    <d v="2016-03-12T00:00:00"/>
    <x v="2"/>
    <s v="PS-18760"/>
    <s v="Pamela Stobb"/>
    <x v="0"/>
    <s v="United States"/>
    <x v="341"/>
    <x v="20"/>
    <x v="2"/>
    <s v="FUR-CH-10002647"/>
    <x v="0"/>
    <x v="1"/>
    <s v="Situations Contoured Folding Chairs, 4/Set"/>
    <n v="354.9"/>
    <n v="5"/>
    <n v="88.724999999999994"/>
    <x v="0"/>
    <s v="Mar"/>
  </r>
  <r>
    <s v="CA-2017-135076"/>
    <x v="812"/>
    <d v="2017-04-17T00:00:00"/>
    <x v="1"/>
    <s v="YS-21880"/>
    <s v="Yana Sorensen"/>
    <x v="1"/>
    <s v="United States"/>
    <x v="170"/>
    <x v="2"/>
    <x v="1"/>
    <s v="FUR-CH-10003774"/>
    <x v="0"/>
    <x v="1"/>
    <s v="Global Wood Trimmed Manager's Task Chair, Khaki"/>
    <n v="436.70400000000001"/>
    <n v="6"/>
    <n v="-38.211599999999997"/>
    <x v="4"/>
    <s v="Apr"/>
  </r>
  <r>
    <s v="US-2014-155544"/>
    <x v="813"/>
    <d v="2014-03-25T00:00:00"/>
    <x v="1"/>
    <s v="GM-14440"/>
    <s v="Gary McGarr"/>
    <x v="0"/>
    <s v="United States"/>
    <x v="270"/>
    <x v="9"/>
    <x v="0"/>
    <s v="FUR-FU-10001473"/>
    <x v="0"/>
    <x v="3"/>
    <s v="DAX Wood Document Frame"/>
    <n v="32.951999999999998"/>
    <n v="3"/>
    <n v="6.5903999999999998"/>
    <x v="4"/>
    <s v="Mar"/>
  </r>
  <r>
    <s v="US-2014-155544"/>
    <x v="813"/>
    <d v="2014-03-25T00:00:00"/>
    <x v="1"/>
    <s v="GM-14440"/>
    <s v="Gary McGarr"/>
    <x v="0"/>
    <s v="United States"/>
    <x v="270"/>
    <x v="9"/>
    <x v="0"/>
    <s v="FUR-CH-10000422"/>
    <x v="0"/>
    <x v="1"/>
    <s v="Global Highback Leather Tilter in Burgundy"/>
    <n v="218.376"/>
    <n v="3"/>
    <n v="-10.918799999999999"/>
    <x v="4"/>
    <s v="Mar"/>
  </r>
  <r>
    <s v="US-2015-115238"/>
    <x v="11"/>
    <d v="2015-05-04T00:00:00"/>
    <x v="1"/>
    <s v="JW-15220"/>
    <s v="Jane Waco"/>
    <x v="1"/>
    <s v="United States"/>
    <x v="37"/>
    <x v="20"/>
    <x v="2"/>
    <s v="FUR-FU-10002960"/>
    <x v="0"/>
    <x v="3"/>
    <s v="Eldon 200 Class Desk Accessories, Burgundy"/>
    <n v="31.4"/>
    <n v="5"/>
    <n v="13.188000000000001"/>
    <x v="4"/>
    <s v="Apr"/>
  </r>
  <r>
    <s v="US-2015-115238"/>
    <x v="11"/>
    <d v="2015-05-04T00:00:00"/>
    <x v="1"/>
    <s v="JW-15220"/>
    <s v="Jane Waco"/>
    <x v="1"/>
    <s v="United States"/>
    <x v="37"/>
    <x v="20"/>
    <x v="2"/>
    <s v="FUR-FU-10002445"/>
    <x v="0"/>
    <x v="3"/>
    <s v="DAX Two-Tone Rosewood/Black Document Frame, Desktop, 5 x 7"/>
    <n v="9.48"/>
    <n v="1"/>
    <n v="3.7919999999999998"/>
    <x v="4"/>
    <s v="Apr"/>
  </r>
  <r>
    <s v="US-2015-115238"/>
    <x v="11"/>
    <d v="2015-05-04T00:00:00"/>
    <x v="1"/>
    <s v="JW-15220"/>
    <s v="Jane Waco"/>
    <x v="1"/>
    <s v="United States"/>
    <x v="37"/>
    <x v="20"/>
    <x v="2"/>
    <s v="FUR-FU-10001025"/>
    <x v="0"/>
    <x v="3"/>
    <s v="Eldon Imˆge Series Desk Accessories, Clear"/>
    <n v="24.3"/>
    <n v="5"/>
    <n v="10.449"/>
    <x v="4"/>
    <s v="Apr"/>
  </r>
  <r>
    <s v="CA-2017-132199"/>
    <x v="814"/>
    <d v="2017-05-08T00:00:00"/>
    <x v="1"/>
    <s v="BO-11350"/>
    <s v="Bill Overfelt"/>
    <x v="1"/>
    <s v="United States"/>
    <x v="3"/>
    <x v="3"/>
    <x v="2"/>
    <s v="FUR-FU-10004245"/>
    <x v="0"/>
    <x v="3"/>
    <s v="Career Cubicle Clock, 8 1/4&quot;, Black"/>
    <n v="32.448"/>
    <n v="2"/>
    <n v="7.3007999999999997"/>
    <x v="2"/>
    <s v="May"/>
  </r>
  <r>
    <s v="CA-2017-132199"/>
    <x v="814"/>
    <d v="2017-05-08T00:00:00"/>
    <x v="1"/>
    <s v="BO-11350"/>
    <s v="Bill Overfelt"/>
    <x v="1"/>
    <s v="United States"/>
    <x v="3"/>
    <x v="3"/>
    <x v="2"/>
    <s v="FUR-TA-10003748"/>
    <x v="0"/>
    <x v="2"/>
    <s v="Bevis 36 x 72 Conference Tables"/>
    <n v="373.47"/>
    <n v="5"/>
    <n v="-112.041"/>
    <x v="2"/>
    <s v="May"/>
  </r>
  <r>
    <s v="CA-2016-163174"/>
    <x v="238"/>
    <d v="2016-08-30T00:00:00"/>
    <x v="1"/>
    <s v="XP-21865"/>
    <s v="Xylona Preis"/>
    <x v="0"/>
    <s v="United States"/>
    <x v="342"/>
    <x v="24"/>
    <x v="0"/>
    <s v="FUR-FU-10000308"/>
    <x v="0"/>
    <x v="3"/>
    <s v="Deflect-o Glass Clear Studded Chair Mats"/>
    <n v="186.54"/>
    <n v="3"/>
    <n v="41.038800000000002"/>
    <x v="4"/>
    <s v="Aug"/>
  </r>
  <r>
    <s v="CA-2017-147207"/>
    <x v="815"/>
    <d v="2017-01-04T00:00:00"/>
    <x v="0"/>
    <s v="TS-21655"/>
    <s v="Trudy Schmidt"/>
    <x v="0"/>
    <s v="United States"/>
    <x v="116"/>
    <x v="5"/>
    <x v="3"/>
    <s v="FUR-TA-10002958"/>
    <x v="0"/>
    <x v="2"/>
    <s v="Bevis Oval Conference Table, Walnut"/>
    <n v="913.43"/>
    <n v="5"/>
    <n v="-169.637"/>
    <x v="3"/>
    <s v="Jan"/>
  </r>
  <r>
    <s v="CA-2016-118745"/>
    <x v="354"/>
    <d v="2016-06-16T00:00:00"/>
    <x v="1"/>
    <s v="SV-20365"/>
    <s v="Seth Vernon"/>
    <x v="0"/>
    <s v="United States"/>
    <x v="2"/>
    <x v="2"/>
    <x v="1"/>
    <s v="FUR-TA-10003473"/>
    <x v="0"/>
    <x v="2"/>
    <s v="Bretford Rectangular Conference Table Tops"/>
    <n v="902.71199999999999"/>
    <n v="3"/>
    <n v="33.851700000000001"/>
    <x v="2"/>
    <s v="Jun"/>
  </r>
  <r>
    <s v="CA-2016-163972"/>
    <x v="816"/>
    <d v="2016-10-21T00:00:00"/>
    <x v="1"/>
    <s v="MG-17890"/>
    <s v="Michael Granlund"/>
    <x v="2"/>
    <s v="United States"/>
    <x v="99"/>
    <x v="2"/>
    <x v="1"/>
    <s v="FUR-BO-10003894"/>
    <x v="0"/>
    <x v="0"/>
    <s v="Safco Value Mate Steel Bookcase, Baked Enamel Finish on Steel, Black"/>
    <n v="120.666"/>
    <n v="2"/>
    <n v="21.294"/>
    <x v="4"/>
    <s v="Oct"/>
  </r>
  <r>
    <s v="CA-2016-113726"/>
    <x v="243"/>
    <d v="2016-12-01T00:00:00"/>
    <x v="1"/>
    <s v="SC-20680"/>
    <s v="Steve Carroll"/>
    <x v="2"/>
    <s v="United States"/>
    <x v="15"/>
    <x v="13"/>
    <x v="1"/>
    <s v="FUR-FU-10003535"/>
    <x v="0"/>
    <x v="3"/>
    <s v="Howard Miller Distant Time Traveler Alarm Clock"/>
    <n v="82.26"/>
    <n v="3"/>
    <n v="33.726599999999998"/>
    <x v="1"/>
    <s v="Nov"/>
  </r>
  <r>
    <s v="CA-2016-163048"/>
    <x v="817"/>
    <d v="2016-02-15T00:00:00"/>
    <x v="1"/>
    <s v="MH-17440"/>
    <s v="Mark Haberlin"/>
    <x v="1"/>
    <s v="United States"/>
    <x v="6"/>
    <x v="5"/>
    <x v="3"/>
    <s v="FUR-CH-10001270"/>
    <x v="0"/>
    <x v="1"/>
    <s v="Harbour Creations Steel Folding Chair"/>
    <n v="241.5"/>
    <n v="4"/>
    <n v="0"/>
    <x v="1"/>
    <s v="Feb"/>
  </r>
  <r>
    <s v="CA-2017-110625"/>
    <x v="340"/>
    <d v="2017-12-30T00:00:00"/>
    <x v="1"/>
    <s v="JB-16045"/>
    <s v="Julia Barnett"/>
    <x v="2"/>
    <s v="United States"/>
    <x v="343"/>
    <x v="19"/>
    <x v="2"/>
    <s v="FUR-FU-10001473"/>
    <x v="0"/>
    <x v="3"/>
    <s v="DAX Wood Document Frame"/>
    <n v="27.46"/>
    <n v="2"/>
    <n v="9.8856000000000002"/>
    <x v="1"/>
    <s v="Dec"/>
  </r>
  <r>
    <s v="CA-2016-142594"/>
    <x v="193"/>
    <d v="2016-12-06T00:00:00"/>
    <x v="0"/>
    <s v="EJ-14155"/>
    <s v="Eva Jacobs"/>
    <x v="0"/>
    <s v="United States"/>
    <x v="20"/>
    <x v="20"/>
    <x v="2"/>
    <s v="FUR-FU-10002045"/>
    <x v="0"/>
    <x v="3"/>
    <s v="Executive Impressions 14&quot;"/>
    <n v="111.15"/>
    <n v="5"/>
    <n v="48.905999999999999"/>
    <x v="2"/>
    <s v="Dec"/>
  </r>
  <r>
    <s v="CA-2016-142594"/>
    <x v="193"/>
    <d v="2016-12-06T00:00:00"/>
    <x v="0"/>
    <s v="EJ-14155"/>
    <s v="Eva Jacobs"/>
    <x v="0"/>
    <s v="United States"/>
    <x v="20"/>
    <x v="20"/>
    <x v="2"/>
    <s v="FUR-TA-10001095"/>
    <x v="0"/>
    <x v="2"/>
    <s v="Chromcraft Round Conference Tables"/>
    <n v="366.00900000000001"/>
    <n v="3"/>
    <n v="-47.058300000000003"/>
    <x v="2"/>
    <s v="Dec"/>
  </r>
  <r>
    <s v="CA-2017-120061"/>
    <x v="575"/>
    <d v="2017-11-07T00:00:00"/>
    <x v="0"/>
    <s v="SR-20425"/>
    <s v="Sharelle Roach"/>
    <x v="2"/>
    <s v="United States"/>
    <x v="76"/>
    <x v="15"/>
    <x v="2"/>
    <s v="FUR-CH-10001973"/>
    <x v="0"/>
    <x v="1"/>
    <s v="Office Star Flex Back Scooter Chair with White Frame"/>
    <n v="155.37200000000001"/>
    <n v="2"/>
    <n v="-35.513599999999997"/>
    <x v="2"/>
    <s v="Nov"/>
  </r>
  <r>
    <s v="CA-2015-110814"/>
    <x v="482"/>
    <d v="2015-12-09T00:00:00"/>
    <x v="0"/>
    <s v="BD-11635"/>
    <s v="Brian Derr"/>
    <x v="0"/>
    <s v="United States"/>
    <x v="13"/>
    <x v="7"/>
    <x v="2"/>
    <s v="FUR-CH-10003535"/>
    <x v="0"/>
    <x v="1"/>
    <s v="Global Armless Task Chair, Royal Blue"/>
    <n v="164.64599999999999"/>
    <n v="3"/>
    <n v="12.8058"/>
    <x v="4"/>
    <s v="Dec"/>
  </r>
  <r>
    <s v="CA-2017-140480"/>
    <x v="220"/>
    <d v="2017-07-12T00:00:00"/>
    <x v="1"/>
    <s v="HE-14800"/>
    <s v="Harold Engle"/>
    <x v="1"/>
    <s v="United States"/>
    <x v="19"/>
    <x v="14"/>
    <x v="2"/>
    <s v="FUR-FU-10003247"/>
    <x v="0"/>
    <x v="3"/>
    <s v="36X48 HARDFLOOR CHAIRMAT"/>
    <n v="83.92"/>
    <n v="4"/>
    <n v="5.8743999999999996"/>
    <x v="4"/>
    <s v="Jul"/>
  </r>
  <r>
    <s v="CA-2017-140480"/>
    <x v="220"/>
    <d v="2017-07-12T00:00:00"/>
    <x v="1"/>
    <s v="HE-14800"/>
    <s v="Harold Engle"/>
    <x v="1"/>
    <s v="United States"/>
    <x v="19"/>
    <x v="14"/>
    <x v="2"/>
    <s v="FUR-FU-10001057"/>
    <x v="0"/>
    <x v="3"/>
    <s v="Tensor Track Tree Floor Lamp"/>
    <n v="39.979999999999997"/>
    <n v="2"/>
    <n v="9.1953999999999994"/>
    <x v="4"/>
    <s v="Jul"/>
  </r>
  <r>
    <s v="CA-2016-130820"/>
    <x v="818"/>
    <d v="2016-11-15T00:00:00"/>
    <x v="3"/>
    <s v="ON-18715"/>
    <s v="Odella Nelson"/>
    <x v="1"/>
    <s v="United States"/>
    <x v="259"/>
    <x v="30"/>
    <x v="0"/>
    <s v="FUR-TA-10001768"/>
    <x v="0"/>
    <x v="2"/>
    <s v="Hon Racetrack Conference Tables"/>
    <n v="630.024"/>
    <n v="4"/>
    <n v="-199.5076"/>
    <x v="7"/>
    <s v="Nov"/>
  </r>
  <r>
    <s v="CA-2017-132290"/>
    <x v="203"/>
    <d v="2017-03-14T00:00:00"/>
    <x v="1"/>
    <s v="MD-17350"/>
    <s v="Maribeth Dona"/>
    <x v="0"/>
    <s v="United States"/>
    <x v="144"/>
    <x v="5"/>
    <x v="3"/>
    <s v="FUR-TA-10002228"/>
    <x v="0"/>
    <x v="2"/>
    <s v="Bevis Traditional Conference Table Top, Plinth Base"/>
    <n v="933.40800000000002"/>
    <n v="4"/>
    <n v="-173.34719999999999"/>
    <x v="4"/>
    <s v="Mar"/>
  </r>
  <r>
    <s v="CA-2017-118199"/>
    <x v="808"/>
    <d v="2017-05-11T00:00:00"/>
    <x v="2"/>
    <s v="LB-16795"/>
    <s v="Laurel Beltran"/>
    <x v="2"/>
    <s v="United States"/>
    <x v="15"/>
    <x v="13"/>
    <x v="1"/>
    <s v="FUR-TA-10004154"/>
    <x v="0"/>
    <x v="2"/>
    <s v="Riverside Furniture Oval Coffee Table, Oval End Table, End Table with Drawer"/>
    <n v="286.85000000000002"/>
    <n v="1"/>
    <n v="63.106999999999999"/>
    <x v="3"/>
    <s v="May"/>
  </r>
  <r>
    <s v="CA-2017-150091"/>
    <x v="176"/>
    <d v="2017-10-16T00:00:00"/>
    <x v="1"/>
    <s v="NP-18670"/>
    <s v="Nora Paige"/>
    <x v="0"/>
    <s v="United States"/>
    <x v="174"/>
    <x v="18"/>
    <x v="2"/>
    <s v="FUR-FU-10004053"/>
    <x v="0"/>
    <x v="3"/>
    <s v="DAX Two-Tone Silver Metal Document Frame"/>
    <n v="40.479999999999997"/>
    <n v="2"/>
    <n v="17.406400000000001"/>
    <x v="4"/>
    <s v="Oct"/>
  </r>
  <r>
    <s v="CA-2017-150091"/>
    <x v="176"/>
    <d v="2017-10-16T00:00:00"/>
    <x v="1"/>
    <s v="NP-18670"/>
    <s v="Nora Paige"/>
    <x v="0"/>
    <s v="United States"/>
    <x v="174"/>
    <x v="18"/>
    <x v="2"/>
    <s v="FUR-BO-10003404"/>
    <x v="0"/>
    <x v="0"/>
    <s v="Global Adaptabilites Bookcase, Cherry/Storm Gray Finish"/>
    <n v="2154.9"/>
    <n v="5"/>
    <n v="129.29400000000001"/>
    <x v="4"/>
    <s v="Oct"/>
  </r>
  <r>
    <s v="CA-2016-118129"/>
    <x v="645"/>
    <d v="2016-12-21T00:00:00"/>
    <x v="0"/>
    <s v="CL-12565"/>
    <s v="Clay Ludtke"/>
    <x v="0"/>
    <s v="United States"/>
    <x v="288"/>
    <x v="3"/>
    <x v="2"/>
    <s v="FUR-FU-10004904"/>
    <x v="0"/>
    <x v="3"/>
    <s v="Eldon &quot;L&quot; Workstation Diamond Chairmat"/>
    <n v="303.92"/>
    <n v="5"/>
    <n v="-30.391999999999999"/>
    <x v="3"/>
    <s v="Dec"/>
  </r>
  <r>
    <s v="CA-2017-155621"/>
    <x v="819"/>
    <d v="2017-11-13T00:00:00"/>
    <x v="1"/>
    <s v="KN-16450"/>
    <s v="Kean Nguyen"/>
    <x v="1"/>
    <s v="United States"/>
    <x v="237"/>
    <x v="32"/>
    <x v="2"/>
    <s v="FUR-FU-10003535"/>
    <x v="0"/>
    <x v="3"/>
    <s v="Howard Miller Distant Time Traveler Alarm Clock"/>
    <n v="274.2"/>
    <n v="10"/>
    <n v="112.422"/>
    <x v="2"/>
    <s v="Nov"/>
  </r>
  <r>
    <s v="US-2014-127635"/>
    <x v="94"/>
    <d v="2014-09-18T00:00:00"/>
    <x v="0"/>
    <s v="SC-20260"/>
    <s v="Scott Cohen"/>
    <x v="1"/>
    <s v="United States"/>
    <x v="177"/>
    <x v="5"/>
    <x v="3"/>
    <s v="FUR-FU-10000550"/>
    <x v="0"/>
    <x v="3"/>
    <s v="Stacking Trays by OIC"/>
    <n v="9.9600000000000009"/>
    <n v="5"/>
    <n v="-6.7229999999999999"/>
    <x v="4"/>
    <s v="Sep"/>
  </r>
  <r>
    <s v="CA-2017-125451"/>
    <x v="409"/>
    <d v="2017-10-24T00:00:00"/>
    <x v="2"/>
    <s v="AH-10075"/>
    <s v="Adam Hart"/>
    <x v="1"/>
    <s v="United States"/>
    <x v="236"/>
    <x v="38"/>
    <x v="2"/>
    <s v="FUR-TA-10001039"/>
    <x v="0"/>
    <x v="2"/>
    <s v="KI Adjustable-Height Table"/>
    <n v="240.744"/>
    <n v="4"/>
    <n v="-13.7568"/>
    <x v="5"/>
    <s v="Oct"/>
  </r>
  <r>
    <s v="CA-2017-125451"/>
    <x v="409"/>
    <d v="2017-10-24T00:00:00"/>
    <x v="2"/>
    <s v="AH-10075"/>
    <s v="Adam Hart"/>
    <x v="1"/>
    <s v="United States"/>
    <x v="236"/>
    <x v="38"/>
    <x v="2"/>
    <s v="FUR-FU-10004963"/>
    <x v="0"/>
    <x v="3"/>
    <s v="Eldon 400 Class Desk Accessories, Black Carbon"/>
    <n v="35"/>
    <n v="4"/>
    <n v="14.7"/>
    <x v="5"/>
    <s v="Oct"/>
  </r>
  <r>
    <s v="CA-2017-125451"/>
    <x v="409"/>
    <d v="2017-10-24T00:00:00"/>
    <x v="2"/>
    <s v="AH-10075"/>
    <s v="Adam Hart"/>
    <x v="1"/>
    <s v="United States"/>
    <x v="236"/>
    <x v="38"/>
    <x v="2"/>
    <s v="FUR-FU-10000277"/>
    <x v="0"/>
    <x v="3"/>
    <s v="Deflect-o DuraMat Antistatic Studded Beveled Mat for Medium Pile Carpeting"/>
    <n v="210.68"/>
    <n v="2"/>
    <n v="50.563200000000002"/>
    <x v="5"/>
    <s v="Oct"/>
  </r>
  <r>
    <s v="CA-2017-125451"/>
    <x v="409"/>
    <d v="2017-10-24T00:00:00"/>
    <x v="2"/>
    <s v="AH-10075"/>
    <s v="Adam Hart"/>
    <x v="1"/>
    <s v="United States"/>
    <x v="236"/>
    <x v="38"/>
    <x v="2"/>
    <s v="FUR-TA-10004915"/>
    <x v="0"/>
    <x v="2"/>
    <s v="Office Impressions End Table, 20-1/2&quot;H x 24&quot;W x 20&quot;D"/>
    <n v="637.89599999999996"/>
    <n v="3"/>
    <n v="-127.5792"/>
    <x v="5"/>
    <s v="Oct"/>
  </r>
  <r>
    <s v="CA-2016-125087"/>
    <x v="820"/>
    <d v="2016-04-23T00:00:00"/>
    <x v="1"/>
    <s v="TH-21115"/>
    <s v="Thea Hudgings"/>
    <x v="1"/>
    <s v="United States"/>
    <x v="6"/>
    <x v="5"/>
    <x v="3"/>
    <s v="FUR-CH-10002880"/>
    <x v="0"/>
    <x v="1"/>
    <s v="Global High-Back Leather Tilter, Burgundy"/>
    <n v="344.37200000000001"/>
    <n v="4"/>
    <n v="-93.472399999999993"/>
    <x v="2"/>
    <s v="Apr"/>
  </r>
  <r>
    <s v="CA-2016-125087"/>
    <x v="820"/>
    <d v="2016-04-23T00:00:00"/>
    <x v="1"/>
    <s v="TH-21115"/>
    <s v="Thea Hudgings"/>
    <x v="1"/>
    <s v="United States"/>
    <x v="6"/>
    <x v="5"/>
    <x v="3"/>
    <s v="FUR-FU-10004748"/>
    <x v="0"/>
    <x v="3"/>
    <s v="Howard Miller 16&quot; Diameter Gallery Wall Clock"/>
    <n v="127.88"/>
    <n v="5"/>
    <n v="-67.137"/>
    <x v="2"/>
    <s v="Apr"/>
  </r>
  <r>
    <s v="US-2017-118556"/>
    <x v="15"/>
    <d v="2017-06-02T00:00:00"/>
    <x v="0"/>
    <s v="TH-21235"/>
    <s v="Tiffany House"/>
    <x v="1"/>
    <s v="United States"/>
    <x v="9"/>
    <x v="8"/>
    <x v="3"/>
    <s v="FUR-CH-10001146"/>
    <x v="0"/>
    <x v="1"/>
    <s v="Global Task Chair, Black"/>
    <n v="106.869"/>
    <n v="3"/>
    <n v="-29.007300000000001"/>
    <x v="2"/>
    <s v="May"/>
  </r>
  <r>
    <s v="US-2016-164196"/>
    <x v="367"/>
    <d v="2016-11-17T00:00:00"/>
    <x v="1"/>
    <s v="AS-10285"/>
    <s v="Alejandro Savely"/>
    <x v="1"/>
    <s v="United States"/>
    <x v="344"/>
    <x v="6"/>
    <x v="3"/>
    <s v="FUR-TA-10001950"/>
    <x v="0"/>
    <x v="2"/>
    <s v="Balt Solid Wood Round Tables"/>
    <n v="2678.94"/>
    <n v="6"/>
    <n v="241.1046"/>
    <x v="6"/>
    <s v="Nov"/>
  </r>
  <r>
    <s v="US-2017-132031"/>
    <x v="748"/>
    <d v="2017-04-27T00:00:00"/>
    <x v="1"/>
    <s v="PN-18775"/>
    <s v="Parhena Norris"/>
    <x v="2"/>
    <s v="United States"/>
    <x v="345"/>
    <x v="9"/>
    <x v="0"/>
    <s v="FUR-BO-10001972"/>
    <x v="0"/>
    <x v="0"/>
    <s v="O'Sullivan 4-Shelf Bookcase in Odessa Pine"/>
    <n v="387.13600000000002"/>
    <n v="4"/>
    <n v="-14.5176"/>
    <x v="4"/>
    <s v="Apr"/>
  </r>
  <r>
    <s v="US-2017-132031"/>
    <x v="748"/>
    <d v="2017-04-27T00:00:00"/>
    <x v="1"/>
    <s v="PN-18775"/>
    <s v="Parhena Norris"/>
    <x v="2"/>
    <s v="United States"/>
    <x v="345"/>
    <x v="9"/>
    <x v="0"/>
    <s v="FUR-FU-10000193"/>
    <x v="0"/>
    <x v="3"/>
    <s v="Tenex Chairmats For Use with Hard Floors"/>
    <n v="77.951999999999998"/>
    <n v="3"/>
    <n v="-11.6928"/>
    <x v="4"/>
    <s v="Apr"/>
  </r>
  <r>
    <s v="CA-2017-142391"/>
    <x v="118"/>
    <d v="2017-09-24T00:00:00"/>
    <x v="3"/>
    <s v="PB-19150"/>
    <s v="Philip Brown"/>
    <x v="0"/>
    <s v="United States"/>
    <x v="15"/>
    <x v="13"/>
    <x v="1"/>
    <s v="FUR-FU-10002759"/>
    <x v="0"/>
    <x v="3"/>
    <s v="12-1/2 Diameter Round Wall Clock"/>
    <n v="199.8"/>
    <n v="10"/>
    <n v="71.927999999999997"/>
    <x v="7"/>
    <s v="Sep"/>
  </r>
  <r>
    <s v="CA-2016-158841"/>
    <x v="821"/>
    <d v="2016-02-04T00:00:00"/>
    <x v="0"/>
    <s v="SE-20110"/>
    <s v="Sanjit Engle"/>
    <x v="0"/>
    <s v="United States"/>
    <x v="58"/>
    <x v="25"/>
    <x v="0"/>
    <s v="FUR-FU-10001731"/>
    <x v="0"/>
    <x v="3"/>
    <s v="Acrylic Self-Standing Desk Frames"/>
    <n v="18.690000000000001"/>
    <n v="7"/>
    <n v="7.1021999999999998"/>
    <x v="3"/>
    <s v="Feb"/>
  </r>
  <r>
    <s v="CA-2015-102316"/>
    <x v="822"/>
    <d v="2015-03-03T00:00:00"/>
    <x v="0"/>
    <s v="DH-13075"/>
    <s v="Dave Hallsten"/>
    <x v="1"/>
    <s v="United States"/>
    <x v="2"/>
    <x v="2"/>
    <x v="1"/>
    <s v="FUR-CH-10003396"/>
    <x v="0"/>
    <x v="1"/>
    <s v="Global Deluxe Steno Chair"/>
    <n v="184.75200000000001"/>
    <n v="3"/>
    <n v="-20.784600000000001"/>
    <x v="3"/>
    <s v="Mar"/>
  </r>
  <r>
    <s v="CA-2016-109400"/>
    <x v="630"/>
    <d v="2016-05-06T00:00:00"/>
    <x v="1"/>
    <s v="NR-18550"/>
    <s v="Nick Radford"/>
    <x v="0"/>
    <s v="United States"/>
    <x v="45"/>
    <x v="5"/>
    <x v="3"/>
    <s v="FUR-CH-10003298"/>
    <x v="0"/>
    <x v="1"/>
    <s v="Office Star - Contemporary Task Swivel chair with Loop Arms, Charcoal"/>
    <n v="366.74400000000003"/>
    <n v="4"/>
    <n v="-110.0232"/>
    <x v="4"/>
    <s v="May"/>
  </r>
  <r>
    <s v="CA-2016-144645"/>
    <x v="821"/>
    <d v="2016-02-08T00:00:00"/>
    <x v="1"/>
    <s v="NS-18640"/>
    <s v="Noel Staavos"/>
    <x v="1"/>
    <s v="United States"/>
    <x v="6"/>
    <x v="5"/>
    <x v="3"/>
    <s v="FUR-FU-10003601"/>
    <x v="0"/>
    <x v="3"/>
    <s v="Deflect-o RollaMat Studded, Beveled Mat for Medium Pile Carpeting"/>
    <n v="73.784000000000006"/>
    <n v="2"/>
    <n v="-77.473200000000006"/>
    <x v="6"/>
    <s v="Feb"/>
  </r>
  <r>
    <s v="CA-2017-149720"/>
    <x v="182"/>
    <d v="2017-06-07T00:00:00"/>
    <x v="0"/>
    <s v="EM-14065"/>
    <s v="Erin Mull"/>
    <x v="0"/>
    <s v="United States"/>
    <x v="346"/>
    <x v="5"/>
    <x v="3"/>
    <s v="FUR-FU-10002501"/>
    <x v="0"/>
    <x v="3"/>
    <s v="Nu-Dell Executive Frame"/>
    <n v="30.335999999999999"/>
    <n v="6"/>
    <n v="-17.443200000000001"/>
    <x v="0"/>
    <s v="Jun"/>
  </r>
  <r>
    <s v="CA-2017-118003"/>
    <x v="423"/>
    <d v="2017-12-10T00:00:00"/>
    <x v="1"/>
    <s v="DO-13645"/>
    <s v="Doug O'Connell"/>
    <x v="0"/>
    <s v="United States"/>
    <x v="309"/>
    <x v="18"/>
    <x v="2"/>
    <s v="FUR-FU-10002506"/>
    <x v="0"/>
    <x v="3"/>
    <s v="Tensor &quot;Hersey Kiss&quot; Styled Floor Lamp"/>
    <n v="12.99"/>
    <n v="1"/>
    <n v="1.5588"/>
    <x v="6"/>
    <s v="Dec"/>
  </r>
  <r>
    <s v="CA-2017-118003"/>
    <x v="423"/>
    <d v="2017-12-10T00:00:00"/>
    <x v="1"/>
    <s v="DO-13645"/>
    <s v="Doug O'Connell"/>
    <x v="0"/>
    <s v="United States"/>
    <x v="309"/>
    <x v="18"/>
    <x v="2"/>
    <s v="FUR-CH-10003817"/>
    <x v="0"/>
    <x v="1"/>
    <s v="Global Value Steno Chair, Gray"/>
    <n v="182.22"/>
    <n v="3"/>
    <n v="45.555"/>
    <x v="6"/>
    <s v="Dec"/>
  </r>
  <r>
    <s v="CA-2017-118003"/>
    <x v="423"/>
    <d v="2017-12-10T00:00:00"/>
    <x v="1"/>
    <s v="DO-13645"/>
    <s v="Doug O'Connell"/>
    <x v="0"/>
    <s v="United States"/>
    <x v="309"/>
    <x v="18"/>
    <x v="2"/>
    <s v="FUR-CH-10004860"/>
    <x v="0"/>
    <x v="1"/>
    <s v="Global Low Back Tilter Chair"/>
    <n v="302.94"/>
    <n v="3"/>
    <n v="18.176400000000001"/>
    <x v="6"/>
    <s v="Dec"/>
  </r>
  <r>
    <s v="CA-2016-141887"/>
    <x v="823"/>
    <d v="2016-01-15T00:00:00"/>
    <x v="1"/>
    <s v="MP-17470"/>
    <s v="Mark Packer"/>
    <x v="2"/>
    <s v="United States"/>
    <x v="29"/>
    <x v="15"/>
    <x v="2"/>
    <s v="FUR-FU-10002268"/>
    <x v="0"/>
    <x v="3"/>
    <s v="Ultra Door Push Plate"/>
    <n v="54.991999999999997"/>
    <n v="14"/>
    <n v="8.9361999999999995"/>
    <x v="4"/>
    <s v="Jan"/>
  </r>
  <r>
    <s v="CA-2017-161172"/>
    <x v="824"/>
    <d v="2017-03-16T00:00:00"/>
    <x v="3"/>
    <s v="SP-20920"/>
    <s v="Susan Pistek"/>
    <x v="0"/>
    <s v="United States"/>
    <x v="29"/>
    <x v="15"/>
    <x v="2"/>
    <s v="FUR-FU-10003424"/>
    <x v="0"/>
    <x v="3"/>
    <s v="Nu-Dell Oak Frame"/>
    <n v="51.264000000000003"/>
    <n v="6"/>
    <n v="7.6896000000000004"/>
    <x v="7"/>
    <s v="Mar"/>
  </r>
  <r>
    <s v="CA-2017-137624"/>
    <x v="219"/>
    <d v="2017-11-17T00:00:00"/>
    <x v="1"/>
    <s v="ME-17320"/>
    <s v="Maria Etezadi"/>
    <x v="2"/>
    <s v="United States"/>
    <x v="2"/>
    <x v="2"/>
    <x v="1"/>
    <s v="FUR-CH-10001714"/>
    <x v="0"/>
    <x v="1"/>
    <s v="Global Leather &amp; Oak Executive Chair, Burgundy"/>
    <n v="241.42400000000001"/>
    <n v="2"/>
    <n v="-36.2136"/>
    <x v="1"/>
    <s v="Nov"/>
  </r>
  <r>
    <s v="CA-2016-156748"/>
    <x v="825"/>
    <d v="2016-12-06T00:00:00"/>
    <x v="1"/>
    <s v="BS-11755"/>
    <s v="Bruce Stewart"/>
    <x v="0"/>
    <s v="United States"/>
    <x v="25"/>
    <x v="17"/>
    <x v="3"/>
    <s v="FUR-CH-10000513"/>
    <x v="0"/>
    <x v="1"/>
    <s v="High-Back Leather Manager's Chair"/>
    <n v="389.97"/>
    <n v="3"/>
    <n v="35.097299999999997"/>
    <x v="6"/>
    <s v="Nov"/>
  </r>
  <r>
    <s v="CA-2015-157287"/>
    <x v="826"/>
    <d v="2015-12-23T00:00:00"/>
    <x v="2"/>
    <s v="HR-14830"/>
    <s v="Harold Ryan"/>
    <x v="1"/>
    <s v="United States"/>
    <x v="3"/>
    <x v="3"/>
    <x v="2"/>
    <s v="FUR-CH-10001270"/>
    <x v="0"/>
    <x v="1"/>
    <s v="Harbour Creations Steel Folding Chair"/>
    <n v="422.625"/>
    <n v="7"/>
    <n v="0"/>
    <x v="5"/>
    <s v="Dec"/>
  </r>
  <r>
    <s v="CA-2016-119074"/>
    <x v="827"/>
    <d v="2016-03-31T00:00:00"/>
    <x v="1"/>
    <s v="DS-13180"/>
    <s v="David Smith"/>
    <x v="1"/>
    <s v="United States"/>
    <x v="29"/>
    <x v="24"/>
    <x v="0"/>
    <s v="FUR-FU-10004053"/>
    <x v="0"/>
    <x v="3"/>
    <s v="DAX Two-Tone Silver Metal Document Frame"/>
    <n v="20.239999999999998"/>
    <n v="1"/>
    <n v="8.7032000000000007"/>
    <x v="4"/>
    <s v="Mar"/>
  </r>
  <r>
    <s v="CA-2016-119074"/>
    <x v="827"/>
    <d v="2016-03-31T00:00:00"/>
    <x v="1"/>
    <s v="DS-13180"/>
    <s v="David Smith"/>
    <x v="1"/>
    <s v="United States"/>
    <x v="29"/>
    <x v="24"/>
    <x v="0"/>
    <s v="FUR-FU-10003731"/>
    <x v="0"/>
    <x v="3"/>
    <s v="Eldon Expressions Wood and Plastic Desk Accessories, Oak"/>
    <n v="39.92"/>
    <n v="4"/>
    <n v="11.1776"/>
    <x v="4"/>
    <s v="Mar"/>
  </r>
  <r>
    <s v="CA-2015-126186"/>
    <x v="795"/>
    <d v="2015-09-12T00:00:00"/>
    <x v="2"/>
    <s v="GB-14530"/>
    <s v="George Bell"/>
    <x v="1"/>
    <s v="United States"/>
    <x v="14"/>
    <x v="12"/>
    <x v="1"/>
    <s v="FUR-FU-10000073"/>
    <x v="0"/>
    <x v="3"/>
    <s v="Deflect-O Glasstique Clear Desk Accessories"/>
    <n v="24.64"/>
    <n v="4"/>
    <n v="4.0039999999999996"/>
    <x v="5"/>
    <s v="Sep"/>
  </r>
  <r>
    <s v="CA-2016-102092"/>
    <x v="453"/>
    <d v="2016-12-11T00:00:00"/>
    <x v="2"/>
    <s v="PM-18940"/>
    <s v="Paul MacIntyre"/>
    <x v="0"/>
    <s v="United States"/>
    <x v="76"/>
    <x v="25"/>
    <x v="0"/>
    <s v="FUR-TA-10002530"/>
    <x v="0"/>
    <x v="2"/>
    <s v="Iceberg OfficeWorks 42&quot; Round Tables"/>
    <n v="1056.8599999999999"/>
    <n v="7"/>
    <n v="158.529"/>
    <x v="3"/>
    <s v="Dec"/>
  </r>
  <r>
    <s v="CA-2016-132829"/>
    <x v="207"/>
    <d v="2016-12-26T00:00:00"/>
    <x v="0"/>
    <s v="LA-16780"/>
    <s v="Laura Armstrong"/>
    <x v="1"/>
    <s v="United States"/>
    <x v="6"/>
    <x v="5"/>
    <x v="3"/>
    <s v="FUR-FU-10000206"/>
    <x v="0"/>
    <x v="3"/>
    <s v="GE General Purpose, Extra Long Life, Showcase &amp; Floodlight Incandescent Bulbs"/>
    <n v="2.3279999999999998"/>
    <n v="2"/>
    <n v="-0.75660000000000005"/>
    <x v="0"/>
    <s v="Dec"/>
  </r>
  <r>
    <s v="CA-2016-123540"/>
    <x v="828"/>
    <d v="2016-04-06T00:00:00"/>
    <x v="0"/>
    <s v="DJ-13420"/>
    <s v="Denny Joy"/>
    <x v="1"/>
    <s v="United States"/>
    <x v="79"/>
    <x v="16"/>
    <x v="3"/>
    <s v="FUR-CH-10000847"/>
    <x v="0"/>
    <x v="1"/>
    <s v="Global Executive Mid-Back Manager's Chair"/>
    <n v="1454.9"/>
    <n v="5"/>
    <n v="378.274"/>
    <x v="4"/>
    <s v="Apr"/>
  </r>
  <r>
    <s v="US-2017-108315"/>
    <x v="393"/>
    <d v="2017-05-04T00:00:00"/>
    <x v="1"/>
    <s v="MH-18115"/>
    <s v="Mick Hernandez"/>
    <x v="2"/>
    <s v="United States"/>
    <x v="347"/>
    <x v="1"/>
    <x v="0"/>
    <s v="FUR-FU-10000747"/>
    <x v="0"/>
    <x v="3"/>
    <s v="Tenex B1-RE Series Chair Mats for Low Pile Carpets"/>
    <n v="220.70400000000001"/>
    <n v="6"/>
    <n v="-8.2764000000000006"/>
    <x v="4"/>
    <s v="Apr"/>
  </r>
  <r>
    <s v="CA-2017-106747"/>
    <x v="209"/>
    <d v="2017-07-04T00:00:00"/>
    <x v="2"/>
    <s v="TS-21505"/>
    <s v="Tony Sayre"/>
    <x v="0"/>
    <s v="United States"/>
    <x v="41"/>
    <x v="28"/>
    <x v="2"/>
    <s v="FUR-FU-10004188"/>
    <x v="0"/>
    <x v="3"/>
    <s v="Luxo Professional Combination Clamp-On Lamps"/>
    <n v="102.3"/>
    <n v="1"/>
    <n v="26.597999999999999"/>
    <x v="5"/>
    <s v="Jul"/>
  </r>
  <r>
    <s v="CA-2017-146164"/>
    <x v="313"/>
    <d v="2017-12-26T00:00:00"/>
    <x v="1"/>
    <s v="CM-12190"/>
    <s v="Charlotte Melton"/>
    <x v="0"/>
    <s v="United States"/>
    <x v="77"/>
    <x v="11"/>
    <x v="3"/>
    <s v="FUR-TA-10004915"/>
    <x v="0"/>
    <x v="2"/>
    <s v="Office Impressions End Table, 20-1/2&quot;H x 24&quot;W x 20&quot;D"/>
    <n v="607.52"/>
    <n v="2"/>
    <n v="97.203199999999995"/>
    <x v="4"/>
    <s v="Dec"/>
  </r>
  <r>
    <s v="CA-2014-130673"/>
    <x v="321"/>
    <d v="2014-05-22T00:00:00"/>
    <x v="0"/>
    <s v="MC-17590"/>
    <s v="Matt Collister"/>
    <x v="1"/>
    <s v="United States"/>
    <x v="348"/>
    <x v="5"/>
    <x v="3"/>
    <s v="FUR-FU-10003489"/>
    <x v="0"/>
    <x v="3"/>
    <s v="Contemporary Borderless Frame"/>
    <n v="10.332000000000001"/>
    <n v="3"/>
    <n v="-5.9409000000000001"/>
    <x v="3"/>
    <s v="May"/>
  </r>
  <r>
    <s v="CA-2017-101700"/>
    <x v="748"/>
    <d v="2017-04-26T00:00:00"/>
    <x v="2"/>
    <s v="SO-20335"/>
    <s v="Sean O'Donnell"/>
    <x v="0"/>
    <s v="United States"/>
    <x v="349"/>
    <x v="12"/>
    <x v="1"/>
    <s v="FUR-FU-10001025"/>
    <x v="0"/>
    <x v="3"/>
    <s v="Eldon Imˆge Series Desk Accessories, Clear"/>
    <n v="11.664"/>
    <n v="3"/>
    <n v="3.3534000000000002"/>
    <x v="0"/>
    <s v="Apr"/>
  </r>
  <r>
    <s v="CA-2014-151946"/>
    <x v="829"/>
    <d v="2014-06-09T00:00:00"/>
    <x v="1"/>
    <s v="BT-11440"/>
    <s v="Bobby Trafton"/>
    <x v="0"/>
    <s v="United States"/>
    <x v="13"/>
    <x v="7"/>
    <x v="2"/>
    <s v="FUR-FU-10002878"/>
    <x v="0"/>
    <x v="3"/>
    <s v="Seth Thomas 14&quot; Day/Date Wall Clock"/>
    <n v="56.96"/>
    <n v="2"/>
    <n v="21.075199999999999"/>
    <x v="2"/>
    <s v="Jun"/>
  </r>
  <r>
    <s v="CA-2014-151946"/>
    <x v="829"/>
    <d v="2014-06-09T00:00:00"/>
    <x v="1"/>
    <s v="BT-11440"/>
    <s v="Bobby Trafton"/>
    <x v="0"/>
    <s v="United States"/>
    <x v="13"/>
    <x v="7"/>
    <x v="2"/>
    <s v="FUR-BO-10003272"/>
    <x v="0"/>
    <x v="0"/>
    <s v="O'Sullivan Living Dimensions 5-Shelf Bookcases"/>
    <n v="353.56799999999998"/>
    <n v="2"/>
    <n v="-44.195999999999998"/>
    <x v="2"/>
    <s v="Jun"/>
  </r>
  <r>
    <s v="CA-2014-151946"/>
    <x v="829"/>
    <d v="2014-06-09T00:00:00"/>
    <x v="1"/>
    <s v="BT-11440"/>
    <s v="Bobby Trafton"/>
    <x v="0"/>
    <s v="United States"/>
    <x v="13"/>
    <x v="7"/>
    <x v="2"/>
    <s v="FUR-FU-10002191"/>
    <x v="0"/>
    <x v="3"/>
    <s v="G.E. Halogen Desk Lamp Bulbs"/>
    <n v="13.96"/>
    <n v="2"/>
    <n v="6.7008000000000001"/>
    <x v="2"/>
    <s v="Jun"/>
  </r>
  <r>
    <s v="CA-2017-117513"/>
    <x v="470"/>
    <d v="2017-03-08T00:00:00"/>
    <x v="1"/>
    <s v="BT-11395"/>
    <s v="Bill Tyler"/>
    <x v="1"/>
    <s v="United States"/>
    <x v="2"/>
    <x v="2"/>
    <x v="1"/>
    <s v="FUR-TA-10001520"/>
    <x v="0"/>
    <x v="2"/>
    <s v="Lesro Sheffield Collection Coffee Table, End Table, Center Table, Corner Table"/>
    <n v="399.67200000000003"/>
    <n v="7"/>
    <n v="-14.9877"/>
    <x v="2"/>
    <s v="Mar"/>
  </r>
  <r>
    <s v="US-2017-119319"/>
    <x v="200"/>
    <d v="2017-11-09T00:00:00"/>
    <x v="0"/>
    <s v="LC-17050"/>
    <s v="Liz Carlisle"/>
    <x v="0"/>
    <s v="United States"/>
    <x v="144"/>
    <x v="5"/>
    <x v="3"/>
    <s v="FUR-FU-10003878"/>
    <x v="0"/>
    <x v="3"/>
    <s v="Linden 10&quot; Round Wall Clock, Black"/>
    <n v="30.56"/>
    <n v="5"/>
    <n v="-19.864000000000001"/>
    <x v="0"/>
    <s v="Nov"/>
  </r>
  <r>
    <s v="CA-2015-164084"/>
    <x v="395"/>
    <d v="2015-09-12T00:00:00"/>
    <x v="1"/>
    <s v="AG-10525"/>
    <s v="Andy Gerbode"/>
    <x v="1"/>
    <s v="United States"/>
    <x v="13"/>
    <x v="7"/>
    <x v="2"/>
    <s v="FUR-TA-10003569"/>
    <x v="0"/>
    <x v="2"/>
    <s v="Bretford CR8500 Series Meeting Room Furniture"/>
    <n v="481.17599999999999"/>
    <n v="2"/>
    <n v="-120.294"/>
    <x v="2"/>
    <s v="Sep"/>
  </r>
  <r>
    <s v="CA-2016-107783"/>
    <x v="830"/>
    <d v="2016-07-29T00:00:00"/>
    <x v="2"/>
    <s v="OT-18730"/>
    <s v="Olvera Toch"/>
    <x v="0"/>
    <s v="United States"/>
    <x v="268"/>
    <x v="3"/>
    <x v="2"/>
    <s v="FUR-BO-10004409"/>
    <x v="0"/>
    <x v="0"/>
    <s v="Safco Value Mate Series Steel Bookcases, Baked Enamel Finish on Steel, Gray"/>
    <n v="177.45"/>
    <n v="5"/>
    <n v="-78.078000000000003"/>
    <x v="5"/>
    <s v="Jul"/>
  </r>
  <r>
    <s v="CA-2017-159793"/>
    <x v="831"/>
    <d v="2017-08-29T00:00:00"/>
    <x v="1"/>
    <s v="SV-20365"/>
    <s v="Seth Vernon"/>
    <x v="0"/>
    <s v="United States"/>
    <x v="3"/>
    <x v="3"/>
    <x v="2"/>
    <s v="FUR-BO-10001798"/>
    <x v="0"/>
    <x v="0"/>
    <s v="Bush Somerset Collection Bookcase"/>
    <n v="130.97999999999999"/>
    <n v="2"/>
    <n v="-89.066400000000002"/>
    <x v="4"/>
    <s v="Aug"/>
  </r>
  <r>
    <s v="CA-2017-151281"/>
    <x v="437"/>
    <d v="2017-05-02T00:00:00"/>
    <x v="1"/>
    <s v="HM-14980"/>
    <s v="Henry MacAllister"/>
    <x v="0"/>
    <s v="United States"/>
    <x v="15"/>
    <x v="13"/>
    <x v="1"/>
    <s v="FUR-FU-10000397"/>
    <x v="0"/>
    <x v="3"/>
    <s v="Luxo Economy Swing Arm Lamp"/>
    <n v="139.58000000000001"/>
    <n v="7"/>
    <n v="39.0824"/>
    <x v="2"/>
    <s v="Apr"/>
  </r>
  <r>
    <s v="CA-2015-108259"/>
    <x v="428"/>
    <d v="2015-11-15T00:00:00"/>
    <x v="1"/>
    <s v="NS-18640"/>
    <s v="Noel Staavos"/>
    <x v="1"/>
    <s v="United States"/>
    <x v="51"/>
    <x v="30"/>
    <x v="0"/>
    <s v="FUR-FU-10000023"/>
    <x v="0"/>
    <x v="3"/>
    <s v="Eldon Wave Desk Accessories"/>
    <n v="4.7119999999999997"/>
    <n v="1"/>
    <n v="1.4136"/>
    <x v="1"/>
    <s v="Nov"/>
  </r>
  <r>
    <s v="CA-2016-113341"/>
    <x v="778"/>
    <d v="2016-11-29T00:00:00"/>
    <x v="1"/>
    <s v="MH-17455"/>
    <s v="Mark Hamilton"/>
    <x v="0"/>
    <s v="United States"/>
    <x v="2"/>
    <x v="2"/>
    <x v="1"/>
    <s v="FUR-CH-10004698"/>
    <x v="0"/>
    <x v="1"/>
    <s v="Padded Folding Chairs, Black, 4/Carton"/>
    <n v="194.352"/>
    <n v="3"/>
    <n v="19.435199999999998"/>
    <x v="4"/>
    <s v="Nov"/>
  </r>
  <r>
    <s v="US-2015-131842"/>
    <x v="482"/>
    <d v="2015-12-08T00:00:00"/>
    <x v="2"/>
    <s v="RR-19525"/>
    <s v="Rick Reed"/>
    <x v="1"/>
    <s v="United States"/>
    <x v="228"/>
    <x v="9"/>
    <x v="0"/>
    <s v="FUR-CH-10004477"/>
    <x v="0"/>
    <x v="1"/>
    <s v="Global Push Button Manager's Chair, Indigo"/>
    <n v="97.424000000000007"/>
    <n v="2"/>
    <n v="10.9602"/>
    <x v="0"/>
    <s v="Dec"/>
  </r>
  <r>
    <s v="CA-2014-142769"/>
    <x v="624"/>
    <d v="2014-09-13T00:00:00"/>
    <x v="3"/>
    <s v="RP-19390"/>
    <s v="Resi Pšlking"/>
    <x v="0"/>
    <s v="United States"/>
    <x v="15"/>
    <x v="13"/>
    <x v="1"/>
    <s v="FUR-FU-10001918"/>
    <x v="0"/>
    <x v="3"/>
    <s v="C-Line Cubicle Keepers Polyproplyene Holder With Velcro Backings"/>
    <n v="14.19"/>
    <n v="3"/>
    <n v="5.5340999999999996"/>
    <x v="7"/>
    <s v="Sep"/>
  </r>
  <r>
    <s v="CA-2017-124765"/>
    <x v="608"/>
    <d v="2017-11-30T00:00:00"/>
    <x v="1"/>
    <s v="HZ-14950"/>
    <s v="Henia Zydlo"/>
    <x v="0"/>
    <s v="United States"/>
    <x v="1"/>
    <x v="1"/>
    <x v="0"/>
    <s v="FUR-BO-10003965"/>
    <x v="0"/>
    <x v="0"/>
    <s v="O'Sullivan Manor Hill 2-Door Library in Brianna Oak"/>
    <n v="723.92"/>
    <n v="5"/>
    <n v="-81.441000000000003"/>
    <x v="2"/>
    <s v="Nov"/>
  </r>
  <r>
    <s v="CA-2015-131856"/>
    <x v="832"/>
    <d v="2015-05-17T00:00:00"/>
    <x v="1"/>
    <s v="JG-15160"/>
    <s v="James Galang"/>
    <x v="0"/>
    <s v="United States"/>
    <x v="6"/>
    <x v="5"/>
    <x v="3"/>
    <s v="FUR-FU-10000175"/>
    <x v="0"/>
    <x v="3"/>
    <s v="DAX Wood Document Frame."/>
    <n v="21.968"/>
    <n v="4"/>
    <n v="-15.9268"/>
    <x v="2"/>
    <s v="May"/>
  </r>
  <r>
    <s v="CA-2017-126634"/>
    <x v="833"/>
    <d v="2017-04-01T00:00:00"/>
    <x v="0"/>
    <s v="AB-10165"/>
    <s v="Alan Barnes"/>
    <x v="0"/>
    <s v="United States"/>
    <x v="174"/>
    <x v="2"/>
    <x v="1"/>
    <s v="FUR-FU-10004973"/>
    <x v="0"/>
    <x v="3"/>
    <s v="Flat Face Poster Frame"/>
    <n v="94.2"/>
    <n v="5"/>
    <n v="39.564"/>
    <x v="3"/>
    <s v="Mar"/>
  </r>
  <r>
    <s v="US-2014-159611"/>
    <x v="421"/>
    <d v="2015-01-01T00:00:00"/>
    <x v="0"/>
    <s v="KB-16315"/>
    <s v="Karl Braun"/>
    <x v="0"/>
    <s v="United States"/>
    <x v="59"/>
    <x v="15"/>
    <x v="2"/>
    <s v="FUR-FU-10004904"/>
    <x v="0"/>
    <x v="3"/>
    <s v="Eldon &quot;L&quot; Workstation Diamond Chairmat"/>
    <n v="182.352"/>
    <n v="3"/>
    <n v="-18.235199999999999"/>
    <x v="2"/>
    <s v="Dec"/>
  </r>
  <r>
    <s v="CA-2017-163265"/>
    <x v="834"/>
    <d v="2017-02-21T00:00:00"/>
    <x v="1"/>
    <s v="JS-16030"/>
    <s v="Joy Smith"/>
    <x v="0"/>
    <s v="United States"/>
    <x v="42"/>
    <x v="8"/>
    <x v="3"/>
    <s v="FUR-CH-10004063"/>
    <x v="0"/>
    <x v="1"/>
    <s v="Global Deluxe High-Back Manager's Chair"/>
    <n v="600.55799999999999"/>
    <n v="3"/>
    <n v="-8.5793999999999997"/>
    <x v="2"/>
    <s v="Feb"/>
  </r>
  <r>
    <s v="CA-2017-163265"/>
    <x v="834"/>
    <d v="2017-02-21T00:00:00"/>
    <x v="1"/>
    <s v="JS-16030"/>
    <s v="Joy Smith"/>
    <x v="0"/>
    <s v="United States"/>
    <x v="42"/>
    <x v="8"/>
    <x v="3"/>
    <s v="FUR-FU-10004270"/>
    <x v="0"/>
    <x v="3"/>
    <s v="Executive Impressions 13&quot; Clairmont Wall Clock"/>
    <n v="7.6920000000000002"/>
    <n v="1"/>
    <n v="-3.6537000000000002"/>
    <x v="2"/>
    <s v="Feb"/>
  </r>
  <r>
    <s v="CA-2017-141705"/>
    <x v="835"/>
    <d v="2017-10-26T00:00:00"/>
    <x v="2"/>
    <s v="PO-18850"/>
    <s v="Patrick O'Brill"/>
    <x v="0"/>
    <s v="United States"/>
    <x v="350"/>
    <x v="5"/>
    <x v="3"/>
    <s v="FUR-TA-10004607"/>
    <x v="0"/>
    <x v="2"/>
    <s v="Hon 2111 Invitation Series Straight Table"/>
    <n v="517.40499999999997"/>
    <n v="5"/>
    <n v="-81.3065"/>
    <x v="3"/>
    <s v="Oct"/>
  </r>
  <r>
    <s v="CA-2017-127096"/>
    <x v="102"/>
    <d v="2017-09-17T00:00:00"/>
    <x v="0"/>
    <s v="CS-12400"/>
    <s v="Christopher Schild"/>
    <x v="2"/>
    <s v="United States"/>
    <x v="28"/>
    <x v="2"/>
    <x v="1"/>
    <s v="FUR-TA-10003473"/>
    <x v="0"/>
    <x v="2"/>
    <s v="Bretford Rectangular Conference Table Tops"/>
    <n v="300.904"/>
    <n v="1"/>
    <n v="11.283899999999999"/>
    <x v="3"/>
    <s v="Sep"/>
  </r>
  <r>
    <s v="CA-2017-119284"/>
    <x v="836"/>
    <d v="2017-06-20T00:00:00"/>
    <x v="1"/>
    <s v="TS-21205"/>
    <s v="Thomas Seio"/>
    <x v="1"/>
    <s v="United States"/>
    <x v="228"/>
    <x v="9"/>
    <x v="0"/>
    <s v="FUR-FU-10004351"/>
    <x v="0"/>
    <x v="3"/>
    <s v="Staple-based wall hangings"/>
    <n v="31.167999999999999"/>
    <n v="4"/>
    <n v="9.3504000000000005"/>
    <x v="2"/>
    <s v="Jun"/>
  </r>
  <r>
    <s v="CA-2017-119284"/>
    <x v="836"/>
    <d v="2017-06-20T00:00:00"/>
    <x v="1"/>
    <s v="TS-21205"/>
    <s v="Thomas Seio"/>
    <x v="1"/>
    <s v="United States"/>
    <x v="228"/>
    <x v="9"/>
    <x v="0"/>
    <s v="FUR-TA-10004152"/>
    <x v="0"/>
    <x v="2"/>
    <s v="Barricks 18&quot; x 48&quot; Non-Folding Utility Table with Bottom Storage Shelf"/>
    <n v="120.96"/>
    <n v="2"/>
    <n v="-28.224"/>
    <x v="2"/>
    <s v="Jun"/>
  </r>
  <r>
    <s v="CA-2014-146815"/>
    <x v="30"/>
    <d v="2014-09-13T00:00:00"/>
    <x v="1"/>
    <s v="PP-18955"/>
    <s v="Paul Prost"/>
    <x v="2"/>
    <s v="United States"/>
    <x v="13"/>
    <x v="7"/>
    <x v="2"/>
    <s v="FUR-CH-10004289"/>
    <x v="0"/>
    <x v="1"/>
    <s v="Global Super Steno Chair"/>
    <n v="172.76400000000001"/>
    <n v="2"/>
    <n v="13.437200000000001"/>
    <x v="2"/>
    <s v="Sep"/>
  </r>
  <r>
    <s v="CA-2014-119144"/>
    <x v="627"/>
    <d v="2014-11-18T00:00:00"/>
    <x v="2"/>
    <s v="JD-16150"/>
    <s v="Justin Deggeller"/>
    <x v="1"/>
    <s v="United States"/>
    <x v="2"/>
    <x v="2"/>
    <x v="1"/>
    <s v="FUR-BO-10004015"/>
    <x v="0"/>
    <x v="0"/>
    <s v="Bush Andora Bookcase, Maple/Graphite Gray Finish"/>
    <n v="305.97449999999998"/>
    <n v="3"/>
    <n v="25.197900000000001"/>
    <x v="3"/>
    <s v="Nov"/>
  </r>
  <r>
    <s v="CA-2014-105648"/>
    <x v="749"/>
    <d v="2014-03-07T00:00:00"/>
    <x v="1"/>
    <s v="EJ-14155"/>
    <s v="Eva Jacobs"/>
    <x v="0"/>
    <s v="United States"/>
    <x v="53"/>
    <x v="2"/>
    <x v="1"/>
    <s v="FUR-TA-10002958"/>
    <x v="0"/>
    <x v="2"/>
    <s v="Bevis Oval Conference Table, Walnut"/>
    <n v="626.35199999999998"/>
    <n v="3"/>
    <n v="-23.488199999999999"/>
    <x v="4"/>
    <s v="Mar"/>
  </r>
  <r>
    <s v="US-2015-145422"/>
    <x v="62"/>
    <d v="2015-12-07T00:00:00"/>
    <x v="1"/>
    <s v="PW-19240"/>
    <s v="Pierre Wener"/>
    <x v="0"/>
    <s v="United States"/>
    <x v="28"/>
    <x v="2"/>
    <x v="1"/>
    <s v="FUR-BO-10002213"/>
    <x v="0"/>
    <x v="0"/>
    <s v="Sauder Forest Hills Library, Woodland Oak Finish"/>
    <n v="359.49900000000002"/>
    <n v="3"/>
    <n v="-29.605799999999999"/>
    <x v="4"/>
    <s v="Dec"/>
  </r>
  <r>
    <s v="CA-2016-120824"/>
    <x v="21"/>
    <d v="2016-06-16T00:00:00"/>
    <x v="0"/>
    <s v="AW-10930"/>
    <s v="Arthur Wiediger"/>
    <x v="2"/>
    <s v="United States"/>
    <x v="6"/>
    <x v="5"/>
    <x v="3"/>
    <s v="FUR-FU-10001424"/>
    <x v="0"/>
    <x v="3"/>
    <s v="Dax Clear Box Frame"/>
    <n v="6.984"/>
    <n v="2"/>
    <n v="-4.5396000000000001"/>
    <x v="4"/>
    <s v="Jun"/>
  </r>
  <r>
    <s v="CA-2016-120824"/>
    <x v="21"/>
    <d v="2016-06-16T00:00:00"/>
    <x v="0"/>
    <s v="AW-10930"/>
    <s v="Arthur Wiediger"/>
    <x v="2"/>
    <s v="United States"/>
    <x v="6"/>
    <x v="5"/>
    <x v="3"/>
    <s v="FUR-CH-10000229"/>
    <x v="0"/>
    <x v="1"/>
    <s v="Global Enterprise Series Seating High-Back Swivel/Tilt Chairs"/>
    <n v="379.37200000000001"/>
    <n v="2"/>
    <n v="-119.2312"/>
    <x v="4"/>
    <s v="Jun"/>
  </r>
  <r>
    <s v="CA-2015-103870"/>
    <x v="7"/>
    <d v="2015-12-31T00:00:00"/>
    <x v="1"/>
    <s v="SP-20860"/>
    <s v="Sung Pak"/>
    <x v="1"/>
    <s v="United States"/>
    <x v="34"/>
    <x v="9"/>
    <x v="0"/>
    <s v="FUR-FU-10002030"/>
    <x v="0"/>
    <x v="3"/>
    <s v="Executive Impressions 14&quot; Contract Wall Clock with Quartz Movement"/>
    <n v="53.351999999999997"/>
    <n v="3"/>
    <n v="16.005600000000001"/>
    <x v="4"/>
    <s v="Dec"/>
  </r>
  <r>
    <s v="CA-2015-103870"/>
    <x v="7"/>
    <d v="2015-12-31T00:00:00"/>
    <x v="1"/>
    <s v="SP-20860"/>
    <s v="Sung Pak"/>
    <x v="1"/>
    <s v="United States"/>
    <x v="34"/>
    <x v="9"/>
    <x v="0"/>
    <s v="FUR-BO-10002853"/>
    <x v="0"/>
    <x v="0"/>
    <s v="O'Sullivan 5-Shelf Heavy-Duty Bookcases"/>
    <n v="131.10400000000001"/>
    <n v="2"/>
    <n v="8.1940000000000008"/>
    <x v="4"/>
    <s v="Dec"/>
  </r>
  <r>
    <s v="CA-2017-116988"/>
    <x v="419"/>
    <d v="2017-06-29T00:00:00"/>
    <x v="0"/>
    <s v="PW-19030"/>
    <s v="Pauline Webber"/>
    <x v="1"/>
    <s v="United States"/>
    <x v="15"/>
    <x v="13"/>
    <x v="1"/>
    <s v="FUR-FU-10001290"/>
    <x v="0"/>
    <x v="3"/>
    <s v="Executive Impressions Supervisor Wall Clock"/>
    <n v="126.3"/>
    <n v="3"/>
    <n v="40.415999999999997"/>
    <x v="3"/>
    <s v="Jun"/>
  </r>
  <r>
    <s v="US-2015-144771"/>
    <x v="837"/>
    <d v="2015-10-04T00:00:00"/>
    <x v="2"/>
    <s v="CK-12205"/>
    <s v="Chloris Kastensmidt"/>
    <x v="0"/>
    <s v="United States"/>
    <x v="351"/>
    <x v="36"/>
    <x v="1"/>
    <s v="FUR-FU-10000629"/>
    <x v="0"/>
    <x v="3"/>
    <s v="9-3/4 Diameter Round Wall Clock"/>
    <n v="11.032"/>
    <n v="1"/>
    <n v="3.0337999999999998"/>
    <x v="3"/>
    <s v="Oct"/>
  </r>
  <r>
    <s v="CA-2017-128076"/>
    <x v="611"/>
    <d v="2017-02-07T00:00:00"/>
    <x v="1"/>
    <s v="BO-11350"/>
    <s v="Bill Overfelt"/>
    <x v="1"/>
    <s v="United States"/>
    <x v="53"/>
    <x v="2"/>
    <x v="1"/>
    <s v="FUR-FU-10000293"/>
    <x v="0"/>
    <x v="3"/>
    <s v="Eldon Antistatic Chair Mats for Low to Medium Pile Carpets"/>
    <n v="210.58"/>
    <n v="2"/>
    <n v="12.6348"/>
    <x v="2"/>
    <s v="Feb"/>
  </r>
  <r>
    <s v="CA-2016-114307"/>
    <x v="249"/>
    <d v="2016-07-26T00:00:00"/>
    <x v="1"/>
    <s v="MF-17665"/>
    <s v="Maureen Fritzler"/>
    <x v="1"/>
    <s v="United States"/>
    <x v="11"/>
    <x v="32"/>
    <x v="2"/>
    <s v="FUR-FU-10000794"/>
    <x v="0"/>
    <x v="3"/>
    <s v="Eldon Stackable Tray, Side-Load, Legal, Smoke"/>
    <n v="27.42"/>
    <n v="3"/>
    <n v="9.3228000000000009"/>
    <x v="4"/>
    <s v="Jul"/>
  </r>
  <r>
    <s v="CA-2016-151148"/>
    <x v="51"/>
    <d v="2016-09-13T00:00:00"/>
    <x v="3"/>
    <s v="PO-19180"/>
    <s v="Philisse Overcash"/>
    <x v="2"/>
    <s v="United States"/>
    <x v="74"/>
    <x v="12"/>
    <x v="1"/>
    <s v="FUR-CH-10002304"/>
    <x v="0"/>
    <x v="1"/>
    <s v="Global Stack Chair without Arms, Black"/>
    <n v="83.135999999999996"/>
    <n v="4"/>
    <n v="5.1959999999999997"/>
    <x v="5"/>
    <s v="Sep"/>
  </r>
  <r>
    <s v="CA-2016-102813"/>
    <x v="192"/>
    <d v="2016-07-03T00:00:00"/>
    <x v="2"/>
    <s v="EA-14035"/>
    <s v="Erin Ashbrook"/>
    <x v="1"/>
    <s v="United States"/>
    <x v="156"/>
    <x v="5"/>
    <x v="3"/>
    <s v="FUR-CH-10000665"/>
    <x v="0"/>
    <x v="1"/>
    <s v="Global Airflow Leather Mesh Back Chair, Black"/>
    <n v="528.42999999999995"/>
    <n v="5"/>
    <n v="0"/>
    <x v="5"/>
    <s v="Jul"/>
  </r>
  <r>
    <s v="CA-2017-135377"/>
    <x v="838"/>
    <d v="2017-12-18T00:00:00"/>
    <x v="1"/>
    <s v="BP-11095"/>
    <s v="Bart Pistole"/>
    <x v="1"/>
    <s v="United States"/>
    <x v="13"/>
    <x v="7"/>
    <x v="2"/>
    <s v="FUR-BO-10004015"/>
    <x v="0"/>
    <x v="0"/>
    <s v="Bush Andora Bookcase, Maple/Graphite Gray Finish"/>
    <n v="287.976"/>
    <n v="3"/>
    <n v="7.1993999999999998"/>
    <x v="2"/>
    <s v="Dec"/>
  </r>
  <r>
    <s v="CA-2015-133585"/>
    <x v="822"/>
    <d v="2015-03-04T00:00:00"/>
    <x v="2"/>
    <s v="CM-12715"/>
    <s v="Craig Molinari"/>
    <x v="1"/>
    <s v="United States"/>
    <x v="6"/>
    <x v="5"/>
    <x v="3"/>
    <s v="FUR-BO-10001811"/>
    <x v="0"/>
    <x v="0"/>
    <s v="Atlantic Metals Mobile 5-Shelf Bookcases, Custom Colors"/>
    <n v="1227.9983999999999"/>
    <n v="6"/>
    <n v="-36.117600000000003"/>
    <x v="0"/>
    <s v="Mar"/>
  </r>
  <r>
    <s v="CA-2016-116911"/>
    <x v="839"/>
    <d v="2016-09-20T00:00:00"/>
    <x v="1"/>
    <s v="JD-16150"/>
    <s v="Justin Deggeller"/>
    <x v="1"/>
    <s v="United States"/>
    <x v="352"/>
    <x v="42"/>
    <x v="1"/>
    <s v="FUR-TA-10003473"/>
    <x v="0"/>
    <x v="2"/>
    <s v="Bretford Rectangular Conference Table Tops"/>
    <n v="1128.3900000000001"/>
    <n v="3"/>
    <n v="259.52969999999999"/>
    <x v="2"/>
    <s v="Sep"/>
  </r>
  <r>
    <s v="CA-2017-126914"/>
    <x v="836"/>
    <d v="2017-06-19T00:00:00"/>
    <x v="1"/>
    <s v="JE-15715"/>
    <s v="Joe Elijah"/>
    <x v="0"/>
    <s v="United States"/>
    <x v="91"/>
    <x v="30"/>
    <x v="0"/>
    <s v="FUR-CH-10000847"/>
    <x v="0"/>
    <x v="1"/>
    <s v="Global Executive Mid-Back Manager's Chair"/>
    <n v="698.35199999999998"/>
    <n v="3"/>
    <n v="52.376399999999997"/>
    <x v="4"/>
    <s v="Jun"/>
  </r>
  <r>
    <s v="CA-2017-126914"/>
    <x v="836"/>
    <d v="2017-06-19T00:00:00"/>
    <x v="1"/>
    <s v="JE-15715"/>
    <s v="Joe Elijah"/>
    <x v="0"/>
    <s v="United States"/>
    <x v="91"/>
    <x v="30"/>
    <x v="0"/>
    <s v="FUR-BO-10000468"/>
    <x v="0"/>
    <x v="0"/>
    <s v="O'Sullivan 2-Shelf Heavy-Duty Bookcases"/>
    <n v="77.727999999999994"/>
    <n v="2"/>
    <n v="-3.8864000000000001"/>
    <x v="4"/>
    <s v="Jun"/>
  </r>
  <r>
    <s v="CA-2016-140935"/>
    <x v="480"/>
    <d v="2016-11-12T00:00:00"/>
    <x v="2"/>
    <s v="AB-10015"/>
    <s v="Aaron Bergman"/>
    <x v="0"/>
    <s v="United States"/>
    <x v="258"/>
    <x v="37"/>
    <x v="3"/>
    <s v="FUR-BO-10003966"/>
    <x v="0"/>
    <x v="0"/>
    <s v="Sauder Facets Collection Library, Sky Alder Finish"/>
    <n v="341.96"/>
    <n v="2"/>
    <n v="54.7136"/>
    <x v="3"/>
    <s v="Nov"/>
  </r>
  <r>
    <s v="CA-2016-113082"/>
    <x v="51"/>
    <d v="2016-09-16T00:00:00"/>
    <x v="1"/>
    <s v="MC-17590"/>
    <s v="Matt Collister"/>
    <x v="1"/>
    <s v="United States"/>
    <x v="353"/>
    <x v="7"/>
    <x v="2"/>
    <s v="FUR-FU-10002813"/>
    <x v="0"/>
    <x v="3"/>
    <s v="DAX Contemporary Wood Frame with Silver Metal Mat, Desktop, 11 x 14 Size"/>
    <n v="40.479999999999997"/>
    <n v="2"/>
    <n v="14.572800000000001"/>
    <x v="4"/>
    <s v="Sep"/>
  </r>
  <r>
    <s v="CA-2015-127754"/>
    <x v="155"/>
    <d v="2015-07-31T00:00:00"/>
    <x v="1"/>
    <s v="CK-12760"/>
    <s v="Cyma Kinney"/>
    <x v="1"/>
    <s v="United States"/>
    <x v="110"/>
    <x v="22"/>
    <x v="1"/>
    <s v="FUR-CH-10003199"/>
    <x v="0"/>
    <x v="1"/>
    <s v="Office Star - Contemporary Task Swivel Chair"/>
    <n v="266.35199999999998"/>
    <n v="3"/>
    <n v="13.317600000000001"/>
    <x v="2"/>
    <s v="Jul"/>
  </r>
  <r>
    <s v="CA-2015-145324"/>
    <x v="840"/>
    <d v="2015-11-19T00:00:00"/>
    <x v="1"/>
    <s v="DH-13675"/>
    <s v="Duane Huffman"/>
    <x v="2"/>
    <s v="United States"/>
    <x v="95"/>
    <x v="25"/>
    <x v="0"/>
    <s v="FUR-FU-10002759"/>
    <x v="0"/>
    <x v="3"/>
    <s v="12-1/2 Diameter Round Wall Clock"/>
    <n v="39.96"/>
    <n v="2"/>
    <n v="14.3856"/>
    <x v="4"/>
    <s v="Nov"/>
  </r>
  <r>
    <s v="CA-2015-140718"/>
    <x v="473"/>
    <d v="2015-07-04T00:00:00"/>
    <x v="2"/>
    <s v="FA-14230"/>
    <s v="Frank Atkinson"/>
    <x v="1"/>
    <s v="United States"/>
    <x v="168"/>
    <x v="30"/>
    <x v="0"/>
    <s v="FUR-FU-10000076"/>
    <x v="0"/>
    <x v="3"/>
    <s v="24-Hour Round Wall Clock"/>
    <n v="159.84"/>
    <n v="10"/>
    <n v="45.954000000000001"/>
    <x v="3"/>
    <s v="Jul"/>
  </r>
  <r>
    <s v="CA-2015-125934"/>
    <x v="795"/>
    <d v="2015-09-18T00:00:00"/>
    <x v="1"/>
    <s v="SN-20560"/>
    <s v="Skye Norling"/>
    <x v="2"/>
    <s v="United States"/>
    <x v="309"/>
    <x v="18"/>
    <x v="2"/>
    <s v="FUR-FU-10002107"/>
    <x v="0"/>
    <x v="3"/>
    <s v="Eldon Pizzaz Desk Accessories"/>
    <n v="8.92"/>
    <n v="4"/>
    <n v="3.9247999999999998"/>
    <x v="1"/>
    <s v="Sep"/>
  </r>
  <r>
    <s v="CA-2014-120411"/>
    <x v="23"/>
    <d v="2014-09-23T00:00:00"/>
    <x v="2"/>
    <s v="SB-20185"/>
    <s v="Sarah Brown"/>
    <x v="0"/>
    <s v="United States"/>
    <x v="9"/>
    <x v="8"/>
    <x v="3"/>
    <s v="FUR-BO-10004218"/>
    <x v="0"/>
    <x v="0"/>
    <s v="Bush Heritage Pine Collection 5-Shelf Bookcase, Albany Pine Finish, *Special Order"/>
    <n v="493.43"/>
    <n v="5"/>
    <n v="-70.489999999999995"/>
    <x v="0"/>
    <s v="Sep"/>
  </r>
  <r>
    <s v="CA-2017-101805"/>
    <x v="451"/>
    <d v="2017-12-06T00:00:00"/>
    <x v="1"/>
    <s v="SH-19975"/>
    <s v="Sally Hughsby"/>
    <x v="1"/>
    <s v="United States"/>
    <x v="15"/>
    <x v="13"/>
    <x v="1"/>
    <s v="FUR-FU-10000023"/>
    <x v="0"/>
    <x v="3"/>
    <s v="Eldon Wave Desk Accessories"/>
    <n v="70.680000000000007"/>
    <n v="12"/>
    <n v="31.0992"/>
    <x v="2"/>
    <s v="Dec"/>
  </r>
  <r>
    <s v="CA-2017-103968"/>
    <x v="451"/>
    <d v="2017-12-07T00:00:00"/>
    <x v="1"/>
    <s v="ML-17755"/>
    <s v="Max Ludwig"/>
    <x v="2"/>
    <s v="United States"/>
    <x v="354"/>
    <x v="2"/>
    <x v="1"/>
    <s v="FUR-FU-10003394"/>
    <x v="0"/>
    <x v="3"/>
    <s v="Tenex &quot;The Solids&quot; Textured Chair Mats"/>
    <n v="629.64"/>
    <n v="9"/>
    <n v="107.03879999999999"/>
    <x v="6"/>
    <s v="Dec"/>
  </r>
  <r>
    <s v="CA-2016-162159"/>
    <x v="751"/>
    <d v="2016-09-18T00:00:00"/>
    <x v="2"/>
    <s v="CR-12625"/>
    <s v="Corey Roper"/>
    <x v="2"/>
    <s v="United States"/>
    <x v="29"/>
    <x v="24"/>
    <x v="0"/>
    <s v="FUR-CH-10001146"/>
    <x v="0"/>
    <x v="1"/>
    <s v="Global Value Mid-Back Manager's Chair, Gray"/>
    <n v="121.78"/>
    <n v="2"/>
    <n v="30.445"/>
    <x v="3"/>
    <s v="Sep"/>
  </r>
  <r>
    <s v="CA-2015-111038"/>
    <x v="239"/>
    <d v="2015-12-06T00:00:00"/>
    <x v="1"/>
    <s v="LC-16960"/>
    <s v="Lindsay Castell"/>
    <x v="2"/>
    <s v="United States"/>
    <x v="53"/>
    <x v="2"/>
    <x v="1"/>
    <s v="FUR-CH-10003973"/>
    <x v="0"/>
    <x v="1"/>
    <s v="GuestStacker Chair with Chrome Finish Legs"/>
    <n v="2676.672"/>
    <n v="9"/>
    <n v="267.66719999999998"/>
    <x v="2"/>
    <s v="Dec"/>
  </r>
  <r>
    <s v="CA-2014-124723"/>
    <x v="31"/>
    <d v="2014-08-12T00:00:00"/>
    <x v="1"/>
    <s v="GZ-14470"/>
    <s v="Gary Zandusky"/>
    <x v="0"/>
    <s v="United States"/>
    <x v="303"/>
    <x v="5"/>
    <x v="3"/>
    <s v="FUR-TA-10001307"/>
    <x v="0"/>
    <x v="2"/>
    <s v="SAFCO PlanMaster Heigh-Adjustable Drafting Table Base, 43w x 30d x 30-37h, Black"/>
    <n v="489.23"/>
    <n v="2"/>
    <n v="41.933999999999997"/>
    <x v="1"/>
    <s v="Aug"/>
  </r>
  <r>
    <s v="CA-2016-167241"/>
    <x v="404"/>
    <d v="2016-08-22T00:00:00"/>
    <x v="1"/>
    <s v="BD-11320"/>
    <s v="Bill Donatelli"/>
    <x v="0"/>
    <s v="United States"/>
    <x v="2"/>
    <x v="2"/>
    <x v="1"/>
    <s v="FUR-FU-10004071"/>
    <x v="0"/>
    <x v="3"/>
    <s v="Luxo Professional Magnifying Clamp-On Fluorescent Lamps"/>
    <n v="312.02999999999997"/>
    <n v="3"/>
    <n v="43.684199999999997"/>
    <x v="1"/>
    <s v="Aug"/>
  </r>
  <r>
    <s v="CA-2016-150483"/>
    <x v="841"/>
    <d v="2016-06-04T00:00:00"/>
    <x v="1"/>
    <s v="BP-11290"/>
    <s v="Beth Paige"/>
    <x v="0"/>
    <s v="United States"/>
    <x v="42"/>
    <x v="8"/>
    <x v="3"/>
    <s v="FUR-FU-10001379"/>
    <x v="0"/>
    <x v="3"/>
    <s v="Executive Impressions 16-1/2&quot; Circular Wall Clock"/>
    <n v="32.064"/>
    <n v="3"/>
    <n v="-12.8256"/>
    <x v="4"/>
    <s v="May"/>
  </r>
  <r>
    <s v="CA-2016-150483"/>
    <x v="841"/>
    <d v="2016-06-04T00:00:00"/>
    <x v="1"/>
    <s v="BP-11290"/>
    <s v="Beth Paige"/>
    <x v="0"/>
    <s v="United States"/>
    <x v="42"/>
    <x v="8"/>
    <x v="3"/>
    <s v="FUR-CH-10000422"/>
    <x v="0"/>
    <x v="1"/>
    <s v="Global Highback Leather Tilter in Burgundy"/>
    <n v="191.07900000000001"/>
    <n v="3"/>
    <n v="-38.215800000000002"/>
    <x v="4"/>
    <s v="May"/>
  </r>
  <r>
    <s v="CA-2014-160276"/>
    <x v="842"/>
    <d v="2014-04-08T00:00:00"/>
    <x v="1"/>
    <s v="AH-10690"/>
    <s v="Anna HŠberlin"/>
    <x v="1"/>
    <s v="United States"/>
    <x v="304"/>
    <x v="25"/>
    <x v="0"/>
    <s v="FUR-FU-10003192"/>
    <x v="0"/>
    <x v="3"/>
    <s v="Luxo Adjustable Task Clamp Lamp"/>
    <n v="177.68"/>
    <n v="2"/>
    <n v="46.196800000000003"/>
    <x v="6"/>
    <s v="Apr"/>
  </r>
  <r>
    <s v="CA-2016-145709"/>
    <x v="803"/>
    <d v="2016-10-08T00:00:00"/>
    <x v="1"/>
    <s v="AH-10690"/>
    <s v="Anna HŠberlin"/>
    <x v="1"/>
    <s v="United States"/>
    <x v="355"/>
    <x v="1"/>
    <x v="0"/>
    <s v="FUR-FU-10002885"/>
    <x v="0"/>
    <x v="3"/>
    <s v="Magna Visual Magnetic Picture Hangers"/>
    <n v="11.568"/>
    <n v="3"/>
    <n v="2.6027999999999998"/>
    <x v="4"/>
    <s v="Oct"/>
  </r>
  <r>
    <s v="CA-2016-168032"/>
    <x v="772"/>
    <d v="2016-02-03T00:00:00"/>
    <x v="1"/>
    <s v="DF-13135"/>
    <s v="David Flashing"/>
    <x v="0"/>
    <s v="United States"/>
    <x v="88"/>
    <x v="8"/>
    <x v="3"/>
    <s v="FUR-TA-10004256"/>
    <x v="0"/>
    <x v="2"/>
    <s v="Bretford ÒJust In TimeÓ Height-Adjustable Multi-Task Work Tables"/>
    <n v="626.1"/>
    <n v="3"/>
    <n v="-538.44600000000003"/>
    <x v="4"/>
    <s v="Jan"/>
  </r>
  <r>
    <s v="US-2015-168704"/>
    <x v="315"/>
    <d v="2015-04-17T00:00:00"/>
    <x v="1"/>
    <s v="FP-14320"/>
    <s v="Frank Preis"/>
    <x v="0"/>
    <s v="United States"/>
    <x v="156"/>
    <x v="5"/>
    <x v="3"/>
    <s v="FUR-TA-10000688"/>
    <x v="0"/>
    <x v="2"/>
    <s v="Chromcraft Bull-Nose Wood Round Conference Table Top, Wood Base"/>
    <n v="609.98"/>
    <n v="4"/>
    <n v="-113.282"/>
    <x v="4"/>
    <s v="Apr"/>
  </r>
  <r>
    <s v="US-2015-168704"/>
    <x v="315"/>
    <d v="2015-04-17T00:00:00"/>
    <x v="1"/>
    <s v="FP-14320"/>
    <s v="Frank Preis"/>
    <x v="0"/>
    <s v="United States"/>
    <x v="156"/>
    <x v="5"/>
    <x v="3"/>
    <s v="FUR-TA-10002530"/>
    <x v="0"/>
    <x v="2"/>
    <s v="Iceberg OfficeWorks 42&quot; Round Tables"/>
    <n v="211.37200000000001"/>
    <n v="2"/>
    <n v="-45.293999999999997"/>
    <x v="4"/>
    <s v="Apr"/>
  </r>
  <r>
    <s v="CA-2017-143252"/>
    <x v="186"/>
    <d v="2017-12-24T00:00:00"/>
    <x v="1"/>
    <s v="HE-14800"/>
    <s v="Harold Engle"/>
    <x v="1"/>
    <s v="United States"/>
    <x v="79"/>
    <x v="16"/>
    <x v="3"/>
    <s v="FUR-FU-10001057"/>
    <x v="0"/>
    <x v="3"/>
    <s v="Tensor Track Tree Floor Lamp"/>
    <n v="99.95"/>
    <n v="5"/>
    <n v="22.988499999999998"/>
    <x v="6"/>
    <s v="Dec"/>
  </r>
  <r>
    <s v="CA-2016-102134"/>
    <x v="269"/>
    <d v="2016-03-19T00:00:00"/>
    <x v="1"/>
    <s v="SP-20545"/>
    <s v="Sibella Parks"/>
    <x v="1"/>
    <s v="United States"/>
    <x v="356"/>
    <x v="16"/>
    <x v="3"/>
    <s v="FUR-FU-10003724"/>
    <x v="0"/>
    <x v="3"/>
    <s v="Westinghouse Clip-On Gooseneck Lamps"/>
    <n v="16.739999999999998"/>
    <n v="2"/>
    <n v="4.3524000000000003"/>
    <x v="2"/>
    <s v="Mar"/>
  </r>
  <r>
    <s v="CA-2017-111717"/>
    <x v="843"/>
    <d v="2017-10-16T00:00:00"/>
    <x v="1"/>
    <s v="SW-20245"/>
    <s v="Scot Wooten"/>
    <x v="0"/>
    <s v="United States"/>
    <x v="14"/>
    <x v="8"/>
    <x v="3"/>
    <s v="FUR-CH-10001545"/>
    <x v="0"/>
    <x v="1"/>
    <s v="Hon Comfortask Task/Swivel Chairs"/>
    <n v="239.358"/>
    <n v="3"/>
    <n v="-47.871600000000001"/>
    <x v="6"/>
    <s v="Oct"/>
  </r>
  <r>
    <s v="CA-2017-150910"/>
    <x v="313"/>
    <d v="2017-12-28T00:00:00"/>
    <x v="1"/>
    <s v="JL-15130"/>
    <s v="Jack Lebron"/>
    <x v="0"/>
    <s v="United States"/>
    <x v="38"/>
    <x v="9"/>
    <x v="0"/>
    <s v="FUR-TA-10002903"/>
    <x v="0"/>
    <x v="2"/>
    <s v="Bevis Round Bullnose 29&quot; High Table Top"/>
    <n v="934.95600000000002"/>
    <n v="6"/>
    <n v="-249.32159999999999"/>
    <x v="6"/>
    <s v="Dec"/>
  </r>
  <r>
    <s v="CA-2014-156790"/>
    <x v="98"/>
    <d v="2014-08-10T00:00:00"/>
    <x v="0"/>
    <s v="VG-21790"/>
    <s v="Vivek Gonzalez"/>
    <x v="0"/>
    <s v="United States"/>
    <x v="51"/>
    <x v="1"/>
    <x v="0"/>
    <s v="FUR-BO-10000468"/>
    <x v="0"/>
    <x v="0"/>
    <s v="O'Sullivan 2-Shelf Heavy-Duty Bookcases"/>
    <n v="155.45599999999999"/>
    <n v="4"/>
    <n v="-7.7728000000000002"/>
    <x v="3"/>
    <s v="Aug"/>
  </r>
  <r>
    <s v="CA-2017-105620"/>
    <x v="19"/>
    <d v="2017-12-28T00:00:00"/>
    <x v="2"/>
    <s v="JH-15430"/>
    <s v="Jennifer Halladay"/>
    <x v="0"/>
    <s v="United States"/>
    <x v="173"/>
    <x v="1"/>
    <x v="0"/>
    <s v="FUR-FU-10004963"/>
    <x v="0"/>
    <x v="3"/>
    <s v="Eldon 400 Class Desk Accessories, Black Carbon"/>
    <n v="21"/>
    <n v="3"/>
    <n v="5.7750000000000004"/>
    <x v="0"/>
    <s v="Dec"/>
  </r>
  <r>
    <s v="CA-2017-150266"/>
    <x v="608"/>
    <d v="2017-11-30T00:00:00"/>
    <x v="1"/>
    <s v="RO-19780"/>
    <s v="Rose O'Brian"/>
    <x v="0"/>
    <s v="United States"/>
    <x v="6"/>
    <x v="5"/>
    <x v="3"/>
    <s v="FUR-CH-10002126"/>
    <x v="0"/>
    <x v="1"/>
    <s v="Hon Deluxe Fabric Upholstered Stacking Chairs"/>
    <n v="853.93"/>
    <n v="5"/>
    <n v="-24.398"/>
    <x v="2"/>
    <s v="Nov"/>
  </r>
  <r>
    <s v="CA-2016-157280"/>
    <x v="541"/>
    <d v="2016-11-07T00:00:00"/>
    <x v="2"/>
    <s v="LW-17125"/>
    <s v="Liz Willingham"/>
    <x v="0"/>
    <s v="United States"/>
    <x v="304"/>
    <x v="25"/>
    <x v="0"/>
    <s v="FUR-FU-10004665"/>
    <x v="0"/>
    <x v="3"/>
    <s v="3M Polarizing Task Lamp with Clamp Arm, Light Gray"/>
    <n v="273.95999999999998"/>
    <n v="2"/>
    <n v="71.229600000000005"/>
    <x v="3"/>
    <s v="Nov"/>
  </r>
  <r>
    <s v="CA-2016-157280"/>
    <x v="541"/>
    <d v="2016-11-07T00:00:00"/>
    <x v="2"/>
    <s v="LW-17125"/>
    <s v="Liz Willingham"/>
    <x v="0"/>
    <s v="United States"/>
    <x v="304"/>
    <x v="25"/>
    <x v="0"/>
    <s v="FUR-FU-10003806"/>
    <x v="0"/>
    <x v="3"/>
    <s v="Tenex Chairmat w/ Average Lip, 45&quot; x 53&quot;"/>
    <n v="756.8"/>
    <n v="5"/>
    <n v="75.680000000000007"/>
    <x v="3"/>
    <s v="Nov"/>
  </r>
  <r>
    <s v="CA-2016-134180"/>
    <x v="361"/>
    <d v="2016-11-07T00:00:00"/>
    <x v="1"/>
    <s v="JP-16135"/>
    <s v="Julie Prescott"/>
    <x v="2"/>
    <s v="United States"/>
    <x v="3"/>
    <x v="3"/>
    <x v="2"/>
    <s v="FUR-CH-10004886"/>
    <x v="0"/>
    <x v="1"/>
    <s v="Bevis Steel Folding Chairs"/>
    <n v="470.15499999999997"/>
    <n v="7"/>
    <n v="-13.433"/>
    <x v="4"/>
    <s v="Nov"/>
  </r>
  <r>
    <s v="CA-2017-122308"/>
    <x v="781"/>
    <d v="2017-03-28T00:00:00"/>
    <x v="1"/>
    <s v="MV-17485"/>
    <s v="Mark Van Huff"/>
    <x v="0"/>
    <s v="United States"/>
    <x v="13"/>
    <x v="7"/>
    <x v="2"/>
    <s v="FUR-CH-10000665"/>
    <x v="0"/>
    <x v="1"/>
    <s v="Global Airflow Leather Mesh Back Chair, Black"/>
    <n v="271.76400000000001"/>
    <n v="2"/>
    <n v="60.392000000000003"/>
    <x v="4"/>
    <s v="Mar"/>
  </r>
  <r>
    <s v="CA-2017-159226"/>
    <x v="844"/>
    <d v="2017-04-27T00:00:00"/>
    <x v="0"/>
    <s v="RL-19615"/>
    <s v="Rob Lucas"/>
    <x v="0"/>
    <s v="United States"/>
    <x v="2"/>
    <x v="2"/>
    <x v="1"/>
    <s v="FUR-BO-10004709"/>
    <x v="0"/>
    <x v="0"/>
    <s v="Bush Westfield Collection Bookcases, Medium Cherry Finish"/>
    <n v="344.98099999999999"/>
    <n v="7"/>
    <n v="28.4102"/>
    <x v="3"/>
    <s v="Apr"/>
  </r>
  <r>
    <s v="CA-2017-156622"/>
    <x v="68"/>
    <d v="2017-11-26T00:00:00"/>
    <x v="2"/>
    <s v="JP-15460"/>
    <s v="Jennifer Patt"/>
    <x v="1"/>
    <s v="United States"/>
    <x v="144"/>
    <x v="5"/>
    <x v="3"/>
    <s v="FUR-TA-10003008"/>
    <x v="0"/>
    <x v="2"/>
    <s v="Lesro Round Back Collection Coffee Table, End Table"/>
    <n v="127.785"/>
    <n v="1"/>
    <n v="-31.0335"/>
    <x v="0"/>
    <s v="Nov"/>
  </r>
  <r>
    <s v="CA-2016-110898"/>
    <x v="845"/>
    <d v="2016-03-12T00:00:00"/>
    <x v="1"/>
    <s v="LC-16870"/>
    <s v="Lena Cacioppo"/>
    <x v="0"/>
    <s v="United States"/>
    <x v="9"/>
    <x v="8"/>
    <x v="3"/>
    <s v="FUR-FU-10003773"/>
    <x v="0"/>
    <x v="3"/>
    <s v="Eldon Cleatmat Plus Chair Mats for High Pile Carpets"/>
    <n v="159.04"/>
    <n v="5"/>
    <n v="-194.82400000000001"/>
    <x v="6"/>
    <s v="Mar"/>
  </r>
  <r>
    <s v="CA-2016-110898"/>
    <x v="845"/>
    <d v="2016-03-12T00:00:00"/>
    <x v="1"/>
    <s v="LC-16870"/>
    <s v="Lena Cacioppo"/>
    <x v="0"/>
    <s v="United States"/>
    <x v="9"/>
    <x v="8"/>
    <x v="3"/>
    <s v="FUR-TA-10000849"/>
    <x v="0"/>
    <x v="2"/>
    <s v="Bevis Rectangular Conference Tables"/>
    <n v="145.97999999999999"/>
    <n v="2"/>
    <n v="-99.266400000000004"/>
    <x v="6"/>
    <s v="Mar"/>
  </r>
  <r>
    <s v="CA-2015-123092"/>
    <x v="62"/>
    <d v="2015-12-07T00:00:00"/>
    <x v="1"/>
    <s v="JG-15115"/>
    <s v="Jack Garza"/>
    <x v="0"/>
    <s v="United States"/>
    <x v="51"/>
    <x v="30"/>
    <x v="0"/>
    <s v="FUR-FU-10000222"/>
    <x v="0"/>
    <x v="3"/>
    <s v="Seth Thomas 16&quot; Steel Case Clock"/>
    <n v="77.951999999999998"/>
    <n v="3"/>
    <n v="12.667199999999999"/>
    <x v="4"/>
    <s v="Dec"/>
  </r>
  <r>
    <s v="US-2015-128587"/>
    <x v="37"/>
    <d v="2015-12-30T00:00:00"/>
    <x v="1"/>
    <s v="HM-14860"/>
    <s v="Harry Marie"/>
    <x v="1"/>
    <s v="United States"/>
    <x v="76"/>
    <x v="23"/>
    <x v="3"/>
    <s v="FUR-FU-10003026"/>
    <x v="0"/>
    <x v="3"/>
    <s v="Eldon Regeneration Recycled Desk Accessories, Black"/>
    <n v="9.68"/>
    <n v="2"/>
    <n v="3.7751999999999999"/>
    <x v="6"/>
    <s v="Dec"/>
  </r>
  <r>
    <s v="CA-2017-159100"/>
    <x v="259"/>
    <d v="2017-10-21T00:00:00"/>
    <x v="1"/>
    <s v="VP-21760"/>
    <s v="Victoria Pisteka"/>
    <x v="1"/>
    <s v="United States"/>
    <x v="11"/>
    <x v="9"/>
    <x v="0"/>
    <s v="FUR-TA-10001950"/>
    <x v="0"/>
    <x v="2"/>
    <s v="Balt Solid Wood Round Tables"/>
    <n v="1875.258"/>
    <n v="7"/>
    <n v="-968.88329999999996"/>
    <x v="2"/>
    <s v="Oct"/>
  </r>
  <r>
    <s v="CA-2017-137785"/>
    <x v="846"/>
    <d v="2017-05-17T00:00:00"/>
    <x v="1"/>
    <s v="MH-18115"/>
    <s v="Mick Hernandez"/>
    <x v="2"/>
    <s v="United States"/>
    <x v="3"/>
    <x v="3"/>
    <x v="2"/>
    <s v="FUR-CH-10001482"/>
    <x v="0"/>
    <x v="1"/>
    <s v="Office Star - Mesh Screen back chair with Vinyl seat"/>
    <n v="458.43"/>
    <n v="5"/>
    <n v="-124.431"/>
    <x v="4"/>
    <s v="May"/>
  </r>
  <r>
    <s v="CA-2017-107825"/>
    <x v="414"/>
    <d v="2017-11-18T00:00:00"/>
    <x v="3"/>
    <s v="NB-18655"/>
    <s v="Nona Balk"/>
    <x v="1"/>
    <s v="United States"/>
    <x v="79"/>
    <x v="16"/>
    <x v="3"/>
    <s v="FUR-FU-10000206"/>
    <x v="0"/>
    <x v="3"/>
    <s v="GE General Purpose, Extra Long Life, Showcase &amp; Floodlight Incandescent Bulbs"/>
    <n v="5.82"/>
    <n v="2"/>
    <n v="2.7353999999999998"/>
    <x v="7"/>
    <s v="Nov"/>
  </r>
  <r>
    <s v="CA-2016-121447"/>
    <x v="629"/>
    <d v="2016-02-22T00:00:00"/>
    <x v="2"/>
    <s v="EA-14035"/>
    <s v="Erin Ashbrook"/>
    <x v="1"/>
    <s v="United States"/>
    <x v="13"/>
    <x v="7"/>
    <x v="2"/>
    <s v="FUR-FU-10001861"/>
    <x v="0"/>
    <x v="3"/>
    <s v="Floodlight Indoor Halogen Bulbs, 1 Bulb per Pack, 60 Watts"/>
    <n v="135.80000000000001"/>
    <n v="7"/>
    <n v="66.542000000000002"/>
    <x v="5"/>
    <s v="Feb"/>
  </r>
  <r>
    <s v="CA-2014-100706"/>
    <x v="439"/>
    <d v="2014-12-18T00:00:00"/>
    <x v="0"/>
    <s v="LE-16810"/>
    <s v="Laurel Elliston"/>
    <x v="0"/>
    <s v="United States"/>
    <x v="76"/>
    <x v="25"/>
    <x v="0"/>
    <s v="FUR-FU-10002268"/>
    <x v="0"/>
    <x v="3"/>
    <s v="Ultra Door Push Plate"/>
    <n v="29.46"/>
    <n v="6"/>
    <n v="9.7218"/>
    <x v="3"/>
    <s v="Dec"/>
  </r>
  <r>
    <s v="US-2016-141880"/>
    <x v="847"/>
    <d v="2016-08-23T00:00:00"/>
    <x v="2"/>
    <s v="TC-21475"/>
    <s v="Tony Chapman"/>
    <x v="2"/>
    <s v="United States"/>
    <x v="200"/>
    <x v="12"/>
    <x v="1"/>
    <s v="FUR-FU-10001979"/>
    <x v="0"/>
    <x v="3"/>
    <s v="Dana Halogen Swing-Arm Architect Lamp"/>
    <n v="98.328000000000003"/>
    <n v="3"/>
    <n v="9.8328000000000007"/>
    <x v="5"/>
    <s v="Aug"/>
  </r>
  <r>
    <s v="CA-2015-165799"/>
    <x v="330"/>
    <d v="2015-07-02T00:00:00"/>
    <x v="2"/>
    <s v="SG-20470"/>
    <s v="Sheri Gordon"/>
    <x v="0"/>
    <s v="United States"/>
    <x v="13"/>
    <x v="7"/>
    <x v="2"/>
    <s v="FUR-CH-10001482"/>
    <x v="0"/>
    <x v="1"/>
    <s v="Office Star - Mesh Screen back chair with Vinyl seat"/>
    <n v="117.88200000000001"/>
    <n v="1"/>
    <n v="1.3098000000000001"/>
    <x v="0"/>
    <s v="Jun"/>
  </r>
  <r>
    <s v="CA-2016-102127"/>
    <x v="517"/>
    <d v="2016-07-02T00:00:00"/>
    <x v="1"/>
    <s v="VP-21760"/>
    <s v="Victoria Pisteka"/>
    <x v="1"/>
    <s v="United States"/>
    <x v="13"/>
    <x v="7"/>
    <x v="2"/>
    <s v="FUR-FU-10003976"/>
    <x v="0"/>
    <x v="3"/>
    <s v="DAX Executive Solid Wood Document Frame, Desktop or Hang, Mahogany, 5 x 7"/>
    <n v="37.74"/>
    <n v="3"/>
    <n v="12.8316"/>
    <x v="6"/>
    <s v="Jun"/>
  </r>
  <r>
    <s v="US-2016-152415"/>
    <x v="334"/>
    <d v="2016-09-22T00:00:00"/>
    <x v="1"/>
    <s v="PO-18865"/>
    <s v="Patrick O'Donnell"/>
    <x v="0"/>
    <s v="United States"/>
    <x v="357"/>
    <x v="20"/>
    <x v="2"/>
    <s v="FUR-FU-10002597"/>
    <x v="0"/>
    <x v="3"/>
    <s v="C-Line Magnetic Cubicle Keepers, Clear Polypropylene"/>
    <n v="14.82"/>
    <n v="3"/>
    <n v="6.2244000000000002"/>
    <x v="2"/>
    <s v="Sep"/>
  </r>
  <r>
    <s v="US-2016-152415"/>
    <x v="334"/>
    <d v="2016-09-22T00:00:00"/>
    <x v="1"/>
    <s v="PO-18865"/>
    <s v="Patrick O'Donnell"/>
    <x v="0"/>
    <s v="United States"/>
    <x v="357"/>
    <x v="20"/>
    <x v="2"/>
    <s v="FUR-FU-10004864"/>
    <x v="0"/>
    <x v="3"/>
    <s v="Howard Miller 14-1/2&quot; Diameter Chrome Round Wall Clock"/>
    <n v="191.82"/>
    <n v="3"/>
    <n v="61.382399999999997"/>
    <x v="2"/>
    <s v="Sep"/>
  </r>
  <r>
    <s v="CA-2017-128041"/>
    <x v="449"/>
    <d v="2017-09-01T00:00:00"/>
    <x v="3"/>
    <s v="RW-19540"/>
    <s v="Rick Wilson"/>
    <x v="1"/>
    <s v="United States"/>
    <x v="15"/>
    <x v="13"/>
    <x v="1"/>
    <s v="FUR-TA-10002607"/>
    <x v="0"/>
    <x v="2"/>
    <s v="KI Conference Tables"/>
    <n v="283.56"/>
    <n v="4"/>
    <n v="45.369599999999998"/>
    <x v="7"/>
    <s v="Sep"/>
  </r>
  <r>
    <s v="CA-2017-105823"/>
    <x v="848"/>
    <d v="2017-06-26T00:00:00"/>
    <x v="1"/>
    <s v="RB-19465"/>
    <s v="Rick Bensley"/>
    <x v="2"/>
    <s v="United States"/>
    <x v="25"/>
    <x v="17"/>
    <x v="3"/>
    <s v="FUR-CH-10000454"/>
    <x v="0"/>
    <x v="1"/>
    <s v="Hon Deluxe Fabric Upholstered Stacking Chairs, Rounded Back"/>
    <n v="487.96"/>
    <n v="2"/>
    <n v="146.38800000000001"/>
    <x v="4"/>
    <s v="Jun"/>
  </r>
  <r>
    <s v="CA-2014-138177"/>
    <x v="539"/>
    <d v="2014-09-24T00:00:00"/>
    <x v="1"/>
    <s v="ND-18460"/>
    <s v="Neil Ducich"/>
    <x v="1"/>
    <s v="United States"/>
    <x v="262"/>
    <x v="22"/>
    <x v="1"/>
    <s v="FUR-TA-10004607"/>
    <x v="0"/>
    <x v="2"/>
    <s v="Hon 2111 Invitation Series Straight Table"/>
    <n v="73.915000000000006"/>
    <n v="1"/>
    <n v="-45.827300000000001"/>
    <x v="2"/>
    <s v="Sep"/>
  </r>
  <r>
    <s v="CA-2014-114335"/>
    <x v="849"/>
    <d v="2014-10-03T00:00:00"/>
    <x v="1"/>
    <s v="XP-21865"/>
    <s v="Xylona Preis"/>
    <x v="0"/>
    <s v="United States"/>
    <x v="358"/>
    <x v="1"/>
    <x v="0"/>
    <s v="FUR-FU-10000277"/>
    <x v="0"/>
    <x v="3"/>
    <s v="Deflect-o DuraMat Antistatic Studded Beveled Mat for Medium Pile Carpeting"/>
    <n v="337.08800000000002"/>
    <n v="4"/>
    <n v="16.854399999999998"/>
    <x v="2"/>
    <s v="Sep"/>
  </r>
  <r>
    <s v="CA-2015-160227"/>
    <x v="46"/>
    <d v="2015-11-04T00:00:00"/>
    <x v="2"/>
    <s v="ED-13885"/>
    <s v="Emily Ducich"/>
    <x v="2"/>
    <s v="United States"/>
    <x v="13"/>
    <x v="7"/>
    <x v="2"/>
    <s v="FUR-CH-10002073"/>
    <x v="0"/>
    <x v="1"/>
    <s v="Hon Olson Stacker Chairs"/>
    <n v="2621.3220000000001"/>
    <n v="11"/>
    <n v="553.39020000000005"/>
    <x v="3"/>
    <s v="Nov"/>
  </r>
  <r>
    <s v="CA-2015-149097"/>
    <x v="798"/>
    <d v="2015-10-24T00:00:00"/>
    <x v="1"/>
    <s v="SV-20785"/>
    <s v="Stewart Visinsky"/>
    <x v="0"/>
    <s v="United States"/>
    <x v="2"/>
    <x v="2"/>
    <x v="1"/>
    <s v="FUR-FU-10003424"/>
    <x v="0"/>
    <x v="3"/>
    <s v="Nu-Dell Oak Frame"/>
    <n v="74.760000000000005"/>
    <n v="7"/>
    <n v="23.923200000000001"/>
    <x v="4"/>
    <s v="Oct"/>
  </r>
  <r>
    <s v="CA-2015-149097"/>
    <x v="798"/>
    <d v="2015-10-24T00:00:00"/>
    <x v="1"/>
    <s v="SV-20785"/>
    <s v="Stewart Visinsky"/>
    <x v="0"/>
    <s v="United States"/>
    <x v="2"/>
    <x v="2"/>
    <x v="1"/>
    <s v="FUR-TA-10001086"/>
    <x v="0"/>
    <x v="2"/>
    <s v="SAFCO PlanMaster Boards, 60w x 37-1/2d, White Melamine"/>
    <n v="364.77600000000001"/>
    <n v="3"/>
    <n v="27.3582"/>
    <x v="4"/>
    <s v="Oct"/>
  </r>
  <r>
    <s v="CA-2016-132304"/>
    <x v="184"/>
    <d v="2016-06-18T00:00:00"/>
    <x v="1"/>
    <s v="AR-10825"/>
    <s v="Anthony Rawles"/>
    <x v="1"/>
    <s v="United States"/>
    <x v="15"/>
    <x v="13"/>
    <x v="1"/>
    <s v="FUR-TA-10004619"/>
    <x v="0"/>
    <x v="2"/>
    <s v="Hon Non-Folding Utility Tables"/>
    <n v="1115.17"/>
    <n v="7"/>
    <n v="334.55099999999999"/>
    <x v="4"/>
    <s v="Jun"/>
  </r>
  <r>
    <s v="CA-2016-106278"/>
    <x v="227"/>
    <d v="2016-09-05T00:00:00"/>
    <x v="0"/>
    <s v="BM-11140"/>
    <s v="Becky Martin"/>
    <x v="0"/>
    <s v="United States"/>
    <x v="67"/>
    <x v="13"/>
    <x v="1"/>
    <s v="FUR-CH-10003061"/>
    <x v="0"/>
    <x v="1"/>
    <s v="Global Leather Task Chair, Black"/>
    <n v="215.976"/>
    <n v="3"/>
    <n v="-2.6997"/>
    <x v="0"/>
    <s v="Sep"/>
  </r>
  <r>
    <s v="CA-2017-147550"/>
    <x v="423"/>
    <d v="2017-12-05T00:00:00"/>
    <x v="2"/>
    <s v="KE-16420"/>
    <s v="Katrina Edelman"/>
    <x v="1"/>
    <s v="United States"/>
    <x v="3"/>
    <x v="3"/>
    <x v="2"/>
    <s v="FUR-FU-10001918"/>
    <x v="0"/>
    <x v="3"/>
    <s v="C-Line Cubicle Keepers Polyproplyene Holder With Velcro Backings"/>
    <n v="11.352"/>
    <n v="3"/>
    <n v="2.6960999999999999"/>
    <x v="5"/>
    <s v="Dec"/>
  </r>
  <r>
    <s v="CA-2016-108105"/>
    <x v="285"/>
    <d v="2016-02-23T00:00:00"/>
    <x v="1"/>
    <s v="GW-14605"/>
    <s v="Giulietta Weimer"/>
    <x v="0"/>
    <s v="United States"/>
    <x v="0"/>
    <x v="0"/>
    <x v="0"/>
    <s v="FUR-FU-10003773"/>
    <x v="0"/>
    <x v="3"/>
    <s v="Eldon Cleatmat Plus Chair Mats for High Pile Carpets"/>
    <n v="318.08"/>
    <n v="4"/>
    <n v="34.988799999999998"/>
    <x v="1"/>
    <s v="Feb"/>
  </r>
  <r>
    <s v="CA-2016-143406"/>
    <x v="73"/>
    <d v="2016-09-30T00:00:00"/>
    <x v="1"/>
    <s v="LR-17035"/>
    <s v="Lisa Ryan"/>
    <x v="1"/>
    <s v="United States"/>
    <x v="6"/>
    <x v="5"/>
    <x v="3"/>
    <s v="FUR-CH-10000513"/>
    <x v="0"/>
    <x v="1"/>
    <s v="High-Back Leather Manager's Chair"/>
    <n v="454.96499999999997"/>
    <n v="5"/>
    <n v="-136.48949999999999"/>
    <x v="4"/>
    <s v="Sep"/>
  </r>
  <r>
    <s v="CA-2015-162950"/>
    <x v="741"/>
    <d v="2015-07-03T00:00:00"/>
    <x v="0"/>
    <s v="DW-13585"/>
    <s v="Dorothy Wardle"/>
    <x v="1"/>
    <s v="United States"/>
    <x v="8"/>
    <x v="15"/>
    <x v="2"/>
    <s v="FUR-BO-10001918"/>
    <x v="0"/>
    <x v="0"/>
    <s v="Sauder Forest Hills Library with Doors, Woodland Oak Finish"/>
    <n v="482.94"/>
    <n v="6"/>
    <n v="-376.69319999999999"/>
    <x v="2"/>
    <s v="Jun"/>
  </r>
  <r>
    <s v="CA-2015-163181"/>
    <x v="86"/>
    <d v="2015-11-12T00:00:00"/>
    <x v="1"/>
    <s v="AB-10105"/>
    <s v="Adrian Barton"/>
    <x v="0"/>
    <s v="United States"/>
    <x v="6"/>
    <x v="5"/>
    <x v="3"/>
    <s v="FUR-FU-10000193"/>
    <x v="0"/>
    <x v="3"/>
    <s v="Tenex Chairmats For Use with Hard Floors"/>
    <n v="64.959999999999994"/>
    <n v="5"/>
    <n v="-84.447999999999993"/>
    <x v="2"/>
    <s v="Nov"/>
  </r>
  <r>
    <s v="CA-2017-153045"/>
    <x v="850"/>
    <d v="2017-01-24T00:00:00"/>
    <x v="0"/>
    <s v="NS-18505"/>
    <s v="Neola Schneider"/>
    <x v="0"/>
    <s v="United States"/>
    <x v="3"/>
    <x v="3"/>
    <x v="2"/>
    <s v="FUR-FU-10002759"/>
    <x v="0"/>
    <x v="3"/>
    <s v="12-1/2 Diameter Round Wall Clock"/>
    <n v="31.968"/>
    <n v="2"/>
    <n v="6.3936000000000002"/>
    <x v="2"/>
    <s v="Jan"/>
  </r>
  <r>
    <s v="CA-2017-153045"/>
    <x v="850"/>
    <d v="2017-01-24T00:00:00"/>
    <x v="0"/>
    <s v="NS-18505"/>
    <s v="Neola Schneider"/>
    <x v="0"/>
    <s v="United States"/>
    <x v="3"/>
    <x v="3"/>
    <x v="2"/>
    <s v="FUR-CH-10000309"/>
    <x v="0"/>
    <x v="1"/>
    <s v="Global Comet Stacking Arm Chair"/>
    <n v="887.27099999999996"/>
    <n v="3"/>
    <n v="-63.3765"/>
    <x v="2"/>
    <s v="Jan"/>
  </r>
  <r>
    <s v="CA-2016-128916"/>
    <x v="851"/>
    <d v="2016-08-20T00:00:00"/>
    <x v="0"/>
    <s v="MA-17560"/>
    <s v="Matt Abelman"/>
    <x v="2"/>
    <s v="United States"/>
    <x v="6"/>
    <x v="5"/>
    <x v="3"/>
    <s v="FUR-FU-10001940"/>
    <x v="0"/>
    <x v="3"/>
    <s v="Staple-based wall hangings"/>
    <n v="9.5519999999999996"/>
    <n v="3"/>
    <n v="-3.8208000000000002"/>
    <x v="3"/>
    <s v="Aug"/>
  </r>
  <r>
    <s v="CA-2016-128916"/>
    <x v="851"/>
    <d v="2016-08-20T00:00:00"/>
    <x v="0"/>
    <s v="MA-17560"/>
    <s v="Matt Abelman"/>
    <x v="2"/>
    <s v="United States"/>
    <x v="6"/>
    <x v="5"/>
    <x v="3"/>
    <s v="FUR-FU-10000320"/>
    <x v="0"/>
    <x v="3"/>
    <s v="OIC Stacking Trays"/>
    <n v="5.3440000000000003"/>
    <n v="4"/>
    <n v="-2.1375999999999999"/>
    <x v="3"/>
    <s v="Aug"/>
  </r>
  <r>
    <s v="CA-2016-130911"/>
    <x v="852"/>
    <d v="2016-03-26T00:00:00"/>
    <x v="0"/>
    <s v="DC-12850"/>
    <s v="Dan Campbell"/>
    <x v="0"/>
    <s v="United States"/>
    <x v="59"/>
    <x v="15"/>
    <x v="2"/>
    <s v="FUR-BO-10004357"/>
    <x v="0"/>
    <x v="0"/>
    <s v="O'Sullivan Living Dimensions 3-Shelf Bookcases"/>
    <n v="301.47000000000003"/>
    <n v="3"/>
    <n v="-241.17599999999999"/>
    <x v="3"/>
    <s v="Mar"/>
  </r>
  <r>
    <s v="CA-2017-100055"/>
    <x v="15"/>
    <d v="2017-06-01T00:00:00"/>
    <x v="1"/>
    <s v="MD-17860"/>
    <s v="Michael Dominguez"/>
    <x v="1"/>
    <s v="United States"/>
    <x v="359"/>
    <x v="32"/>
    <x v="2"/>
    <s v="FUR-FU-10001473"/>
    <x v="0"/>
    <x v="3"/>
    <s v="DAX Wood Document Frame"/>
    <n v="27.46"/>
    <n v="2"/>
    <n v="9.8856000000000002"/>
    <x v="4"/>
    <s v="May"/>
  </r>
  <r>
    <s v="CA-2016-132990"/>
    <x v="853"/>
    <d v="2016-08-03T00:00:00"/>
    <x v="0"/>
    <s v="KM-16660"/>
    <s v="Khloe Miller"/>
    <x v="0"/>
    <s v="United States"/>
    <x v="3"/>
    <x v="3"/>
    <x v="2"/>
    <s v="FUR-FU-10004864"/>
    <x v="0"/>
    <x v="3"/>
    <s v="Eldon 500 Class Desk Accessories"/>
    <n v="19.312000000000001"/>
    <n v="2"/>
    <n v="3.1381999999999999"/>
    <x v="3"/>
    <s v="Aug"/>
  </r>
  <r>
    <s v="CA-2016-160108"/>
    <x v="6"/>
    <d v="2016-12-12T00:00:00"/>
    <x v="1"/>
    <s v="AG-10900"/>
    <s v="Arthur Gainer"/>
    <x v="0"/>
    <s v="United States"/>
    <x v="360"/>
    <x v="16"/>
    <x v="3"/>
    <s v="FUR-BO-10003450"/>
    <x v="0"/>
    <x v="0"/>
    <s v="Bush Westfield Collection Bookcases, Dark Cherry Finish"/>
    <n v="405.86"/>
    <n v="7"/>
    <n v="32.468800000000002"/>
    <x v="4"/>
    <s v="Dec"/>
  </r>
  <r>
    <s v="CA-2016-160108"/>
    <x v="6"/>
    <d v="2016-12-12T00:00:00"/>
    <x v="1"/>
    <s v="AG-10900"/>
    <s v="Arthur Gainer"/>
    <x v="0"/>
    <s v="United States"/>
    <x v="360"/>
    <x v="16"/>
    <x v="3"/>
    <s v="FUR-CH-10002335"/>
    <x v="0"/>
    <x v="1"/>
    <s v="Hon GuestStacker Chair"/>
    <n v="680.01"/>
    <n v="3"/>
    <n v="176.80260000000001"/>
    <x v="4"/>
    <s v="Dec"/>
  </r>
  <r>
    <s v="US-2016-155768"/>
    <x v="193"/>
    <d v="2016-12-01T00:00:00"/>
    <x v="3"/>
    <s v="LB-16795"/>
    <s v="Laurel Beltran"/>
    <x v="2"/>
    <s v="United States"/>
    <x v="299"/>
    <x v="2"/>
    <x v="1"/>
    <s v="FUR-FU-10000448"/>
    <x v="0"/>
    <x v="3"/>
    <s v="Tenex Chairmats For Use With Carpeted Floors"/>
    <n v="31.96"/>
    <n v="2"/>
    <n v="1.5980000000000001"/>
    <x v="7"/>
    <s v="Dec"/>
  </r>
  <r>
    <s v="CA-2017-156776"/>
    <x v="854"/>
    <d v="2017-08-11T00:00:00"/>
    <x v="1"/>
    <s v="JL-15505"/>
    <s v="Jeremy Lonsdale"/>
    <x v="0"/>
    <s v="United States"/>
    <x v="327"/>
    <x v="2"/>
    <x v="1"/>
    <s v="FUR-FU-10004848"/>
    <x v="0"/>
    <x v="3"/>
    <s v="Howard Miller 13-3/4&quot; Diameter Brushed Chrome Round Wall Clock"/>
    <n v="51.75"/>
    <n v="1"/>
    <n v="15.525"/>
    <x v="4"/>
    <s v="Aug"/>
  </r>
  <r>
    <s v="CA-2017-156776"/>
    <x v="854"/>
    <d v="2017-08-11T00:00:00"/>
    <x v="1"/>
    <s v="JL-15505"/>
    <s v="Jeremy Lonsdale"/>
    <x v="0"/>
    <s v="United States"/>
    <x v="327"/>
    <x v="2"/>
    <x v="1"/>
    <s v="FUR-CH-10002317"/>
    <x v="0"/>
    <x v="1"/>
    <s v="Global Enterprise Series Seating Low-Back Swivel/Tilt Chairs"/>
    <n v="207.184"/>
    <n v="1"/>
    <n v="25.898"/>
    <x v="4"/>
    <s v="Aug"/>
  </r>
  <r>
    <s v="CA-2014-103310"/>
    <x v="769"/>
    <d v="2014-05-15T00:00:00"/>
    <x v="1"/>
    <s v="GM-14680"/>
    <s v="Greg Matthias"/>
    <x v="0"/>
    <s v="United States"/>
    <x v="124"/>
    <x v="2"/>
    <x v="1"/>
    <s v="FUR-CH-10002320"/>
    <x v="0"/>
    <x v="1"/>
    <s v="Hon Pagoda Stacking Chairs"/>
    <n v="256.78399999999999"/>
    <n v="1"/>
    <n v="32.097999999999999"/>
    <x v="2"/>
    <s v="May"/>
  </r>
  <r>
    <s v="CA-2016-152688"/>
    <x v="816"/>
    <d v="2016-10-20T00:00:00"/>
    <x v="2"/>
    <s v="NR-18550"/>
    <s v="Nick Radford"/>
    <x v="0"/>
    <s v="United States"/>
    <x v="361"/>
    <x v="18"/>
    <x v="2"/>
    <s v="FUR-BO-10001337"/>
    <x v="0"/>
    <x v="0"/>
    <s v="O'Sullivan Living Dimensions 2-Shelf Bookcases"/>
    <n v="120.98"/>
    <n v="1"/>
    <n v="12.098000000000001"/>
    <x v="0"/>
    <s v="Oct"/>
  </r>
  <r>
    <s v="CA-2014-144071"/>
    <x v="489"/>
    <d v="2014-12-15T00:00:00"/>
    <x v="1"/>
    <s v="DJ-13420"/>
    <s v="Denny Joy"/>
    <x v="1"/>
    <s v="United States"/>
    <x v="28"/>
    <x v="2"/>
    <x v="1"/>
    <s v="FUR-FU-10000397"/>
    <x v="0"/>
    <x v="3"/>
    <s v="Luxo Economy Swing Arm Lamp"/>
    <n v="39.880000000000003"/>
    <n v="2"/>
    <n v="11.166399999999999"/>
    <x v="1"/>
    <s v="Dec"/>
  </r>
  <r>
    <s v="CA-2014-144071"/>
    <x v="489"/>
    <d v="2014-12-15T00:00:00"/>
    <x v="1"/>
    <s v="DJ-13420"/>
    <s v="Denny Joy"/>
    <x v="1"/>
    <s v="United States"/>
    <x v="28"/>
    <x v="2"/>
    <x v="1"/>
    <s v="FUR-FU-10000758"/>
    <x v="0"/>
    <x v="3"/>
    <s v="DAX Natural Wood-Tone Poster Frame"/>
    <n v="79.44"/>
    <n v="3"/>
    <n v="28.598400000000002"/>
    <x v="1"/>
    <s v="Dec"/>
  </r>
  <r>
    <s v="US-2015-164238"/>
    <x v="793"/>
    <d v="2015-08-20T00:00:00"/>
    <x v="1"/>
    <s v="JW-15955"/>
    <s v="Joni Wasserman"/>
    <x v="0"/>
    <s v="United States"/>
    <x v="3"/>
    <x v="3"/>
    <x v="2"/>
    <s v="FUR-BO-10000780"/>
    <x v="0"/>
    <x v="0"/>
    <s v="O'Sullivan Plantations 2-Door Library in Landvery Oak"/>
    <n v="301.47000000000003"/>
    <n v="3"/>
    <n v="-204.99959999999999"/>
    <x v="4"/>
    <s v="Aug"/>
  </r>
  <r>
    <s v="CA-2017-103212"/>
    <x v="540"/>
    <d v="2017-10-14T00:00:00"/>
    <x v="2"/>
    <s v="MH-18025"/>
    <s v="Michelle Huthwaite"/>
    <x v="0"/>
    <s v="United States"/>
    <x v="120"/>
    <x v="35"/>
    <x v="0"/>
    <s v="FUR-TA-10003473"/>
    <x v="0"/>
    <x v="2"/>
    <s v="Bretford Rectangular Conference Table Tops"/>
    <n v="1504.52"/>
    <n v="4"/>
    <n v="346.03960000000001"/>
    <x v="5"/>
    <s v="Oct"/>
  </r>
  <r>
    <s v="CA-2016-126732"/>
    <x v="227"/>
    <d v="2016-09-06T00:00:00"/>
    <x v="1"/>
    <s v="LR-16915"/>
    <s v="Lena Radford"/>
    <x v="0"/>
    <s v="United States"/>
    <x v="2"/>
    <x v="2"/>
    <x v="1"/>
    <s v="FUR-FU-10001889"/>
    <x v="0"/>
    <x v="3"/>
    <s v="Ultra Door Pull Handle"/>
    <n v="94.68"/>
    <n v="9"/>
    <n v="31.244399999999999"/>
    <x v="4"/>
    <s v="Sep"/>
  </r>
  <r>
    <s v="CA-2016-126732"/>
    <x v="227"/>
    <d v="2016-09-06T00:00:00"/>
    <x v="1"/>
    <s v="LR-16915"/>
    <s v="Lena Radford"/>
    <x v="0"/>
    <s v="United States"/>
    <x v="2"/>
    <x v="2"/>
    <x v="1"/>
    <s v="FUR-TA-10001539"/>
    <x v="0"/>
    <x v="2"/>
    <s v="Chromcraft Rectangular Conference Tables"/>
    <n v="568.72799999999995"/>
    <n v="3"/>
    <n v="28.436399999999999"/>
    <x v="4"/>
    <s v="Sep"/>
  </r>
  <r>
    <s v="CA-2017-138156"/>
    <x v="441"/>
    <d v="2017-02-14T00:00:00"/>
    <x v="2"/>
    <s v="MM-17260"/>
    <s v="Magdelene Morse"/>
    <x v="0"/>
    <s v="United States"/>
    <x v="29"/>
    <x v="15"/>
    <x v="2"/>
    <s v="FUR-FU-10003601"/>
    <x v="0"/>
    <x v="3"/>
    <s v="Deflect-o RollaMat Studded, Beveled Mat for Medium Pile Carpeting"/>
    <n v="147.56800000000001"/>
    <n v="2"/>
    <n v="-3.6892"/>
    <x v="0"/>
    <s v="Feb"/>
  </r>
  <r>
    <s v="CA-2014-113271"/>
    <x v="855"/>
    <d v="2014-07-14T00:00:00"/>
    <x v="1"/>
    <s v="DS-13030"/>
    <s v="Darrin Sayre"/>
    <x v="2"/>
    <s v="United States"/>
    <x v="28"/>
    <x v="2"/>
    <x v="1"/>
    <s v="FUR-BO-10004218"/>
    <x v="0"/>
    <x v="0"/>
    <s v="Bush Heritage Pine Collection 5-Shelf Bookcase, Albany Pine Finish, *Special Order"/>
    <n v="119.833"/>
    <n v="1"/>
    <n v="7.0490000000000004"/>
    <x v="2"/>
    <s v="Jul"/>
  </r>
  <r>
    <s v="CA-2014-168368"/>
    <x v="651"/>
    <d v="2014-02-15T00:00:00"/>
    <x v="0"/>
    <s v="GA-14725"/>
    <s v="Guy Armstrong"/>
    <x v="0"/>
    <s v="United States"/>
    <x v="11"/>
    <x v="23"/>
    <x v="3"/>
    <s v="FUR-CH-10001146"/>
    <x v="0"/>
    <x v="1"/>
    <s v="Global Value Mid-Back Manager's Chair, Gray"/>
    <n v="60.89"/>
    <n v="1"/>
    <n v="15.2225"/>
    <x v="4"/>
    <s v="Feb"/>
  </r>
  <r>
    <s v="CA-2014-168368"/>
    <x v="651"/>
    <d v="2014-02-15T00:00:00"/>
    <x v="0"/>
    <s v="GA-14725"/>
    <s v="Guy Armstrong"/>
    <x v="0"/>
    <s v="United States"/>
    <x v="11"/>
    <x v="23"/>
    <x v="3"/>
    <s v="FUR-FU-10002298"/>
    <x v="0"/>
    <x v="3"/>
    <s v="Rubbermaid ClusterMat Chairmats, Mat Size- 66&quot; x 60&quot;, Lip 20&quot; x 11&quot; -90 Degree Angle"/>
    <n v="332.94"/>
    <n v="3"/>
    <n v="53.270400000000002"/>
    <x v="4"/>
    <s v="Feb"/>
  </r>
  <r>
    <s v="CA-2017-111388"/>
    <x v="113"/>
    <d v="2017-09-02T00:00:00"/>
    <x v="3"/>
    <s v="SU-20665"/>
    <s v="Stephanie Ulpright"/>
    <x v="2"/>
    <s v="United States"/>
    <x v="15"/>
    <x v="13"/>
    <x v="1"/>
    <s v="FUR-CH-10003061"/>
    <x v="0"/>
    <x v="1"/>
    <s v="Global Leather Task Chair, Black"/>
    <n v="215.976"/>
    <n v="3"/>
    <n v="-2.6997"/>
    <x v="7"/>
    <s v="Sep"/>
  </r>
  <r>
    <s v="CA-2015-124499"/>
    <x v="856"/>
    <d v="2015-10-13T00:00:00"/>
    <x v="1"/>
    <s v="FM-14380"/>
    <s v="Fred McMath"/>
    <x v="0"/>
    <s v="United States"/>
    <x v="25"/>
    <x v="17"/>
    <x v="3"/>
    <s v="FUR-CH-10000513"/>
    <x v="0"/>
    <x v="1"/>
    <s v="High-Back Leather Manager's Chair"/>
    <n v="389.97"/>
    <n v="3"/>
    <n v="35.097299999999997"/>
    <x v="4"/>
    <s v="Oct"/>
  </r>
  <r>
    <s v="CA-2014-125759"/>
    <x v="857"/>
    <d v="2014-02-09T00:00:00"/>
    <x v="2"/>
    <s v="NM-18445"/>
    <s v="Nathan Mautz"/>
    <x v="2"/>
    <s v="United States"/>
    <x v="111"/>
    <x v="34"/>
    <x v="1"/>
    <s v="FUR-FU-10002111"/>
    <x v="0"/>
    <x v="3"/>
    <s v="Master Caster Door Stop, Large Brown"/>
    <n v="14.56"/>
    <n v="2"/>
    <n v="5.5327999999999999"/>
    <x v="5"/>
    <s v="Feb"/>
  </r>
  <r>
    <s v="CA-2015-151869"/>
    <x v="4"/>
    <d v="2015-09-25T00:00:00"/>
    <x v="3"/>
    <s v="CS-11950"/>
    <s v="Carlos Soltero"/>
    <x v="0"/>
    <s v="United States"/>
    <x v="234"/>
    <x v="7"/>
    <x v="2"/>
    <s v="FUR-CH-10001545"/>
    <x v="0"/>
    <x v="1"/>
    <s v="Hon Comfortask Task/Swivel Chairs"/>
    <n v="102.58199999999999"/>
    <n v="1"/>
    <n v="6.8388"/>
    <x v="7"/>
    <s v="Sep"/>
  </r>
  <r>
    <s v="CA-2016-100510"/>
    <x v="858"/>
    <d v="2016-05-17T00:00:00"/>
    <x v="1"/>
    <s v="HM-14860"/>
    <s v="Harry Marie"/>
    <x v="1"/>
    <s v="United States"/>
    <x v="13"/>
    <x v="7"/>
    <x v="2"/>
    <s v="FUR-FU-10000320"/>
    <x v="0"/>
    <x v="3"/>
    <s v="OIC Stacking Trays"/>
    <n v="10.02"/>
    <n v="3"/>
    <n v="4.4088000000000003"/>
    <x v="2"/>
    <s v="May"/>
  </r>
  <r>
    <s v="CA-2017-122539"/>
    <x v="451"/>
    <d v="2017-12-05T00:00:00"/>
    <x v="1"/>
    <s v="SC-20305"/>
    <s v="Sean Christensen"/>
    <x v="0"/>
    <s v="United States"/>
    <x v="3"/>
    <x v="3"/>
    <x v="2"/>
    <s v="FUR-CH-10003379"/>
    <x v="0"/>
    <x v="1"/>
    <s v="Global Commerce Series High-Back Swivel/Tilt Chairs"/>
    <n v="398.97199999999998"/>
    <n v="2"/>
    <n v="-28.498000000000001"/>
    <x v="4"/>
    <s v="Dec"/>
  </r>
  <r>
    <s v="CA-2016-166772"/>
    <x v="649"/>
    <d v="2016-09-24T00:00:00"/>
    <x v="1"/>
    <s v="HJ-14875"/>
    <s v="Heather Jas"/>
    <x v="2"/>
    <s v="United States"/>
    <x v="15"/>
    <x v="13"/>
    <x v="1"/>
    <s v="FUR-BO-10002853"/>
    <x v="0"/>
    <x v="0"/>
    <s v="O'Sullivan 5-Shelf Heavy-Duty Bookcases"/>
    <n v="163.88"/>
    <n v="2"/>
    <n v="40.97"/>
    <x v="4"/>
    <s v="Sep"/>
  </r>
  <r>
    <s v="CA-2014-161032"/>
    <x v="356"/>
    <d v="2014-11-23T00:00:00"/>
    <x v="1"/>
    <s v="MK-17905"/>
    <s v="Michael Kennedy"/>
    <x v="1"/>
    <s v="United States"/>
    <x v="20"/>
    <x v="16"/>
    <x v="3"/>
    <s v="FUR-CH-10001482"/>
    <x v="0"/>
    <x v="1"/>
    <s v="Office Star - Mesh Screen back chair with Vinyl seat"/>
    <n v="392.94"/>
    <n v="3"/>
    <n v="43.223399999999998"/>
    <x v="2"/>
    <s v="Nov"/>
  </r>
  <r>
    <s v="CA-2015-102778"/>
    <x v="32"/>
    <d v="2015-11-24T00:00:00"/>
    <x v="2"/>
    <s v="JH-15820"/>
    <s v="John Huston"/>
    <x v="0"/>
    <s v="United States"/>
    <x v="91"/>
    <x v="30"/>
    <x v="0"/>
    <s v="FUR-FU-10000087"/>
    <x v="0"/>
    <x v="3"/>
    <s v="Executive Impressions 14&quot; Two-Color Numerals Wall Clock"/>
    <n v="18.175999999999998"/>
    <n v="1"/>
    <n v="4.7712000000000003"/>
    <x v="0"/>
    <s v="Nov"/>
  </r>
  <r>
    <s v="CA-2017-154011"/>
    <x v="744"/>
    <d v="2017-06-26T00:00:00"/>
    <x v="1"/>
    <s v="DB-13270"/>
    <s v="Deborah Brumfield"/>
    <x v="2"/>
    <s v="United States"/>
    <x v="144"/>
    <x v="5"/>
    <x v="3"/>
    <s v="FUR-TA-10000688"/>
    <x v="0"/>
    <x v="2"/>
    <s v="Chromcraft Bull-Nose Wood Round Conference Table Top, Wood Base"/>
    <n v="457.48500000000001"/>
    <n v="3"/>
    <n v="-84.961500000000001"/>
    <x v="1"/>
    <s v="Jun"/>
  </r>
  <r>
    <s v="US-2017-165456"/>
    <x v="147"/>
    <d v="2017-12-03T00:00:00"/>
    <x v="2"/>
    <s v="TB-21625"/>
    <s v="Trudy Brown"/>
    <x v="0"/>
    <s v="United States"/>
    <x v="3"/>
    <x v="3"/>
    <x v="2"/>
    <s v="FUR-CH-10003981"/>
    <x v="0"/>
    <x v="1"/>
    <s v="Global Commerce Series Low-Back Swivel/Tilt Chairs"/>
    <n v="1079.316"/>
    <n v="6"/>
    <n v="-15.418799999999999"/>
    <x v="0"/>
    <s v="Nov"/>
  </r>
  <r>
    <s v="CA-2017-161340"/>
    <x v="15"/>
    <d v="2017-06-01T00:00:00"/>
    <x v="1"/>
    <s v="AM-10360"/>
    <s v="Alice McCarthy"/>
    <x v="1"/>
    <s v="United States"/>
    <x v="59"/>
    <x v="15"/>
    <x v="2"/>
    <s v="FUR-BO-10004709"/>
    <x v="0"/>
    <x v="0"/>
    <s v="Bush Westfield Collection Bookcases, Medium Cherry Finish"/>
    <n v="115.96"/>
    <n v="4"/>
    <n v="-64.937600000000003"/>
    <x v="4"/>
    <s v="May"/>
  </r>
  <r>
    <s v="US-2015-163433"/>
    <x v="8"/>
    <d v="2015-04-22T00:00:00"/>
    <x v="0"/>
    <s v="MP-17965"/>
    <s v="Michael Paige"/>
    <x v="1"/>
    <s v="United States"/>
    <x v="362"/>
    <x v="5"/>
    <x v="3"/>
    <s v="FUR-CH-10000225"/>
    <x v="0"/>
    <x v="1"/>
    <s v="Global Geo Office Task Chair, Gray"/>
    <n v="56.686"/>
    <n v="1"/>
    <n v="-20.245000000000001"/>
    <x v="4"/>
    <s v="Apr"/>
  </r>
  <r>
    <s v="US-2017-108343"/>
    <x v="96"/>
    <d v="2017-07-25T00:00:00"/>
    <x v="1"/>
    <s v="AR-10825"/>
    <s v="Anthony Rawles"/>
    <x v="1"/>
    <s v="United States"/>
    <x v="13"/>
    <x v="7"/>
    <x v="2"/>
    <s v="FUR-CH-10002780"/>
    <x v="0"/>
    <x v="1"/>
    <s v="Office Star - Task Chair with Contemporary Loop Arms"/>
    <n v="163.76400000000001"/>
    <n v="2"/>
    <n v="25.474399999999999"/>
    <x v="2"/>
    <s v="Jul"/>
  </r>
  <r>
    <s v="US-2017-108343"/>
    <x v="96"/>
    <d v="2017-07-25T00:00:00"/>
    <x v="1"/>
    <s v="AR-10825"/>
    <s v="Anthony Rawles"/>
    <x v="1"/>
    <s v="United States"/>
    <x v="13"/>
    <x v="7"/>
    <x v="2"/>
    <s v="FUR-FU-10000747"/>
    <x v="0"/>
    <x v="3"/>
    <s v="Tenex B1-RE Series Chair Mats for Low Pile Carpets"/>
    <n v="183.92"/>
    <n v="4"/>
    <n v="31.266400000000001"/>
    <x v="2"/>
    <s v="Jul"/>
  </r>
  <r>
    <s v="US-2016-111563"/>
    <x v="114"/>
    <d v="2016-11-08T00:00:00"/>
    <x v="1"/>
    <s v="SM-20005"/>
    <s v="Sally Matthias"/>
    <x v="0"/>
    <s v="United States"/>
    <x v="6"/>
    <x v="5"/>
    <x v="3"/>
    <s v="FUR-FU-10002445"/>
    <x v="0"/>
    <x v="3"/>
    <s v="DAX Two-Tone Rosewood/Black Document Frame, Desktop, 5 x 7"/>
    <n v="11.375999999999999"/>
    <n v="3"/>
    <n v="-5.6879999999999997"/>
    <x v="4"/>
    <s v="Nov"/>
  </r>
  <r>
    <s v="US-2016-111563"/>
    <x v="114"/>
    <d v="2016-11-08T00:00:00"/>
    <x v="1"/>
    <s v="SM-20005"/>
    <s v="Sally Matthias"/>
    <x v="0"/>
    <s v="United States"/>
    <x v="6"/>
    <x v="5"/>
    <x v="3"/>
    <s v="FUR-FU-10000723"/>
    <x v="0"/>
    <x v="3"/>
    <s v="Deflect-o EconoMat Studded, No Bevel Mat for Low Pile Carpeting"/>
    <n v="66.111999999999995"/>
    <n v="4"/>
    <n v="-84.2928"/>
    <x v="4"/>
    <s v="Nov"/>
  </r>
  <r>
    <s v="CA-2017-121853"/>
    <x v="204"/>
    <d v="2017-09-29T00:00:00"/>
    <x v="1"/>
    <s v="DB-13660"/>
    <s v="Duane Benoit"/>
    <x v="0"/>
    <s v="United States"/>
    <x v="2"/>
    <x v="2"/>
    <x v="1"/>
    <s v="FUR-CH-10003973"/>
    <x v="0"/>
    <x v="1"/>
    <s v="GuestStacker Chair with Chrome Finish Legs"/>
    <n v="594.81600000000003"/>
    <n v="2"/>
    <n v="59.4816"/>
    <x v="6"/>
    <s v="Sep"/>
  </r>
  <r>
    <s v="US-2017-130687"/>
    <x v="87"/>
    <d v="2017-09-10T00:00:00"/>
    <x v="2"/>
    <s v="PF-19225"/>
    <s v="Phillip Flathmann"/>
    <x v="0"/>
    <s v="United States"/>
    <x v="71"/>
    <x v="13"/>
    <x v="1"/>
    <s v="FUR-FU-10004053"/>
    <x v="0"/>
    <x v="3"/>
    <s v="DAX Two-Tone Silver Metal Document Frame"/>
    <n v="80.959999999999994"/>
    <n v="4"/>
    <n v="34.812800000000003"/>
    <x v="0"/>
    <s v="Sep"/>
  </r>
  <r>
    <s v="CA-2017-110198"/>
    <x v="806"/>
    <d v="2017-05-02T00:00:00"/>
    <x v="2"/>
    <s v="AG-10900"/>
    <s v="Arthur Gainer"/>
    <x v="0"/>
    <s v="United States"/>
    <x v="97"/>
    <x v="1"/>
    <x v="0"/>
    <s v="FUR-BO-10001798"/>
    <x v="0"/>
    <x v="0"/>
    <s v="Bush Somerset Collection Bookcase"/>
    <n v="314.35199999999998"/>
    <n v="3"/>
    <n v="-15.717599999999999"/>
    <x v="5"/>
    <s v="May"/>
  </r>
  <r>
    <s v="CA-2017-109085"/>
    <x v="506"/>
    <d v="2017-02-20T00:00:00"/>
    <x v="2"/>
    <s v="CK-12325"/>
    <s v="Christine Kargatis"/>
    <x v="2"/>
    <s v="United States"/>
    <x v="8"/>
    <x v="15"/>
    <x v="2"/>
    <s v="FUR-TA-10001086"/>
    <x v="0"/>
    <x v="2"/>
    <s v="SAFCO PlanMaster Boards, 60w x 37-1/2d, White Melamine"/>
    <n v="455.97"/>
    <n v="5"/>
    <n v="-106.393"/>
    <x v="0"/>
    <s v="Feb"/>
  </r>
  <r>
    <s v="CA-2017-109085"/>
    <x v="506"/>
    <d v="2017-02-20T00:00:00"/>
    <x v="2"/>
    <s v="CK-12325"/>
    <s v="Christine Kargatis"/>
    <x v="2"/>
    <s v="United States"/>
    <x v="8"/>
    <x v="15"/>
    <x v="2"/>
    <s v="FUR-FU-10004973"/>
    <x v="0"/>
    <x v="3"/>
    <s v="Flat Face Poster Frame"/>
    <n v="30.143999999999998"/>
    <n v="2"/>
    <n v="8.2896000000000001"/>
    <x v="0"/>
    <s v="Feb"/>
  </r>
  <r>
    <s v="CA-2017-109085"/>
    <x v="506"/>
    <d v="2017-02-20T00:00:00"/>
    <x v="2"/>
    <s v="CK-12325"/>
    <s v="Christine Kargatis"/>
    <x v="2"/>
    <s v="United States"/>
    <x v="8"/>
    <x v="15"/>
    <x v="2"/>
    <s v="FUR-CH-10003981"/>
    <x v="0"/>
    <x v="1"/>
    <s v="Global Commerce Series Low-Back Swivel/Tilt Chairs"/>
    <n v="899.43"/>
    <n v="5"/>
    <n v="-12.849"/>
    <x v="0"/>
    <s v="Feb"/>
  </r>
  <r>
    <s v="CA-2016-114860"/>
    <x v="286"/>
    <d v="2016-12-28T00:00:00"/>
    <x v="1"/>
    <s v="DN-13690"/>
    <s v="Duane Noonan"/>
    <x v="0"/>
    <s v="United States"/>
    <x v="363"/>
    <x v="2"/>
    <x v="1"/>
    <s v="FUR-FU-10000277"/>
    <x v="0"/>
    <x v="3"/>
    <s v="Deflect-o DuraMat Antistatic Studded Beveled Mat for Medium Pile Carpeting"/>
    <n v="842.72"/>
    <n v="8"/>
    <n v="202.25280000000001"/>
    <x v="6"/>
    <s v="Dec"/>
  </r>
  <r>
    <s v="CA-2016-114860"/>
    <x v="286"/>
    <d v="2016-12-28T00:00:00"/>
    <x v="1"/>
    <s v="DN-13690"/>
    <s v="Duane Noonan"/>
    <x v="0"/>
    <s v="United States"/>
    <x v="363"/>
    <x v="2"/>
    <x v="1"/>
    <s v="FUR-FU-10001934"/>
    <x v="0"/>
    <x v="3"/>
    <s v="Magnifier Swing Arm Lamp"/>
    <n v="41.96"/>
    <n v="2"/>
    <n v="10.909599999999999"/>
    <x v="6"/>
    <s v="Dec"/>
  </r>
  <r>
    <s v="CA-2016-159009"/>
    <x v="348"/>
    <d v="2016-09-27T00:00:00"/>
    <x v="1"/>
    <s v="DP-13105"/>
    <s v="Dave Poirier"/>
    <x v="1"/>
    <s v="United States"/>
    <x v="15"/>
    <x v="13"/>
    <x v="1"/>
    <s v="FUR-CH-10003396"/>
    <x v="0"/>
    <x v="1"/>
    <s v="Global Deluxe Steno Chair"/>
    <n v="184.75200000000001"/>
    <n v="3"/>
    <n v="-20.784600000000001"/>
    <x v="4"/>
    <s v="Sep"/>
  </r>
  <r>
    <s v="CA-2017-148411"/>
    <x v="118"/>
    <d v="2017-09-26T00:00:00"/>
    <x v="2"/>
    <s v="RO-19780"/>
    <s v="Rose O'Brian"/>
    <x v="0"/>
    <s v="United States"/>
    <x v="9"/>
    <x v="8"/>
    <x v="3"/>
    <s v="FUR-CH-10003973"/>
    <x v="0"/>
    <x v="1"/>
    <s v="GuestStacker Chair with Chrome Finish Legs"/>
    <n v="520.46400000000006"/>
    <n v="2"/>
    <n v="-14.8704"/>
    <x v="3"/>
    <s v="Sep"/>
  </r>
  <r>
    <s v="CA-2016-168046"/>
    <x v="859"/>
    <d v="2016-01-28T00:00:00"/>
    <x v="0"/>
    <s v="JD-15895"/>
    <s v="Jonathan Doherty"/>
    <x v="1"/>
    <s v="United States"/>
    <x v="13"/>
    <x v="7"/>
    <x v="2"/>
    <s v="FUR-TA-10001095"/>
    <x v="0"/>
    <x v="2"/>
    <s v="Chromcraft Round Conference Tables"/>
    <n v="313.72199999999998"/>
    <n v="3"/>
    <n v="-99.345299999999995"/>
    <x v="0"/>
    <s v="Jan"/>
  </r>
  <r>
    <s v="CA-2016-168046"/>
    <x v="859"/>
    <d v="2016-01-28T00:00:00"/>
    <x v="0"/>
    <s v="JD-15895"/>
    <s v="Jonathan Doherty"/>
    <x v="1"/>
    <s v="United States"/>
    <x v="13"/>
    <x v="7"/>
    <x v="2"/>
    <s v="FUR-FU-10000747"/>
    <x v="0"/>
    <x v="3"/>
    <s v="Tenex B1-RE Series Chair Mats for Low Pile Carpets"/>
    <n v="45.98"/>
    <n v="1"/>
    <n v="7.8166000000000002"/>
    <x v="0"/>
    <s v="Jan"/>
  </r>
  <r>
    <s v="CA-2017-111591"/>
    <x v="555"/>
    <d v="2017-03-25T00:00:00"/>
    <x v="1"/>
    <s v="PS-18970"/>
    <s v="Paul Stevenson"/>
    <x v="2"/>
    <s v="United States"/>
    <x v="15"/>
    <x v="13"/>
    <x v="1"/>
    <s v="FUR-FU-10002364"/>
    <x v="0"/>
    <x v="3"/>
    <s v="Eldon Expressions Wood Desk Accessories, Oak"/>
    <n v="22.14"/>
    <n v="3"/>
    <n v="6.4206000000000003"/>
    <x v="4"/>
    <s v="Mar"/>
  </r>
  <r>
    <s v="CA-2017-113460"/>
    <x v="388"/>
    <d v="2017-11-09T00:00:00"/>
    <x v="0"/>
    <s v="KN-16390"/>
    <s v="Katherine Nockton"/>
    <x v="1"/>
    <s v="United States"/>
    <x v="218"/>
    <x v="32"/>
    <x v="2"/>
    <s v="FUR-CH-10000422"/>
    <x v="0"/>
    <x v="1"/>
    <s v="Global Highback Leather Tilter in Burgundy"/>
    <n v="272.97000000000003"/>
    <n v="3"/>
    <n v="43.675199999999997"/>
    <x v="3"/>
    <s v="Nov"/>
  </r>
  <r>
    <s v="CA-2015-111339"/>
    <x v="860"/>
    <d v="2015-05-31T00:00:00"/>
    <x v="2"/>
    <s v="VP-21760"/>
    <s v="Victoria Pisteka"/>
    <x v="1"/>
    <s v="United States"/>
    <x v="29"/>
    <x v="15"/>
    <x v="2"/>
    <s v="FUR-FU-10002506"/>
    <x v="0"/>
    <x v="3"/>
    <s v="Tensor &quot;Hersey Kiss&quot; Styled Floor Lamp"/>
    <n v="41.567999999999998"/>
    <n v="4"/>
    <n v="-4.1567999999999996"/>
    <x v="3"/>
    <s v="May"/>
  </r>
  <r>
    <s v="CA-2015-111339"/>
    <x v="860"/>
    <d v="2015-05-31T00:00:00"/>
    <x v="2"/>
    <s v="VP-21760"/>
    <s v="Victoria Pisteka"/>
    <x v="1"/>
    <s v="United States"/>
    <x v="29"/>
    <x v="15"/>
    <x v="2"/>
    <s v="FUR-CH-10000863"/>
    <x v="0"/>
    <x v="1"/>
    <s v="Novimex Swivel Fabric Task Chair"/>
    <n v="317.05799999999999"/>
    <n v="3"/>
    <n v="-86.058599999999998"/>
    <x v="3"/>
    <s v="May"/>
  </r>
  <r>
    <s v="CA-2014-154158"/>
    <x v="520"/>
    <d v="2014-12-27T00:00:00"/>
    <x v="0"/>
    <s v="CC-12670"/>
    <s v="Craig Carreira"/>
    <x v="0"/>
    <s v="United States"/>
    <x v="26"/>
    <x v="1"/>
    <x v="0"/>
    <s v="FUR-CH-10004698"/>
    <x v="0"/>
    <x v="1"/>
    <s v="Padded Folding Chairs, Black, 4/Carton"/>
    <n v="64.784000000000006"/>
    <n v="1"/>
    <n v="6.4783999999999997"/>
    <x v="4"/>
    <s v="Dec"/>
  </r>
  <r>
    <s v="CA-2017-163097"/>
    <x v="60"/>
    <d v="2017-08-31T00:00:00"/>
    <x v="1"/>
    <s v="SF-20200"/>
    <s v="Sarah Foster"/>
    <x v="0"/>
    <s v="United States"/>
    <x v="81"/>
    <x v="22"/>
    <x v="1"/>
    <s v="FUR-FU-10004973"/>
    <x v="0"/>
    <x v="3"/>
    <s v="Flat Face Poster Frame"/>
    <n v="120.57599999999999"/>
    <n v="8"/>
    <n v="33.1584"/>
    <x v="4"/>
    <s v="Aug"/>
  </r>
  <r>
    <s v="CA-2015-130848"/>
    <x v="551"/>
    <d v="2015-10-25T00:00:00"/>
    <x v="3"/>
    <s v="DG-13300"/>
    <s v="Deirdre Greer"/>
    <x v="1"/>
    <s v="United States"/>
    <x v="22"/>
    <x v="12"/>
    <x v="1"/>
    <s v="FUR-CH-10000422"/>
    <x v="0"/>
    <x v="1"/>
    <s v="Global Highback Leather Tilter in Burgundy"/>
    <n v="582.33600000000001"/>
    <n v="8"/>
    <n v="-29.116800000000001"/>
    <x v="7"/>
    <s v="Oct"/>
  </r>
  <r>
    <s v="CA-2014-125997"/>
    <x v="23"/>
    <d v="2014-09-23T00:00:00"/>
    <x v="2"/>
    <s v="MW-18220"/>
    <s v="Mitch Webber"/>
    <x v="0"/>
    <s v="United States"/>
    <x v="13"/>
    <x v="7"/>
    <x v="2"/>
    <s v="FUR-CH-10001394"/>
    <x v="0"/>
    <x v="1"/>
    <s v="Global Leather Executive Chair"/>
    <n v="631.78200000000004"/>
    <n v="2"/>
    <n v="140.39599999999999"/>
    <x v="0"/>
    <s v="Sep"/>
  </r>
  <r>
    <s v="CA-2014-125997"/>
    <x v="23"/>
    <d v="2014-09-23T00:00:00"/>
    <x v="2"/>
    <s v="MW-18220"/>
    <s v="Mitch Webber"/>
    <x v="0"/>
    <s v="United States"/>
    <x v="13"/>
    <x v="7"/>
    <x v="2"/>
    <s v="FUR-BO-10002213"/>
    <x v="0"/>
    <x v="0"/>
    <s v="DMI Eclipse Executive Suite Bookcases"/>
    <n v="801.56799999999998"/>
    <n v="2"/>
    <n v="-10.019600000000001"/>
    <x v="0"/>
    <s v="Sep"/>
  </r>
  <r>
    <s v="CA-2014-159814"/>
    <x v="861"/>
    <d v="2014-06-28T00:00:00"/>
    <x v="1"/>
    <s v="LP-17080"/>
    <s v="Liz Pelletier"/>
    <x v="0"/>
    <s v="United States"/>
    <x v="104"/>
    <x v="22"/>
    <x v="1"/>
    <s v="FUR-FU-10001731"/>
    <x v="0"/>
    <x v="3"/>
    <s v="Acrylic Self-Standing Desk Frames"/>
    <n v="4.2720000000000002"/>
    <n v="2"/>
    <n v="0.96120000000000005"/>
    <x v="4"/>
    <s v="Jun"/>
  </r>
  <r>
    <s v="CA-2016-105459"/>
    <x v="577"/>
    <d v="2016-08-17T00:00:00"/>
    <x v="0"/>
    <s v="NP-18700"/>
    <s v="Nora Preis"/>
    <x v="0"/>
    <s v="United States"/>
    <x v="13"/>
    <x v="7"/>
    <x v="2"/>
    <s v="FUR-TA-10001095"/>
    <x v="0"/>
    <x v="2"/>
    <s v="Chromcraft Round Conference Tables"/>
    <n v="209.148"/>
    <n v="2"/>
    <n v="-66.230199999999996"/>
    <x v="2"/>
    <s v="Aug"/>
  </r>
  <r>
    <s v="CA-2017-162789"/>
    <x v="320"/>
    <d v="2017-09-24T00:00:00"/>
    <x v="0"/>
    <s v="LC-17140"/>
    <s v="Logan Currie"/>
    <x v="0"/>
    <s v="United States"/>
    <x v="13"/>
    <x v="7"/>
    <x v="2"/>
    <s v="FUR-FU-10004864"/>
    <x v="0"/>
    <x v="3"/>
    <s v="Eldon 500 Class Desk Accessories"/>
    <n v="12.07"/>
    <n v="1"/>
    <n v="3.9830999999999999"/>
    <x v="3"/>
    <s v="Sep"/>
  </r>
  <r>
    <s v="US-2017-110149"/>
    <x v="247"/>
    <d v="2017-12-13T00:00:00"/>
    <x v="2"/>
    <s v="WB-21850"/>
    <s v="William Brown"/>
    <x v="0"/>
    <s v="United States"/>
    <x v="3"/>
    <x v="3"/>
    <x v="2"/>
    <s v="FUR-FU-10001475"/>
    <x v="0"/>
    <x v="3"/>
    <s v="Contract Clock, 14&quot;, Brown"/>
    <n v="87.92"/>
    <n v="5"/>
    <n v="15.385999999999999"/>
    <x v="0"/>
    <s v="Dec"/>
  </r>
  <r>
    <s v="CA-2015-164777"/>
    <x v="369"/>
    <d v="2015-01-29T00:00:00"/>
    <x v="2"/>
    <s v="SC-20305"/>
    <s v="Sean Christensen"/>
    <x v="0"/>
    <s v="United States"/>
    <x v="2"/>
    <x v="2"/>
    <x v="1"/>
    <s v="FUR-CH-10002024"/>
    <x v="0"/>
    <x v="1"/>
    <s v="HON 5400 Series Task Chairs for Big and Tall"/>
    <n v="2803.92"/>
    <n v="5"/>
    <n v="0"/>
    <x v="3"/>
    <s v="Jan"/>
  </r>
  <r>
    <s v="CA-2015-127824"/>
    <x v="862"/>
    <d v="2015-10-22T00:00:00"/>
    <x v="1"/>
    <s v="JC-15775"/>
    <s v="John Castell"/>
    <x v="0"/>
    <s v="United States"/>
    <x v="15"/>
    <x v="13"/>
    <x v="1"/>
    <s v="FUR-FU-10002505"/>
    <x v="0"/>
    <x v="3"/>
    <s v="Eldon 100 Class Desk Accessories"/>
    <n v="10.11"/>
    <n v="3"/>
    <n v="3.2351999999999999"/>
    <x v="4"/>
    <s v="Oct"/>
  </r>
  <r>
    <s v="CA-2014-116246"/>
    <x v="639"/>
    <d v="2014-09-17T00:00:00"/>
    <x v="0"/>
    <s v="LW-17215"/>
    <s v="Luke Weiss"/>
    <x v="0"/>
    <s v="United States"/>
    <x v="13"/>
    <x v="7"/>
    <x v="2"/>
    <s v="FUR-CH-10002024"/>
    <x v="0"/>
    <x v="1"/>
    <s v="HON 5400 Series Task Chairs for Big and Tall"/>
    <n v="3785.2919999999999"/>
    <n v="6"/>
    <n v="420.58800000000002"/>
    <x v="2"/>
    <s v="Sep"/>
  </r>
  <r>
    <s v="CA-2014-167486"/>
    <x v="863"/>
    <d v="2014-12-01T00:00:00"/>
    <x v="1"/>
    <s v="JO-15145"/>
    <s v="Jack O'Briant"/>
    <x v="1"/>
    <s v="United States"/>
    <x v="252"/>
    <x v="7"/>
    <x v="2"/>
    <s v="FUR-FU-10003268"/>
    <x v="0"/>
    <x v="3"/>
    <s v="Eldon Radial Chair Mat for Low to Medium Pile Carpets"/>
    <n v="199.9"/>
    <n v="5"/>
    <n v="39.979999999999997"/>
    <x v="4"/>
    <s v="Nov"/>
  </r>
  <r>
    <s v="CA-2014-152100"/>
    <x v="89"/>
    <d v="2014-05-16T00:00:00"/>
    <x v="1"/>
    <s v="VW-21775"/>
    <s v="Victoria Wilson"/>
    <x v="1"/>
    <s v="United States"/>
    <x v="156"/>
    <x v="5"/>
    <x v="3"/>
    <s v="FUR-CH-10000015"/>
    <x v="0"/>
    <x v="1"/>
    <s v="Hon Multipurpose Stacking Arm Chairs"/>
    <n v="1212.96"/>
    <n v="8"/>
    <n v="-69.311999999999998"/>
    <x v="2"/>
    <s v="May"/>
  </r>
  <r>
    <s v="CA-2015-166219"/>
    <x v="797"/>
    <d v="2015-09-01T00:00:00"/>
    <x v="1"/>
    <s v="BP-11185"/>
    <s v="Ben Peterman"/>
    <x v="1"/>
    <s v="United States"/>
    <x v="144"/>
    <x v="5"/>
    <x v="3"/>
    <s v="FUR-TA-10004607"/>
    <x v="0"/>
    <x v="2"/>
    <s v="Hon 2111 Invitation Series Straight Table"/>
    <n v="103.48099999999999"/>
    <n v="1"/>
    <n v="-16.261299999999999"/>
    <x v="4"/>
    <s v="Aug"/>
  </r>
  <r>
    <s v="CA-2017-136882"/>
    <x v="706"/>
    <d v="2017-06-03T00:00:00"/>
    <x v="1"/>
    <s v="DN-13690"/>
    <s v="Duane Noonan"/>
    <x v="0"/>
    <s v="United States"/>
    <x v="169"/>
    <x v="37"/>
    <x v="3"/>
    <s v="FUR-FU-10003664"/>
    <x v="0"/>
    <x v="3"/>
    <s v="Electrix Architect's Clamp-On Swing Arm Lamp, Black"/>
    <n v="477.3"/>
    <n v="5"/>
    <n v="138.417"/>
    <x v="1"/>
    <s v="May"/>
  </r>
  <r>
    <s v="US-2017-109610"/>
    <x v="608"/>
    <d v="2017-11-30T00:00:00"/>
    <x v="0"/>
    <s v="BS-11590"/>
    <s v="Brendan Sweed"/>
    <x v="1"/>
    <s v="United States"/>
    <x v="74"/>
    <x v="0"/>
    <x v="0"/>
    <s v="FUR-CH-10001854"/>
    <x v="0"/>
    <x v="1"/>
    <s v="Office Star - Professional Matrix Back Chair with 2-to-1 Synchro Tilt and Mesh Fabric Seat"/>
    <n v="701.96"/>
    <n v="2"/>
    <n v="168.47040000000001"/>
    <x v="2"/>
    <s v="Nov"/>
  </r>
  <r>
    <s v="CA-2016-126858"/>
    <x v="185"/>
    <d v="2016-11-23T00:00:00"/>
    <x v="1"/>
    <s v="JM-15265"/>
    <s v="Janet Molinari"/>
    <x v="1"/>
    <s v="United States"/>
    <x v="15"/>
    <x v="13"/>
    <x v="1"/>
    <s v="FUR-FU-10000448"/>
    <x v="0"/>
    <x v="3"/>
    <s v="Tenex Chairmats For Use With Carpeted Floors"/>
    <n v="31.96"/>
    <n v="2"/>
    <n v="1.5980000000000001"/>
    <x v="4"/>
    <s v="Nov"/>
  </r>
  <r>
    <s v="CA-2017-102925"/>
    <x v="864"/>
    <d v="2017-11-10T00:00:00"/>
    <x v="0"/>
    <s v="CD-12280"/>
    <s v="Christina DeMoss"/>
    <x v="0"/>
    <s v="United States"/>
    <x v="13"/>
    <x v="7"/>
    <x v="2"/>
    <s v="FUR-TA-10003469"/>
    <x v="0"/>
    <x v="2"/>
    <s v="Balt Split Level Computer Training Table"/>
    <n v="166.5"/>
    <n v="2"/>
    <n v="-66.599999999999994"/>
    <x v="2"/>
    <s v="Nov"/>
  </r>
  <r>
    <s v="CA-2017-102925"/>
    <x v="864"/>
    <d v="2017-11-10T00:00:00"/>
    <x v="0"/>
    <s v="CD-12280"/>
    <s v="Christina DeMoss"/>
    <x v="0"/>
    <s v="United States"/>
    <x v="13"/>
    <x v="7"/>
    <x v="2"/>
    <s v="FUR-CH-10004875"/>
    <x v="0"/>
    <x v="1"/>
    <s v="Harbour Creations 67200 Series Stacking Chairs"/>
    <n v="128.124"/>
    <n v="2"/>
    <n v="24.2012"/>
    <x v="2"/>
    <s v="Nov"/>
  </r>
  <r>
    <s v="CA-2017-102925"/>
    <x v="864"/>
    <d v="2017-11-10T00:00:00"/>
    <x v="0"/>
    <s v="CD-12280"/>
    <s v="Christina DeMoss"/>
    <x v="0"/>
    <s v="United States"/>
    <x v="13"/>
    <x v="7"/>
    <x v="2"/>
    <s v="FUR-FU-10004245"/>
    <x v="0"/>
    <x v="3"/>
    <s v="Career Cubicle Clock, 8 1/4&quot;, Black"/>
    <n v="101.4"/>
    <n v="5"/>
    <n v="38.531999999999996"/>
    <x v="2"/>
    <s v="Nov"/>
  </r>
  <r>
    <s v="CA-2015-100818"/>
    <x v="151"/>
    <d v="2015-06-05T00:00:00"/>
    <x v="0"/>
    <s v="JM-15265"/>
    <s v="Janet Molinari"/>
    <x v="1"/>
    <s v="United States"/>
    <x v="9"/>
    <x v="8"/>
    <x v="3"/>
    <s v="FUR-FU-10002703"/>
    <x v="0"/>
    <x v="3"/>
    <s v="Tenex Traditional Chairmats for Hard Floors, Average Lip, 36&quot; x 48&quot;"/>
    <n v="51.56"/>
    <n v="2"/>
    <n v="-61.872"/>
    <x v="2"/>
    <s v="May"/>
  </r>
  <r>
    <s v="CA-2016-164770"/>
    <x v="674"/>
    <d v="2016-12-04T00:00:00"/>
    <x v="0"/>
    <s v="MY-18295"/>
    <s v="Muhammed Yedwab"/>
    <x v="1"/>
    <s v="United States"/>
    <x v="6"/>
    <x v="5"/>
    <x v="3"/>
    <s v="FUR-BO-10003893"/>
    <x v="0"/>
    <x v="0"/>
    <s v="Sauder Camden County Collection Library"/>
    <n v="781.86400000000003"/>
    <n v="10"/>
    <n v="-137.976"/>
    <x v="3"/>
    <s v="Dec"/>
  </r>
  <r>
    <s v="CA-2017-130505"/>
    <x v="176"/>
    <d v="2017-10-12T00:00:00"/>
    <x v="3"/>
    <s v="NF-18385"/>
    <s v="Natalie Fritzler"/>
    <x v="0"/>
    <s v="United States"/>
    <x v="167"/>
    <x v="47"/>
    <x v="2"/>
    <s v="FUR-TA-10001932"/>
    <x v="0"/>
    <x v="2"/>
    <s v="Chromcraft 48&quot; x 96&quot; Racetrack Double Pedestal Table"/>
    <n v="673.34400000000005"/>
    <n v="3"/>
    <n v="-76.953599999999994"/>
    <x v="7"/>
    <s v="Oct"/>
  </r>
  <r>
    <s v="CA-2016-105207"/>
    <x v="865"/>
    <d v="2016-01-08T00:00:00"/>
    <x v="1"/>
    <s v="BO-11350"/>
    <s v="Bill Overfelt"/>
    <x v="1"/>
    <s v="United States"/>
    <x v="364"/>
    <x v="37"/>
    <x v="3"/>
    <s v="FUR-TA-10000617"/>
    <x v="0"/>
    <x v="2"/>
    <s v="Hon Practical Foundations 30 x 60 Training Table, Light Gray/Charcoal"/>
    <n v="1592.85"/>
    <n v="7"/>
    <n v="350.42700000000002"/>
    <x v="2"/>
    <s v="Jan"/>
  </r>
  <r>
    <s v="CA-2016-149237"/>
    <x v="205"/>
    <d v="2016-05-30T00:00:00"/>
    <x v="1"/>
    <s v="CM-12235"/>
    <s v="Chris McAfee"/>
    <x v="0"/>
    <s v="United States"/>
    <x v="79"/>
    <x v="16"/>
    <x v="3"/>
    <s v="FUR-FU-10002088"/>
    <x v="0"/>
    <x v="3"/>
    <s v="Nu-Dell Float Frame 11 x 14 1/2"/>
    <n v="26.94"/>
    <n v="3"/>
    <n v="11.3148"/>
    <x v="4"/>
    <s v="May"/>
  </r>
  <r>
    <s v="US-2015-158589"/>
    <x v="141"/>
    <d v="2015-11-24T00:00:00"/>
    <x v="1"/>
    <s v="KW-16570"/>
    <s v="Kelly Williams"/>
    <x v="0"/>
    <s v="United States"/>
    <x v="28"/>
    <x v="2"/>
    <x v="1"/>
    <s v="FUR-FU-10001546"/>
    <x v="0"/>
    <x v="3"/>
    <s v="Dana Swing-Arm Lamps"/>
    <n v="32.04"/>
    <n v="3"/>
    <n v="8.01"/>
    <x v="4"/>
    <s v="Nov"/>
  </r>
  <r>
    <s v="CA-2017-142461"/>
    <x v="703"/>
    <d v="2017-06-03T00:00:00"/>
    <x v="0"/>
    <s v="KT-16480"/>
    <s v="Kean Thornton"/>
    <x v="0"/>
    <s v="United States"/>
    <x v="144"/>
    <x v="5"/>
    <x v="3"/>
    <s v="FUR-BO-10001811"/>
    <x v="0"/>
    <x v="0"/>
    <s v="Atlantic Metals Mobile 5-Shelf Bookcases, Custom Colors"/>
    <n v="204.66640000000001"/>
    <n v="1"/>
    <n v="-6.0195999999999996"/>
    <x v="4"/>
    <s v="May"/>
  </r>
  <r>
    <s v="CA-2017-156958"/>
    <x v="446"/>
    <d v="2017-12-06T00:00:00"/>
    <x v="2"/>
    <s v="PB-18805"/>
    <s v="Patrick Bzostek"/>
    <x v="2"/>
    <s v="United States"/>
    <x v="15"/>
    <x v="13"/>
    <x v="1"/>
    <s v="FUR-FU-10003268"/>
    <x v="0"/>
    <x v="3"/>
    <s v="Eldon Radial Chair Mat for Low to Medium Pile Carpets"/>
    <n v="199.9"/>
    <n v="5"/>
    <n v="39.979999999999997"/>
    <x v="5"/>
    <s v="Dec"/>
  </r>
  <r>
    <s v="CA-2016-116596"/>
    <x v="78"/>
    <d v="2016-10-31T00:00:00"/>
    <x v="1"/>
    <s v="BW-11200"/>
    <s v="Ben Wallace"/>
    <x v="0"/>
    <s v="United States"/>
    <x v="13"/>
    <x v="7"/>
    <x v="2"/>
    <s v="FUR-CH-10000553"/>
    <x v="0"/>
    <x v="1"/>
    <s v="Metal Folding Chairs, Beige, 4/Carton"/>
    <n v="427.64400000000001"/>
    <n v="14"/>
    <n v="80.777199999999993"/>
    <x v="4"/>
    <s v="Oct"/>
  </r>
  <r>
    <s v="CA-2017-124191"/>
    <x v="235"/>
    <d v="2017-06-14T00:00:00"/>
    <x v="0"/>
    <s v="TS-21610"/>
    <s v="Troy Staebel"/>
    <x v="0"/>
    <s v="United States"/>
    <x v="9"/>
    <x v="8"/>
    <x v="3"/>
    <s v="FUR-FU-10002364"/>
    <x v="0"/>
    <x v="3"/>
    <s v="Eldon Expressions Wood Desk Accessories, Oak"/>
    <n v="8.8559999999999999"/>
    <n v="3"/>
    <n v="-6.8634000000000004"/>
    <x v="3"/>
    <s v="Jun"/>
  </r>
  <r>
    <s v="CA-2016-148747"/>
    <x v="228"/>
    <d v="2016-09-27T00:00:00"/>
    <x v="2"/>
    <s v="AS-10045"/>
    <s v="Aaron Smayling"/>
    <x v="1"/>
    <s v="United States"/>
    <x v="28"/>
    <x v="2"/>
    <x v="1"/>
    <s v="FUR-BO-10002613"/>
    <x v="0"/>
    <x v="0"/>
    <s v="Atlantic Metals Mobile 4-Shelf Bookcases, Custom Colors"/>
    <n v="477.666"/>
    <n v="2"/>
    <n v="84.293999999999997"/>
    <x v="3"/>
    <s v="Sep"/>
  </r>
  <r>
    <s v="CA-2015-135727"/>
    <x v="866"/>
    <d v="2015-05-16T00:00:00"/>
    <x v="0"/>
    <s v="PS-18970"/>
    <s v="Paul Stevenson"/>
    <x v="2"/>
    <s v="United States"/>
    <x v="43"/>
    <x v="22"/>
    <x v="1"/>
    <s v="FUR-CH-10004540"/>
    <x v="0"/>
    <x v="1"/>
    <s v="Global Chrome Stack Chair"/>
    <n v="191.96799999999999"/>
    <n v="7"/>
    <n v="16.7972"/>
    <x v="2"/>
    <s v="May"/>
  </r>
  <r>
    <s v="CA-2015-135251"/>
    <x v="867"/>
    <d v="2015-08-10T00:00:00"/>
    <x v="1"/>
    <s v="RP-19270"/>
    <s v="Rachel Payne"/>
    <x v="1"/>
    <s v="United States"/>
    <x v="6"/>
    <x v="5"/>
    <x v="3"/>
    <s v="FUR-BO-10003965"/>
    <x v="0"/>
    <x v="0"/>
    <s v="O'Sullivan Manor Hill 2-Door Library in Brianna Oak"/>
    <n v="369.19920000000002"/>
    <n v="3"/>
    <n v="-114.01739999999999"/>
    <x v="4"/>
    <s v="Aug"/>
  </r>
  <r>
    <s v="CA-2016-125724"/>
    <x v="710"/>
    <d v="2016-09-27T00:00:00"/>
    <x v="1"/>
    <s v="SM-20950"/>
    <s v="Suzanne McNair"/>
    <x v="1"/>
    <s v="United States"/>
    <x v="131"/>
    <x v="12"/>
    <x v="1"/>
    <s v="FUR-FU-10000246"/>
    <x v="0"/>
    <x v="3"/>
    <s v="Aluminum Document Frame"/>
    <n v="68.432000000000002"/>
    <n v="7"/>
    <n v="8.5540000000000003"/>
    <x v="2"/>
    <s v="Sep"/>
  </r>
  <r>
    <s v="CA-2015-111612"/>
    <x v="44"/>
    <d v="2015-12-02T00:00:00"/>
    <x v="1"/>
    <s v="EB-14110"/>
    <s v="Eugene Barchas"/>
    <x v="0"/>
    <s v="United States"/>
    <x v="29"/>
    <x v="15"/>
    <x v="2"/>
    <s v="FUR-FU-10003799"/>
    <x v="0"/>
    <x v="3"/>
    <s v="Seth Thomas 13 1/2&quot; Wall Clock"/>
    <n v="71.12"/>
    <n v="5"/>
    <n v="9.7789999999999999"/>
    <x v="4"/>
    <s v="Nov"/>
  </r>
  <r>
    <s v="CA-2014-103086"/>
    <x v="868"/>
    <d v="2014-10-19T00:00:00"/>
    <x v="0"/>
    <s v="EB-14170"/>
    <s v="Evan Bailliet"/>
    <x v="0"/>
    <s v="United States"/>
    <x v="6"/>
    <x v="5"/>
    <x v="3"/>
    <s v="FUR-FU-10004586"/>
    <x v="0"/>
    <x v="3"/>
    <s v="G.E. Longer-Life Indoor Recessed Floodlight Bulbs"/>
    <n v="5.3120000000000003"/>
    <n v="2"/>
    <n v="-1.5935999999999999"/>
    <x v="3"/>
    <s v="Oct"/>
  </r>
  <r>
    <s v="CA-2016-129280"/>
    <x v="869"/>
    <d v="2016-05-05T00:00:00"/>
    <x v="2"/>
    <s v="SM-20905"/>
    <s v="Susan MacKendrick"/>
    <x v="0"/>
    <s v="United States"/>
    <x v="19"/>
    <x v="15"/>
    <x v="2"/>
    <s v="FUR-FU-10001876"/>
    <x v="0"/>
    <x v="3"/>
    <s v="Computer Room Manger, 14&quot;"/>
    <n v="51.968000000000004"/>
    <n v="2"/>
    <n v="10.393599999999999"/>
    <x v="3"/>
    <s v="May"/>
  </r>
  <r>
    <s v="CA-2014-130428"/>
    <x v="870"/>
    <d v="2014-03-31T00:00:00"/>
    <x v="3"/>
    <s v="TG-21640"/>
    <s v="Trudy Glocke"/>
    <x v="0"/>
    <s v="United States"/>
    <x v="26"/>
    <x v="1"/>
    <x v="0"/>
    <s v="FUR-CH-10002965"/>
    <x v="0"/>
    <x v="1"/>
    <s v="Global Leather Highback Executive Chair with Pneumatic Height Adjustment, Black"/>
    <n v="1125.4880000000001"/>
    <n v="7"/>
    <n v="98.480199999999996"/>
    <x v="7"/>
    <s v="Mar"/>
  </r>
  <r>
    <s v="CA-2015-148495"/>
    <x v="871"/>
    <d v="2015-08-13T00:00:00"/>
    <x v="3"/>
    <s v="SF-20065"/>
    <s v="Sandra Flanagan"/>
    <x v="0"/>
    <s v="United States"/>
    <x v="135"/>
    <x v="2"/>
    <x v="1"/>
    <s v="FUR-FU-10001889"/>
    <x v="0"/>
    <x v="3"/>
    <s v="Ultra Door Pull Handle"/>
    <n v="31.56"/>
    <n v="3"/>
    <n v="10.4148"/>
    <x v="7"/>
    <s v="Aug"/>
  </r>
  <r>
    <s v="CA-2015-143147"/>
    <x v="753"/>
    <d v="2015-05-28T00:00:00"/>
    <x v="0"/>
    <s v="PS-18760"/>
    <s v="Pamela Stobb"/>
    <x v="0"/>
    <s v="United States"/>
    <x v="21"/>
    <x v="5"/>
    <x v="3"/>
    <s v="FUR-CH-10000863"/>
    <x v="0"/>
    <x v="1"/>
    <s v="Novimex Swivel Fabric Task Chair"/>
    <n v="105.68600000000001"/>
    <n v="1"/>
    <n v="-28.686199999999999"/>
    <x v="3"/>
    <s v="May"/>
  </r>
  <r>
    <s v="CA-2015-143147"/>
    <x v="753"/>
    <d v="2015-05-28T00:00:00"/>
    <x v="0"/>
    <s v="PS-18760"/>
    <s v="Pamela Stobb"/>
    <x v="0"/>
    <s v="United States"/>
    <x v="21"/>
    <x v="5"/>
    <x v="3"/>
    <s v="FUR-CH-10004754"/>
    <x v="0"/>
    <x v="1"/>
    <s v="Global Stack Chair with Arms, Black"/>
    <n v="104.93"/>
    <n v="5"/>
    <n v="-4.4969999999999999"/>
    <x v="3"/>
    <s v="May"/>
  </r>
  <r>
    <s v="CA-2017-152975"/>
    <x v="732"/>
    <d v="2017-09-16T00:00:00"/>
    <x v="2"/>
    <s v="RB-19705"/>
    <s v="Roger Barcio"/>
    <x v="2"/>
    <s v="United States"/>
    <x v="13"/>
    <x v="7"/>
    <x v="2"/>
    <s v="FUR-CH-10003298"/>
    <x v="0"/>
    <x v="1"/>
    <s v="Office Star - Contemporary Task Swivel chair with Loop Arms, Charcoal"/>
    <n v="589.41"/>
    <n v="5"/>
    <n v="-6.5490000000000004"/>
    <x v="3"/>
    <s v="Sep"/>
  </r>
  <r>
    <s v="CA-2017-116127"/>
    <x v="542"/>
    <d v="2017-06-27T00:00:00"/>
    <x v="0"/>
    <s v="SB-20185"/>
    <s v="Sarah Brown"/>
    <x v="0"/>
    <s v="United States"/>
    <x v="13"/>
    <x v="7"/>
    <x v="2"/>
    <s v="FUR-BO-10002213"/>
    <x v="0"/>
    <x v="0"/>
    <s v="DMI Eclipse Executive Suite Bookcases"/>
    <n v="400.78399999999999"/>
    <n v="1"/>
    <n v="-5.0098000000000003"/>
    <x v="3"/>
    <s v="Jun"/>
  </r>
  <r>
    <s v="US-2016-105452"/>
    <x v="830"/>
    <d v="2016-08-01T00:00:00"/>
    <x v="1"/>
    <s v="BF-11005"/>
    <s v="Barry Franz"/>
    <x v="2"/>
    <s v="United States"/>
    <x v="102"/>
    <x v="5"/>
    <x v="3"/>
    <s v="FUR-FU-10003691"/>
    <x v="0"/>
    <x v="3"/>
    <s v="Eldon Image Series Desk Accessories, Ebony"/>
    <n v="24.7"/>
    <n v="5"/>
    <n v="-9.8800000000000008"/>
    <x v="4"/>
    <s v="Jul"/>
  </r>
  <r>
    <s v="US-2016-105452"/>
    <x v="830"/>
    <d v="2016-08-01T00:00:00"/>
    <x v="1"/>
    <s v="BF-11005"/>
    <s v="Barry Franz"/>
    <x v="2"/>
    <s v="United States"/>
    <x v="102"/>
    <x v="5"/>
    <x v="3"/>
    <s v="FUR-FU-10003806"/>
    <x v="0"/>
    <x v="3"/>
    <s v="Tenex Chairmat w/ Average Lip, 45&quot; x 53&quot;"/>
    <n v="302.72000000000003"/>
    <n v="5"/>
    <n v="-378.4"/>
    <x v="4"/>
    <s v="Jul"/>
  </r>
  <r>
    <s v="CA-2015-149517"/>
    <x v="208"/>
    <d v="2015-09-23T00:00:00"/>
    <x v="1"/>
    <s v="FC-14245"/>
    <s v="Frank Carlisle"/>
    <x v="2"/>
    <s v="United States"/>
    <x v="155"/>
    <x v="2"/>
    <x v="1"/>
    <s v="FUR-FU-10003464"/>
    <x v="0"/>
    <x v="3"/>
    <s v="Seth Thomas 8 1/2&quot; Cubicle Clock"/>
    <n v="60.84"/>
    <n v="3"/>
    <n v="19.468800000000002"/>
    <x v="4"/>
    <s v="Sep"/>
  </r>
  <r>
    <s v="CA-2016-129861"/>
    <x v="9"/>
    <d v="2016-06-23T00:00:00"/>
    <x v="1"/>
    <s v="DM-13345"/>
    <s v="Denise Monton"/>
    <x v="1"/>
    <s v="United States"/>
    <x v="77"/>
    <x v="7"/>
    <x v="2"/>
    <s v="FUR-TA-10003715"/>
    <x v="0"/>
    <x v="2"/>
    <s v="Hon 2111 Invitation Series Corner Table"/>
    <n v="376.86599999999999"/>
    <n v="3"/>
    <n v="-213.5574"/>
    <x v="6"/>
    <s v="Jun"/>
  </r>
  <r>
    <s v="CA-2016-130638"/>
    <x v="872"/>
    <d v="2016-05-19T00:00:00"/>
    <x v="0"/>
    <s v="SC-20095"/>
    <s v="Sanjit Chand"/>
    <x v="0"/>
    <s v="United States"/>
    <x v="2"/>
    <x v="2"/>
    <x v="1"/>
    <s v="FUR-FU-10002116"/>
    <x v="0"/>
    <x v="3"/>
    <s v="Tenex Carpeted, Granite-Look or Clear Contemporary Contour Shape Chair Mats"/>
    <n v="282.83999999999997"/>
    <n v="4"/>
    <n v="19.7988"/>
    <x v="0"/>
    <s v="May"/>
  </r>
  <r>
    <s v="CA-2017-137449"/>
    <x v="656"/>
    <d v="2017-06-30T00:00:00"/>
    <x v="2"/>
    <s v="ME-17725"/>
    <s v="Max Engle"/>
    <x v="0"/>
    <s v="United States"/>
    <x v="144"/>
    <x v="5"/>
    <x v="3"/>
    <s v="FUR-TA-10002855"/>
    <x v="0"/>
    <x v="2"/>
    <s v="Bevis Round Conference Table Top &amp; Single Column Base"/>
    <n v="307.31400000000002"/>
    <n v="3"/>
    <n v="-39.511800000000001"/>
    <x v="5"/>
    <s v="Jun"/>
  </r>
  <r>
    <s v="CA-2017-137449"/>
    <x v="656"/>
    <d v="2017-06-30T00:00:00"/>
    <x v="2"/>
    <s v="ME-17725"/>
    <s v="Max Engle"/>
    <x v="0"/>
    <s v="United States"/>
    <x v="144"/>
    <x v="5"/>
    <x v="3"/>
    <s v="FUR-BO-10000780"/>
    <x v="0"/>
    <x v="0"/>
    <s v="O'Sullivan Plantations 2-Door Library in Landvery Oak"/>
    <n v="409.99919999999997"/>
    <n v="3"/>
    <n v="-96.470399999999998"/>
    <x v="5"/>
    <s v="Jun"/>
  </r>
  <r>
    <s v="CA-2014-151330"/>
    <x v="873"/>
    <d v="2014-10-17T00:00:00"/>
    <x v="2"/>
    <s v="TC-21295"/>
    <s v="Toby Carlisle"/>
    <x v="0"/>
    <s v="United States"/>
    <x v="114"/>
    <x v="20"/>
    <x v="2"/>
    <s v="FUR-CH-10000749"/>
    <x v="0"/>
    <x v="1"/>
    <s v="Office Star - Ergonomic Mid Back Chair with 2-Way Adjustable Arms"/>
    <n v="1628.82"/>
    <n v="9"/>
    <n v="260.6112"/>
    <x v="0"/>
    <s v="Oct"/>
  </r>
  <r>
    <s v="CA-2014-124702"/>
    <x v="356"/>
    <d v="2014-11-25T00:00:00"/>
    <x v="1"/>
    <s v="MH-17785"/>
    <s v="Maya Herman"/>
    <x v="1"/>
    <s v="United States"/>
    <x v="15"/>
    <x v="13"/>
    <x v="1"/>
    <s v="FUR-FU-10003553"/>
    <x v="0"/>
    <x v="3"/>
    <s v="Howard Miller 13-1/2&quot; Diameter Rosebrook Wall Clock"/>
    <n v="137.54"/>
    <n v="2"/>
    <n v="55.015999999999998"/>
    <x v="1"/>
    <s v="Nov"/>
  </r>
  <r>
    <s v="CA-2014-124702"/>
    <x v="356"/>
    <d v="2014-11-25T00:00:00"/>
    <x v="1"/>
    <s v="MH-17785"/>
    <s v="Maya Herman"/>
    <x v="1"/>
    <s v="United States"/>
    <x v="15"/>
    <x v="13"/>
    <x v="1"/>
    <s v="FUR-TA-10003008"/>
    <x v="0"/>
    <x v="2"/>
    <s v="Lesro Round Back Collection Coffee Table, End Table"/>
    <n v="730.2"/>
    <n v="4"/>
    <n v="94.926000000000002"/>
    <x v="1"/>
    <s v="Nov"/>
  </r>
  <r>
    <s v="CA-2015-116638"/>
    <x v="874"/>
    <d v="2015-01-31T00:00:00"/>
    <x v="0"/>
    <s v="JH-15985"/>
    <s v="Joseph Holt"/>
    <x v="0"/>
    <s v="United States"/>
    <x v="41"/>
    <x v="30"/>
    <x v="0"/>
    <s v="FUR-TA-10000198"/>
    <x v="0"/>
    <x v="2"/>
    <s v="Chromcraft Bull-Nose Wood Oval Conference Tables &amp; Bases"/>
    <n v="4297.6440000000002"/>
    <n v="13"/>
    <n v="-1862.3124"/>
    <x v="0"/>
    <s v="Jan"/>
  </r>
  <r>
    <s v="CA-2014-104563"/>
    <x v="600"/>
    <d v="2014-03-12T00:00:00"/>
    <x v="1"/>
    <s v="CM-12715"/>
    <s v="Craig Molinari"/>
    <x v="1"/>
    <s v="United States"/>
    <x v="15"/>
    <x v="13"/>
    <x v="1"/>
    <s v="FUR-CH-10002780"/>
    <x v="0"/>
    <x v="1"/>
    <s v="Office Star - Task Chair with Contemporary Loop Arms"/>
    <n v="436.70400000000001"/>
    <n v="6"/>
    <n v="21.8352"/>
    <x v="2"/>
    <s v="Mar"/>
  </r>
  <r>
    <s v="CA-2014-104563"/>
    <x v="600"/>
    <d v="2014-03-12T00:00:00"/>
    <x v="1"/>
    <s v="CM-12715"/>
    <s v="Craig Molinari"/>
    <x v="1"/>
    <s v="United States"/>
    <x v="15"/>
    <x v="13"/>
    <x v="1"/>
    <s v="FUR-CH-10004495"/>
    <x v="0"/>
    <x v="1"/>
    <s v="Global Leather and Oak Executive Chair, Black"/>
    <n v="481.56799999999998"/>
    <n v="2"/>
    <n v="54.176400000000001"/>
    <x v="2"/>
    <s v="Mar"/>
  </r>
  <r>
    <s v="CA-2016-107104"/>
    <x v="675"/>
    <d v="2016-11-30T00:00:00"/>
    <x v="1"/>
    <s v="MS-17365"/>
    <s v="Maribeth Schnelling"/>
    <x v="0"/>
    <s v="United States"/>
    <x v="2"/>
    <x v="2"/>
    <x v="1"/>
    <s v="FUR-BO-10002213"/>
    <x v="0"/>
    <x v="0"/>
    <s v="DMI Eclipse Executive Suite Bookcases"/>
    <n v="3406.6640000000002"/>
    <n v="8"/>
    <n v="160.31360000000001"/>
    <x v="4"/>
    <s v="Nov"/>
  </r>
  <r>
    <s v="CA-2016-107104"/>
    <x v="675"/>
    <d v="2016-11-30T00:00:00"/>
    <x v="1"/>
    <s v="MS-17365"/>
    <s v="Maribeth Schnelling"/>
    <x v="0"/>
    <s v="United States"/>
    <x v="2"/>
    <x v="2"/>
    <x v="1"/>
    <s v="FUR-FU-10002937"/>
    <x v="0"/>
    <x v="3"/>
    <s v="GE 48&quot; Fluorescent Tube, Cool White Energy Saver, 34 Watts, 30/Box"/>
    <n v="595.38"/>
    <n v="6"/>
    <n v="297.69"/>
    <x v="4"/>
    <s v="Nov"/>
  </r>
  <r>
    <s v="CA-2014-156160"/>
    <x v="875"/>
    <d v="2014-09-29T00:00:00"/>
    <x v="1"/>
    <s v="AS-10090"/>
    <s v="Adam Shillingsburg"/>
    <x v="0"/>
    <s v="United States"/>
    <x v="13"/>
    <x v="7"/>
    <x v="2"/>
    <s v="FUR-FU-10001876"/>
    <x v="0"/>
    <x v="3"/>
    <s v="Computer Room Manger, 14&quot;"/>
    <n v="97.44"/>
    <n v="3"/>
    <n v="35.078400000000002"/>
    <x v="1"/>
    <s v="Sep"/>
  </r>
  <r>
    <s v="CA-2014-156160"/>
    <x v="875"/>
    <d v="2014-09-29T00:00:00"/>
    <x v="1"/>
    <s v="AS-10090"/>
    <s v="Adam Shillingsburg"/>
    <x v="0"/>
    <s v="United States"/>
    <x v="13"/>
    <x v="7"/>
    <x v="2"/>
    <s v="FUR-CH-10004983"/>
    <x v="0"/>
    <x v="1"/>
    <s v="Office Star - Mid Back Dual function Ergonomic High Back Chair with 2-Way Adjustable Arms"/>
    <n v="579.52800000000002"/>
    <n v="4"/>
    <n v="83.709599999999995"/>
    <x v="1"/>
    <s v="Sep"/>
  </r>
  <r>
    <s v="CA-2017-157448"/>
    <x v="716"/>
    <d v="2017-11-20T00:00:00"/>
    <x v="1"/>
    <s v="LC-16885"/>
    <s v="Lena Creighton"/>
    <x v="0"/>
    <s v="United States"/>
    <x v="2"/>
    <x v="2"/>
    <x v="1"/>
    <s v="FUR-FU-10003268"/>
    <x v="0"/>
    <x v="3"/>
    <s v="Eldon Radial Chair Mat for Low to Medium Pile Carpets"/>
    <n v="119.94"/>
    <n v="3"/>
    <n v="23.988"/>
    <x v="4"/>
    <s v="Nov"/>
  </r>
  <r>
    <s v="CA-2017-157448"/>
    <x v="716"/>
    <d v="2017-11-20T00:00:00"/>
    <x v="1"/>
    <s v="LC-16885"/>
    <s v="Lena Creighton"/>
    <x v="0"/>
    <s v="United States"/>
    <x v="2"/>
    <x v="2"/>
    <x v="1"/>
    <s v="FUR-FU-10001847"/>
    <x v="0"/>
    <x v="3"/>
    <s v="Eldon Image Series Black Desk Accessories"/>
    <n v="12.42"/>
    <n v="3"/>
    <n v="4.4711999999999996"/>
    <x v="4"/>
    <s v="Nov"/>
  </r>
  <r>
    <s v="CA-2016-137393"/>
    <x v="349"/>
    <d v="2016-05-10T00:00:00"/>
    <x v="1"/>
    <s v="GM-14500"/>
    <s v="Gene McClure"/>
    <x v="0"/>
    <s v="United States"/>
    <x v="175"/>
    <x v="2"/>
    <x v="1"/>
    <s v="FUR-FU-10001617"/>
    <x v="0"/>
    <x v="3"/>
    <s v="Executive Impressions 8-1/2&quot; Career Panel/Partition Cubicle Clock"/>
    <n v="41.6"/>
    <n v="4"/>
    <n v="14.144"/>
    <x v="4"/>
    <s v="May"/>
  </r>
  <r>
    <s v="CA-2017-122770"/>
    <x v="838"/>
    <d v="2017-12-18T00:00:00"/>
    <x v="1"/>
    <s v="EP-13915"/>
    <s v="Emily Phan"/>
    <x v="0"/>
    <s v="United States"/>
    <x v="28"/>
    <x v="2"/>
    <x v="1"/>
    <s v="FUR-FU-10001473"/>
    <x v="0"/>
    <x v="3"/>
    <s v="Eldon Executive Woodline II Desk Accessories, Mahogany"/>
    <n v="201.04"/>
    <n v="8"/>
    <n v="54.280799999999999"/>
    <x v="2"/>
    <s v="Dec"/>
  </r>
  <r>
    <s v="CA-2015-130183"/>
    <x v="18"/>
    <d v="2015-11-17T00:00:00"/>
    <x v="1"/>
    <s v="PO-18850"/>
    <s v="Patrick O'Brill"/>
    <x v="0"/>
    <s v="United States"/>
    <x v="6"/>
    <x v="5"/>
    <x v="3"/>
    <s v="FUR-BO-10001811"/>
    <x v="0"/>
    <x v="0"/>
    <s v="Atlantic Metals Mobile 5-Shelf Bookcases, Custom Colors"/>
    <n v="613.99919999999997"/>
    <n v="3"/>
    <n v="-18.058800000000002"/>
    <x v="4"/>
    <s v="Nov"/>
  </r>
  <r>
    <s v="CA-2016-122511"/>
    <x v="237"/>
    <d v="2016-03-11T00:00:00"/>
    <x v="3"/>
    <s v="BT-11485"/>
    <s v="Brad Thomas"/>
    <x v="2"/>
    <s v="United States"/>
    <x v="3"/>
    <x v="3"/>
    <x v="2"/>
    <s v="FUR-FU-10001037"/>
    <x v="0"/>
    <x v="3"/>
    <s v="DAX Charcoal/Nickel-Tone Document Frame, 5 x 7"/>
    <n v="30.335999999999999"/>
    <n v="4"/>
    <n v="9.48"/>
    <x v="7"/>
    <s v="Mar"/>
  </r>
  <r>
    <s v="CA-2016-161746"/>
    <x v="59"/>
    <d v="2016-10-27T00:00:00"/>
    <x v="1"/>
    <s v="CS-11950"/>
    <s v="Carlos Soltero"/>
    <x v="0"/>
    <s v="United States"/>
    <x v="2"/>
    <x v="2"/>
    <x v="1"/>
    <s v="FUR-CH-10004626"/>
    <x v="0"/>
    <x v="1"/>
    <s v="Office Star Flex Back Scooter Chair with Aluminum Finish Frame"/>
    <n v="242.136"/>
    <n v="3"/>
    <n v="12.1068"/>
    <x v="6"/>
    <s v="Oct"/>
  </r>
  <r>
    <s v="CA-2016-161746"/>
    <x v="59"/>
    <d v="2016-10-27T00:00:00"/>
    <x v="1"/>
    <s v="CS-11950"/>
    <s v="Carlos Soltero"/>
    <x v="0"/>
    <s v="United States"/>
    <x v="2"/>
    <x v="2"/>
    <x v="1"/>
    <s v="FUR-FU-10003731"/>
    <x v="0"/>
    <x v="3"/>
    <s v="Eldon Expressions Wood and Plastic Desk Accessories, Oak"/>
    <n v="19.96"/>
    <n v="2"/>
    <n v="5.5888"/>
    <x v="6"/>
    <s v="Oct"/>
  </r>
  <r>
    <s v="CA-2014-114251"/>
    <x v="726"/>
    <d v="2014-11-10T00:00:00"/>
    <x v="1"/>
    <s v="MD-17350"/>
    <s v="Maribeth Dona"/>
    <x v="0"/>
    <s v="United States"/>
    <x v="3"/>
    <x v="3"/>
    <x v="2"/>
    <s v="FUR-FU-10001468"/>
    <x v="0"/>
    <x v="3"/>
    <s v="Tenex Antistatic Computer Chair Mats"/>
    <n v="273.56799999999998"/>
    <n v="2"/>
    <n v="-34.195999999999998"/>
    <x v="2"/>
    <s v="Nov"/>
  </r>
  <r>
    <s v="CA-2016-119641"/>
    <x v="710"/>
    <d v="2016-09-26T00:00:00"/>
    <x v="1"/>
    <s v="CS-12250"/>
    <s v="Chris Selesnick"/>
    <x v="1"/>
    <s v="United States"/>
    <x v="356"/>
    <x v="16"/>
    <x v="3"/>
    <s v="FUR-FU-10002445"/>
    <x v="0"/>
    <x v="3"/>
    <s v="DAX Two-Tone Rosewood/Black Document Frame, Desktop, 5 x 7"/>
    <n v="18.96"/>
    <n v="2"/>
    <n v="7.5839999999999996"/>
    <x v="4"/>
    <s v="Sep"/>
  </r>
  <r>
    <s v="CA-2016-105781"/>
    <x v="285"/>
    <d v="2016-02-20T00:00:00"/>
    <x v="1"/>
    <s v="JF-15565"/>
    <s v="Jill Fjeld"/>
    <x v="0"/>
    <s v="United States"/>
    <x v="13"/>
    <x v="7"/>
    <x v="2"/>
    <s v="FUR-CH-10001802"/>
    <x v="0"/>
    <x v="1"/>
    <s v="Hon Every-Day Chair Series Swivel Task Chairs"/>
    <n v="326.64600000000002"/>
    <n v="3"/>
    <n v="39.923400000000001"/>
    <x v="4"/>
    <s v="Feb"/>
  </r>
  <r>
    <s v="CA-2014-114321"/>
    <x v="663"/>
    <d v="2014-08-25T00:00:00"/>
    <x v="1"/>
    <s v="NC-18535"/>
    <s v="Nick Crebassa"/>
    <x v="1"/>
    <s v="United States"/>
    <x v="247"/>
    <x v="25"/>
    <x v="0"/>
    <s v="FUR-CH-10001797"/>
    <x v="0"/>
    <x v="1"/>
    <s v="Safco Chair Connectors, 6/Carton"/>
    <n v="500.24"/>
    <n v="13"/>
    <n v="145.06960000000001"/>
    <x v="2"/>
    <s v="Aug"/>
  </r>
  <r>
    <s v="CA-2015-117086"/>
    <x v="428"/>
    <d v="2015-11-12T00:00:00"/>
    <x v="1"/>
    <s v="QJ-19255"/>
    <s v="Quincy Jones"/>
    <x v="1"/>
    <s v="United States"/>
    <x v="259"/>
    <x v="43"/>
    <x v="2"/>
    <s v="FUR-BO-10004834"/>
    <x v="0"/>
    <x v="0"/>
    <s v="Riverside Palais Royal Lawyers Bookcase, Royale Cherry Finish"/>
    <n v="4404.8999999999996"/>
    <n v="5"/>
    <n v="1013.127"/>
    <x v="4"/>
    <s v="Nov"/>
  </r>
  <r>
    <s v="CA-2017-137505"/>
    <x v="241"/>
    <d v="2017-11-24T00:00:00"/>
    <x v="3"/>
    <s v="BP-11290"/>
    <s v="Beth Paige"/>
    <x v="0"/>
    <s v="United States"/>
    <x v="2"/>
    <x v="2"/>
    <x v="1"/>
    <s v="FUR-TA-10000617"/>
    <x v="0"/>
    <x v="2"/>
    <s v="Hon Practical Foundations 30 x 60 Training Table, Light Gray/Charcoal"/>
    <n v="364.08"/>
    <n v="2"/>
    <n v="9.1020000000000003"/>
    <x v="7"/>
    <s v="Nov"/>
  </r>
  <r>
    <s v="CA-2017-137505"/>
    <x v="241"/>
    <d v="2017-11-24T00:00:00"/>
    <x v="3"/>
    <s v="BP-11290"/>
    <s v="Beth Paige"/>
    <x v="0"/>
    <s v="United States"/>
    <x v="2"/>
    <x v="2"/>
    <x v="1"/>
    <s v="FUR-TA-10001676"/>
    <x v="0"/>
    <x v="2"/>
    <s v="Hon 61000 Series Interactive Training Tables"/>
    <n v="71.087999999999994"/>
    <n v="2"/>
    <n v="-1.7771999999999999"/>
    <x v="7"/>
    <s v="Nov"/>
  </r>
  <r>
    <s v="US-2014-140914"/>
    <x v="163"/>
    <d v="2014-11-15T00:00:00"/>
    <x v="1"/>
    <s v="BH-11710"/>
    <s v="Brosina Hoffman"/>
    <x v="0"/>
    <s v="United States"/>
    <x v="9"/>
    <x v="8"/>
    <x v="3"/>
    <s v="FUR-FU-10000175"/>
    <x v="0"/>
    <x v="3"/>
    <s v="DAX Wood Document Frame."/>
    <n v="10.984"/>
    <n v="2"/>
    <n v="-7.9634"/>
    <x v="4"/>
    <s v="Nov"/>
  </r>
  <r>
    <s v="US-2014-140914"/>
    <x v="163"/>
    <d v="2014-11-15T00:00:00"/>
    <x v="1"/>
    <s v="BH-11710"/>
    <s v="Brosina Hoffman"/>
    <x v="0"/>
    <s v="United States"/>
    <x v="9"/>
    <x v="8"/>
    <x v="3"/>
    <s v="FUR-CH-10003379"/>
    <x v="0"/>
    <x v="1"/>
    <s v="Global Commerce Series High-Back Swivel/Tilt Chairs"/>
    <n v="797.94399999999996"/>
    <n v="4"/>
    <n v="-56.996000000000002"/>
    <x v="4"/>
    <s v="Nov"/>
  </r>
  <r>
    <s v="CA-2017-113705"/>
    <x v="582"/>
    <d v="2017-03-29T00:00:00"/>
    <x v="0"/>
    <s v="LC-16870"/>
    <s v="Lena Cacioppo"/>
    <x v="0"/>
    <s v="United States"/>
    <x v="52"/>
    <x v="25"/>
    <x v="0"/>
    <s v="FUR-TA-10002533"/>
    <x v="0"/>
    <x v="2"/>
    <s v="BPI Conference Tables"/>
    <n v="292.10000000000002"/>
    <n v="2"/>
    <n v="58.42"/>
    <x v="3"/>
    <s v="Mar"/>
  </r>
  <r>
    <s v="CA-2016-146913"/>
    <x v="359"/>
    <d v="2016-11-05T00:00:00"/>
    <x v="1"/>
    <s v="SF-20965"/>
    <s v="Sylvia Foulston"/>
    <x v="1"/>
    <s v="United States"/>
    <x v="28"/>
    <x v="2"/>
    <x v="1"/>
    <s v="FUR-CH-10001854"/>
    <x v="0"/>
    <x v="1"/>
    <s v="Office Star - Professional Matrix Back Chair with 2-to-1 Synchro Tilt and Mesh Fabric Seat"/>
    <n v="1403.92"/>
    <n v="5"/>
    <n v="70.195999999999998"/>
    <x v="2"/>
    <s v="Oct"/>
  </r>
  <r>
    <s v="CA-2016-123533"/>
    <x v="243"/>
    <d v="2016-11-30T00:00:00"/>
    <x v="1"/>
    <s v="SC-20050"/>
    <s v="Sample Company A"/>
    <x v="2"/>
    <s v="United States"/>
    <x v="173"/>
    <x v="1"/>
    <x v="0"/>
    <s v="FUR-BO-10001619"/>
    <x v="0"/>
    <x v="0"/>
    <s v="O'Sullivan Cherrywood Estates Traditional Bookcase"/>
    <n v="339.92"/>
    <n v="5"/>
    <n v="8.4979999999999993"/>
    <x v="6"/>
    <s v="Nov"/>
  </r>
  <r>
    <s v="CA-2014-169019"/>
    <x v="503"/>
    <d v="2014-07-30T00:00:00"/>
    <x v="1"/>
    <s v="LF-17185"/>
    <s v="Luke Foster"/>
    <x v="0"/>
    <s v="United States"/>
    <x v="21"/>
    <x v="5"/>
    <x v="3"/>
    <s v="FUR-FU-10004666"/>
    <x v="0"/>
    <x v="3"/>
    <s v="DAX Clear Channel Poster Frame"/>
    <n v="17.495999999999999"/>
    <n v="3"/>
    <n v="-10.0602"/>
    <x v="4"/>
    <s v="Jul"/>
  </r>
  <r>
    <s v="CA-2015-149748"/>
    <x v="151"/>
    <d v="2015-06-02T00:00:00"/>
    <x v="0"/>
    <s v="EM-13825"/>
    <s v="Elizabeth Moffitt"/>
    <x v="1"/>
    <s v="United States"/>
    <x v="309"/>
    <x v="18"/>
    <x v="2"/>
    <s v="FUR-FU-10001847"/>
    <x v="0"/>
    <x v="3"/>
    <s v="Eldon Image Series Black Desk Accessories"/>
    <n v="8.2799999999999994"/>
    <n v="2"/>
    <n v="2.9807999999999999"/>
    <x v="3"/>
    <s v="May"/>
  </r>
  <r>
    <s v="US-2014-114377"/>
    <x v="726"/>
    <d v="2014-11-05T00:00:00"/>
    <x v="3"/>
    <s v="BG-11035"/>
    <s v="Barry Gonzalez"/>
    <x v="0"/>
    <s v="United States"/>
    <x v="247"/>
    <x v="25"/>
    <x v="0"/>
    <s v="FUR-CH-10004754"/>
    <x v="0"/>
    <x v="1"/>
    <s v="Global Stack Chair with Arms, Black"/>
    <n v="149.9"/>
    <n v="5"/>
    <n v="40.472999999999999"/>
    <x v="7"/>
    <s v="Nov"/>
  </r>
  <r>
    <s v="CA-2017-144491"/>
    <x v="582"/>
    <d v="2017-04-01T00:00:00"/>
    <x v="1"/>
    <s v="CJ-12010"/>
    <s v="Caroline Jumper"/>
    <x v="0"/>
    <s v="United States"/>
    <x v="6"/>
    <x v="5"/>
    <x v="3"/>
    <s v="FUR-BO-10001811"/>
    <x v="0"/>
    <x v="0"/>
    <s v="Atlantic Metals Mobile 5-Shelf Bookcases, Custom Colors"/>
    <n v="1023.332"/>
    <n v="5"/>
    <n v="-30.097999999999999"/>
    <x v="2"/>
    <s v="Mar"/>
  </r>
  <r>
    <s v="CA-2017-144491"/>
    <x v="582"/>
    <d v="2017-04-01T00:00:00"/>
    <x v="1"/>
    <s v="CJ-12010"/>
    <s v="Caroline Jumper"/>
    <x v="0"/>
    <s v="United States"/>
    <x v="6"/>
    <x v="5"/>
    <x v="3"/>
    <s v="FUR-CH-10004063"/>
    <x v="0"/>
    <x v="1"/>
    <s v="Global Deluxe High-Back Manager's Chair"/>
    <n v="600.55799999999999"/>
    <n v="3"/>
    <n v="-8.5793999999999997"/>
    <x v="2"/>
    <s v="Mar"/>
  </r>
  <r>
    <s v="CA-2017-144491"/>
    <x v="582"/>
    <d v="2017-04-01T00:00:00"/>
    <x v="1"/>
    <s v="CJ-12010"/>
    <s v="Caroline Jumper"/>
    <x v="0"/>
    <s v="United States"/>
    <x v="6"/>
    <x v="5"/>
    <x v="3"/>
    <s v="FUR-CH-10001714"/>
    <x v="0"/>
    <x v="1"/>
    <s v="Global Leather &amp; Oak Executive Chair, Burgundy"/>
    <n v="211.24600000000001"/>
    <n v="2"/>
    <n v="-66.391599999999997"/>
    <x v="2"/>
    <s v="Mar"/>
  </r>
  <r>
    <s v="CA-2014-127166"/>
    <x v="876"/>
    <d v="2014-05-23T00:00:00"/>
    <x v="0"/>
    <s v="KH-16360"/>
    <s v="Katherine Hughes"/>
    <x v="0"/>
    <s v="United States"/>
    <x v="6"/>
    <x v="5"/>
    <x v="3"/>
    <s v="FUR-CH-10003396"/>
    <x v="0"/>
    <x v="1"/>
    <s v="Global Deluxe Steno Chair"/>
    <n v="107.77200000000001"/>
    <n v="2"/>
    <n v="-29.252400000000002"/>
    <x v="3"/>
    <s v="May"/>
  </r>
  <r>
    <s v="CA-2015-122973"/>
    <x v="877"/>
    <d v="2015-07-20T00:00:00"/>
    <x v="0"/>
    <s v="PJ-19015"/>
    <s v="Pauline Johnson"/>
    <x v="0"/>
    <s v="United States"/>
    <x v="13"/>
    <x v="7"/>
    <x v="2"/>
    <s v="FUR-FU-10002364"/>
    <x v="0"/>
    <x v="3"/>
    <s v="Eldon Expressions Wood Desk Accessories, Oak"/>
    <n v="7.38"/>
    <n v="1"/>
    <n v="2.1402000000000001"/>
    <x v="3"/>
    <s v="Jul"/>
  </r>
  <r>
    <s v="CA-2016-136322"/>
    <x v="59"/>
    <d v="2016-10-26T00:00:00"/>
    <x v="1"/>
    <s v="AP-10720"/>
    <s v="Anne Pryor"/>
    <x v="2"/>
    <s v="United States"/>
    <x v="1"/>
    <x v="1"/>
    <x v="0"/>
    <s v="FUR-FU-10002878"/>
    <x v="0"/>
    <x v="3"/>
    <s v="Seth Thomas 14&quot; Day/Date Wall Clock"/>
    <n v="45.567999999999998"/>
    <n v="2"/>
    <n v="9.6831999999999994"/>
    <x v="2"/>
    <s v="Oct"/>
  </r>
  <r>
    <s v="CA-2017-107209"/>
    <x v="534"/>
    <d v="2017-08-01T00:00:00"/>
    <x v="0"/>
    <s v="JW-15955"/>
    <s v="Joni Wasserman"/>
    <x v="0"/>
    <s v="United States"/>
    <x v="168"/>
    <x v="30"/>
    <x v="0"/>
    <s v="FUR-CH-10001146"/>
    <x v="0"/>
    <x v="1"/>
    <s v="Global Value Mid-Back Manager's Chair, Gray"/>
    <n v="194.84800000000001"/>
    <n v="4"/>
    <n v="12.178000000000001"/>
    <x v="2"/>
    <s v="Jul"/>
  </r>
  <r>
    <s v="CA-2015-162201"/>
    <x v="878"/>
    <d v="2015-06-12T00:00:00"/>
    <x v="1"/>
    <s v="AG-10495"/>
    <s v="Andrew Gjertsen"/>
    <x v="1"/>
    <s v="United States"/>
    <x v="66"/>
    <x v="1"/>
    <x v="0"/>
    <s v="FUR-FU-10001185"/>
    <x v="0"/>
    <x v="3"/>
    <s v="Advantus Employee of the Month Certificate Frame, 11 x 13-1/2"/>
    <n v="173.208"/>
    <n v="7"/>
    <n v="45.467100000000002"/>
    <x v="4"/>
    <s v="Jun"/>
  </r>
  <r>
    <s v="US-2014-164406"/>
    <x v="879"/>
    <d v="2014-08-19T00:00:00"/>
    <x v="1"/>
    <s v="BD-11605"/>
    <s v="Brian Dahlen"/>
    <x v="0"/>
    <s v="United States"/>
    <x v="28"/>
    <x v="2"/>
    <x v="1"/>
    <s v="FUR-CH-10003833"/>
    <x v="0"/>
    <x v="1"/>
    <s v="Novimex Fabric Task Chair"/>
    <n v="195.136"/>
    <n v="4"/>
    <n v="-12.196"/>
    <x v="4"/>
    <s v="Aug"/>
  </r>
  <r>
    <s v="US-2017-152842"/>
    <x v="3"/>
    <d v="2017-07-23T00:00:00"/>
    <x v="1"/>
    <s v="NF-18385"/>
    <s v="Natalie Fritzler"/>
    <x v="0"/>
    <s v="United States"/>
    <x v="127"/>
    <x v="30"/>
    <x v="0"/>
    <s v="FUR-CH-10004218"/>
    <x v="0"/>
    <x v="1"/>
    <s v="Global Fabric Manager's Chair, Dark Gray"/>
    <n v="242.352"/>
    <n v="3"/>
    <n v="15.147"/>
    <x v="1"/>
    <s v="Jul"/>
  </r>
  <r>
    <s v="CA-2014-113257"/>
    <x v="439"/>
    <d v="2014-12-18T00:00:00"/>
    <x v="0"/>
    <s v="SC-20305"/>
    <s v="Sean Christensen"/>
    <x v="0"/>
    <s v="United States"/>
    <x v="365"/>
    <x v="5"/>
    <x v="3"/>
    <s v="FUR-FU-10001706"/>
    <x v="0"/>
    <x v="3"/>
    <s v="Longer-Life Soft White Bulbs"/>
    <n v="8.6240000000000006"/>
    <n v="7"/>
    <n v="-2.5872000000000002"/>
    <x v="3"/>
    <s v="Dec"/>
  </r>
  <r>
    <s v="CA-2016-126627"/>
    <x v="792"/>
    <d v="2016-10-12T00:00:00"/>
    <x v="2"/>
    <s v="WB-21850"/>
    <s v="William Brown"/>
    <x v="0"/>
    <s v="United States"/>
    <x v="101"/>
    <x v="5"/>
    <x v="3"/>
    <s v="FUR-FU-10004963"/>
    <x v="0"/>
    <x v="3"/>
    <s v="Eldon 400 Class Desk Accessories, Black Carbon"/>
    <n v="14"/>
    <n v="4"/>
    <n v="-6.3"/>
    <x v="3"/>
    <s v="Oct"/>
  </r>
  <r>
    <s v="US-2016-125402"/>
    <x v="228"/>
    <d v="2016-10-01T00:00:00"/>
    <x v="1"/>
    <s v="DL-12865"/>
    <s v="Dan Lawera"/>
    <x v="0"/>
    <s v="United States"/>
    <x v="62"/>
    <x v="2"/>
    <x v="1"/>
    <s v="FUR-CH-10000665"/>
    <x v="0"/>
    <x v="1"/>
    <s v="Global Airflow Leather Mesh Back Chair, Black"/>
    <n v="483.13600000000002"/>
    <n v="4"/>
    <n v="60.392000000000003"/>
    <x v="6"/>
    <s v="Sep"/>
  </r>
  <r>
    <s v="CA-2014-163867"/>
    <x v="270"/>
    <d v="2014-06-06T00:00:00"/>
    <x v="2"/>
    <s v="RE-19450"/>
    <s v="Richard Eichhorn"/>
    <x v="0"/>
    <s v="United States"/>
    <x v="42"/>
    <x v="8"/>
    <x v="3"/>
    <s v="FUR-FU-10001475"/>
    <x v="0"/>
    <x v="3"/>
    <s v="Contract Clock, 14&quot;, Brown"/>
    <n v="61.543999999999997"/>
    <n v="7"/>
    <n v="-40.003599999999999"/>
    <x v="0"/>
    <s v="Jun"/>
  </r>
  <r>
    <s v="CA-2017-169327"/>
    <x v="113"/>
    <d v="2017-09-04T00:00:00"/>
    <x v="0"/>
    <s v="MH-17290"/>
    <s v="Marc Harrigan"/>
    <x v="2"/>
    <s v="United States"/>
    <x v="2"/>
    <x v="2"/>
    <x v="1"/>
    <s v="FUR-FU-10004188"/>
    <x v="0"/>
    <x v="3"/>
    <s v="Luxo Professional Combination Clamp-On Lamps"/>
    <n v="511.5"/>
    <n v="5"/>
    <n v="132.99"/>
    <x v="3"/>
    <s v="Sep"/>
  </r>
  <r>
    <s v="CA-2016-158155"/>
    <x v="630"/>
    <d v="2016-05-06T00:00:00"/>
    <x v="1"/>
    <s v="EH-13765"/>
    <s v="Edward Hooks"/>
    <x v="1"/>
    <s v="United States"/>
    <x v="13"/>
    <x v="7"/>
    <x v="2"/>
    <s v="FUR-FU-10000732"/>
    <x v="0"/>
    <x v="3"/>
    <s v="Eldon 200 Class Desk Accessories"/>
    <n v="12.56"/>
    <n v="2"/>
    <n v="4.0191999999999997"/>
    <x v="4"/>
    <s v="May"/>
  </r>
  <r>
    <s v="CA-2016-158155"/>
    <x v="630"/>
    <d v="2016-05-06T00:00:00"/>
    <x v="1"/>
    <s v="EH-13765"/>
    <s v="Edward Hooks"/>
    <x v="1"/>
    <s v="United States"/>
    <x v="13"/>
    <x v="7"/>
    <x v="2"/>
    <s v="FUR-FU-10002253"/>
    <x v="0"/>
    <x v="3"/>
    <s v="Howard Miller 13&quot; Diameter Pewter Finish Round Wall Clock"/>
    <n v="214.7"/>
    <n v="5"/>
    <n v="83.733000000000004"/>
    <x v="4"/>
    <s v="May"/>
  </r>
  <r>
    <s v="CA-2017-138870"/>
    <x v="744"/>
    <d v="2017-06-23T00:00:00"/>
    <x v="1"/>
    <s v="GA-14515"/>
    <s v="George Ashbrook"/>
    <x v="0"/>
    <s v="United States"/>
    <x v="28"/>
    <x v="2"/>
    <x v="1"/>
    <s v="FUR-FU-10002396"/>
    <x v="0"/>
    <x v="3"/>
    <s v="DAX Copper Panel Document Frame, 5 x 7 Size"/>
    <n v="50.32"/>
    <n v="4"/>
    <n v="21.134399999999999"/>
    <x v="4"/>
    <s v="Jun"/>
  </r>
  <r>
    <s v="CA-2015-164301"/>
    <x v="880"/>
    <d v="2015-03-30T00:00:00"/>
    <x v="1"/>
    <s v="EB-13840"/>
    <s v="Ellis Ballard"/>
    <x v="1"/>
    <s v="United States"/>
    <x v="15"/>
    <x v="13"/>
    <x v="1"/>
    <s v="FUR-TA-10001889"/>
    <x v="0"/>
    <x v="2"/>
    <s v="Bush Advantage Collection Racetrack Conference Table"/>
    <n v="3393.68"/>
    <n v="8"/>
    <n v="610.86239999999998"/>
    <x v="4"/>
    <s v="Mar"/>
  </r>
  <r>
    <s v="CA-2017-113278"/>
    <x v="881"/>
    <d v="2017-01-20T00:00:00"/>
    <x v="1"/>
    <s v="HR-14770"/>
    <s v="Hallie Redmond"/>
    <x v="2"/>
    <s v="United States"/>
    <x v="52"/>
    <x v="6"/>
    <x v="3"/>
    <s v="FUR-FU-10001037"/>
    <x v="0"/>
    <x v="3"/>
    <s v="DAX Charcoal/Nickel-Tone Document Frame, 5 x 7"/>
    <n v="18.96"/>
    <n v="2"/>
    <n v="8.532"/>
    <x v="6"/>
    <s v="Jan"/>
  </r>
  <r>
    <s v="CA-2014-114195"/>
    <x v="770"/>
    <d v="2014-11-03T00:00:00"/>
    <x v="2"/>
    <s v="EA-14035"/>
    <s v="Erin Ashbrook"/>
    <x v="1"/>
    <s v="United States"/>
    <x v="366"/>
    <x v="15"/>
    <x v="2"/>
    <s v="FUR-FU-10002253"/>
    <x v="0"/>
    <x v="3"/>
    <s v="Howard Miller 13&quot; Diameter Pewter Finish Round Wall Clock"/>
    <n v="68.703999999999994"/>
    <n v="2"/>
    <n v="16.3172"/>
    <x v="3"/>
    <s v="Nov"/>
  </r>
  <r>
    <s v="CA-2016-122581"/>
    <x v="650"/>
    <d v="2016-08-25T00:00:00"/>
    <x v="1"/>
    <s v="JK-15370"/>
    <s v="Jay Kimmel"/>
    <x v="0"/>
    <s v="United States"/>
    <x v="13"/>
    <x v="7"/>
    <x v="2"/>
    <s v="FUR-CH-10002961"/>
    <x v="0"/>
    <x v="1"/>
    <s v="Leather Task Chair, Black"/>
    <n v="573.17399999999998"/>
    <n v="7"/>
    <n v="63.686"/>
    <x v="4"/>
    <s v="Aug"/>
  </r>
  <r>
    <s v="US-2016-115441"/>
    <x v="81"/>
    <d v="2016-07-28T00:00:00"/>
    <x v="0"/>
    <s v="SH-19975"/>
    <s v="Sally Hughsby"/>
    <x v="1"/>
    <s v="United States"/>
    <x v="79"/>
    <x v="16"/>
    <x v="3"/>
    <s v="FUR-CH-10004626"/>
    <x v="0"/>
    <x v="1"/>
    <s v="Office Star Flex Back Scooter Chair with Aluminum Finish Frame"/>
    <n v="403.56"/>
    <n v="4"/>
    <n v="96.854399999999998"/>
    <x v="0"/>
    <s v="Jul"/>
  </r>
  <r>
    <s v="US-2016-115441"/>
    <x v="81"/>
    <d v="2016-07-28T00:00:00"/>
    <x v="0"/>
    <s v="SH-19975"/>
    <s v="Sally Hughsby"/>
    <x v="1"/>
    <s v="United States"/>
    <x v="79"/>
    <x v="16"/>
    <x v="3"/>
    <s v="FUR-FU-10001756"/>
    <x v="0"/>
    <x v="3"/>
    <s v="Eldon Expressions Desk Accessory, Wood Photo Frame, Mahogany"/>
    <n v="95.2"/>
    <n v="5"/>
    <n v="27.608000000000001"/>
    <x v="0"/>
    <s v="Jul"/>
  </r>
  <r>
    <s v="CA-2016-112830"/>
    <x v="882"/>
    <d v="2016-06-10T00:00:00"/>
    <x v="1"/>
    <s v="LP-17095"/>
    <s v="Liz Preis"/>
    <x v="0"/>
    <s v="United States"/>
    <x v="130"/>
    <x v="15"/>
    <x v="2"/>
    <s v="FUR-FU-10004306"/>
    <x v="0"/>
    <x v="3"/>
    <s v="Electrix Halogen Magnifier Lamp"/>
    <n v="466.32"/>
    <n v="3"/>
    <n v="34.973999999999997"/>
    <x v="4"/>
    <s v="Jun"/>
  </r>
  <r>
    <s v="CA-2016-112830"/>
    <x v="882"/>
    <d v="2016-06-10T00:00:00"/>
    <x v="1"/>
    <s v="LP-17095"/>
    <s v="Liz Preis"/>
    <x v="0"/>
    <s v="United States"/>
    <x v="130"/>
    <x v="15"/>
    <x v="2"/>
    <s v="FUR-FU-10004845"/>
    <x v="0"/>
    <x v="3"/>
    <s v="Deflect-o EconoMat Nonstudded, No Bevel Mat"/>
    <n v="82.64"/>
    <n v="2"/>
    <n v="0"/>
    <x v="4"/>
    <s v="Jun"/>
  </r>
  <r>
    <s v="US-2014-117380"/>
    <x v="786"/>
    <d v="2014-04-03T00:00:00"/>
    <x v="1"/>
    <s v="MP-18175"/>
    <s v="Mike Pelletier"/>
    <x v="2"/>
    <s v="United States"/>
    <x v="76"/>
    <x v="15"/>
    <x v="2"/>
    <s v="FUR-TA-10000198"/>
    <x v="0"/>
    <x v="2"/>
    <s v="Chromcraft Bull-Nose Wood Oval Conference Tables &amp; Bases"/>
    <n v="330.58800000000002"/>
    <n v="1"/>
    <n v="-143.25479999999999"/>
    <x v="6"/>
    <s v="Mar"/>
  </r>
  <r>
    <s v="CA-2017-117646"/>
    <x v="67"/>
    <d v="2017-08-25T00:00:00"/>
    <x v="1"/>
    <s v="SC-20845"/>
    <s v="Sung Chung"/>
    <x v="0"/>
    <s v="United States"/>
    <x v="74"/>
    <x v="12"/>
    <x v="1"/>
    <s v="FUR-FU-10001037"/>
    <x v="0"/>
    <x v="3"/>
    <s v="DAX Charcoal/Nickel-Tone Document Frame, 5 x 7"/>
    <n v="22.751999999999999"/>
    <n v="3"/>
    <n v="7.11"/>
    <x v="4"/>
    <s v="Aug"/>
  </r>
  <r>
    <s v="CA-2014-122609"/>
    <x v="352"/>
    <d v="2014-11-18T00:00:00"/>
    <x v="1"/>
    <s v="DP-13000"/>
    <s v="Darren Powers"/>
    <x v="0"/>
    <s v="United States"/>
    <x v="118"/>
    <x v="5"/>
    <x v="3"/>
    <s v="FUR-FU-10004587"/>
    <x v="0"/>
    <x v="3"/>
    <s v="GE General Use Halogen Bulbs, 100 Watts, 1 Bulb per Pack"/>
    <n v="25.128"/>
    <n v="3"/>
    <n v="-6.9101999999999997"/>
    <x v="6"/>
    <s v="Nov"/>
  </r>
  <r>
    <s v="US-2015-129007"/>
    <x v="615"/>
    <d v="2015-09-15T00:00:00"/>
    <x v="2"/>
    <s v="KD-16615"/>
    <s v="Ken Dana"/>
    <x v="1"/>
    <s v="United States"/>
    <x v="261"/>
    <x v="2"/>
    <x v="1"/>
    <s v="FUR-FU-10004973"/>
    <x v="0"/>
    <x v="3"/>
    <s v="Flat Face Poster Frame"/>
    <n v="131.88"/>
    <n v="7"/>
    <n v="55.389600000000002"/>
    <x v="3"/>
    <s v="Sep"/>
  </r>
  <r>
    <s v="US-2015-129007"/>
    <x v="615"/>
    <d v="2015-09-15T00:00:00"/>
    <x v="2"/>
    <s v="KD-16615"/>
    <s v="Ken Dana"/>
    <x v="1"/>
    <s v="United States"/>
    <x v="261"/>
    <x v="2"/>
    <x v="1"/>
    <s v="FUR-CH-10000155"/>
    <x v="0"/>
    <x v="1"/>
    <s v="Global Comet Stacking Armless Chair"/>
    <n v="717.72"/>
    <n v="3"/>
    <n v="71.772000000000006"/>
    <x v="3"/>
    <s v="Sep"/>
  </r>
  <r>
    <s v="US-2015-129007"/>
    <x v="615"/>
    <d v="2015-09-15T00:00:00"/>
    <x v="2"/>
    <s v="KD-16615"/>
    <s v="Ken Dana"/>
    <x v="1"/>
    <s v="United States"/>
    <x v="261"/>
    <x v="2"/>
    <x v="1"/>
    <s v="FUR-FU-10002379"/>
    <x v="0"/>
    <x v="3"/>
    <s v="Eldon Econocleat Chair Mats for Low Pile Carpets"/>
    <n v="207.35"/>
    <n v="5"/>
    <n v="24.882000000000001"/>
    <x v="3"/>
    <s v="Sep"/>
  </r>
  <r>
    <s v="US-2015-129007"/>
    <x v="615"/>
    <d v="2015-09-15T00:00:00"/>
    <x v="2"/>
    <s v="KD-16615"/>
    <s v="Ken Dana"/>
    <x v="1"/>
    <s v="United States"/>
    <x v="261"/>
    <x v="2"/>
    <x v="1"/>
    <s v="FUR-FU-10004018"/>
    <x v="0"/>
    <x v="3"/>
    <s v="Tensor Computer Mounted Lamp"/>
    <n v="44.67"/>
    <n v="3"/>
    <n v="12.0609"/>
    <x v="3"/>
    <s v="Sep"/>
  </r>
  <r>
    <s v="CA-2015-132388"/>
    <x v="883"/>
    <d v="2015-10-12T00:00:00"/>
    <x v="2"/>
    <s v="KN-16390"/>
    <s v="Katherine Nockton"/>
    <x v="1"/>
    <s v="United States"/>
    <x v="367"/>
    <x v="2"/>
    <x v="1"/>
    <s v="FUR-CH-10001714"/>
    <x v="0"/>
    <x v="1"/>
    <s v="Global Leather &amp; Oak Executive Chair, Burgundy"/>
    <n v="362.13600000000002"/>
    <n v="3"/>
    <n v="-54.320399999999999"/>
    <x v="3"/>
    <s v="Oct"/>
  </r>
  <r>
    <s v="CA-2017-160927"/>
    <x v="884"/>
    <d v="2017-01-31T00:00:00"/>
    <x v="0"/>
    <s v="TM-21010"/>
    <s v="Tamara Manning"/>
    <x v="0"/>
    <s v="United States"/>
    <x v="149"/>
    <x v="26"/>
    <x v="3"/>
    <s v="FUR-FU-10000010"/>
    <x v="0"/>
    <x v="3"/>
    <s v="DAX Value U-Channel Document Frames, Easel Back"/>
    <n v="14.91"/>
    <n v="3"/>
    <n v="4.6220999999999997"/>
    <x v="3"/>
    <s v="Jan"/>
  </r>
  <r>
    <s v="CA-2016-149272"/>
    <x v="775"/>
    <d v="2016-03-19T00:00:00"/>
    <x v="1"/>
    <s v="MY-18295"/>
    <s v="Muhammed Yedwab"/>
    <x v="1"/>
    <s v="United States"/>
    <x v="368"/>
    <x v="5"/>
    <x v="3"/>
    <s v="FUR-CH-10000863"/>
    <x v="0"/>
    <x v="1"/>
    <s v="Novimex Swivel Fabric Task Chair"/>
    <n v="528.42999999999995"/>
    <n v="5"/>
    <n v="-143.43100000000001"/>
    <x v="4"/>
    <s v="Mar"/>
  </r>
  <r>
    <s v="CA-2016-129630"/>
    <x v="631"/>
    <d v="2016-09-04T00:00:00"/>
    <x v="3"/>
    <s v="IM-15055"/>
    <s v="Ionia McGrath"/>
    <x v="0"/>
    <s v="United States"/>
    <x v="28"/>
    <x v="2"/>
    <x v="1"/>
    <s v="FUR-FU-10000260"/>
    <x v="0"/>
    <x v="3"/>
    <s v="6&quot; Cubicle Wall Clock, Black"/>
    <n v="24.27"/>
    <n v="3"/>
    <n v="8.7371999999999996"/>
    <x v="7"/>
    <s v="Sep"/>
  </r>
  <r>
    <s v="CA-2015-104948"/>
    <x v="18"/>
    <d v="2015-11-17T00:00:00"/>
    <x v="1"/>
    <s v="KH-16510"/>
    <s v="Keith Herrera"/>
    <x v="0"/>
    <s v="United States"/>
    <x v="369"/>
    <x v="2"/>
    <x v="1"/>
    <s v="FUR-BO-10004357"/>
    <x v="0"/>
    <x v="0"/>
    <s v="O'Sullivan Living Dimensions 3-Shelf Bookcases"/>
    <n v="683.33199999999999"/>
    <n v="4"/>
    <n v="-40.195999999999998"/>
    <x v="4"/>
    <s v="Nov"/>
  </r>
  <r>
    <s v="CA-2016-164889"/>
    <x v="885"/>
    <d v="2016-06-06T00:00:00"/>
    <x v="0"/>
    <s v="CP-12340"/>
    <s v="Christine Phan"/>
    <x v="1"/>
    <s v="United States"/>
    <x v="2"/>
    <x v="2"/>
    <x v="1"/>
    <s v="FUR-TA-10001676"/>
    <x v="0"/>
    <x v="2"/>
    <s v="Hon 61000 Series Interactive Training Tables"/>
    <n v="71.087999999999994"/>
    <n v="2"/>
    <n v="-1.7771999999999999"/>
    <x v="0"/>
    <s v="Jun"/>
  </r>
  <r>
    <s v="CA-2016-169824"/>
    <x v="574"/>
    <d v="2016-12-17T00:00:00"/>
    <x v="1"/>
    <s v="NS-18640"/>
    <s v="Noel Staavos"/>
    <x v="1"/>
    <s v="United States"/>
    <x v="13"/>
    <x v="7"/>
    <x v="2"/>
    <s v="FUR-FU-10004864"/>
    <x v="0"/>
    <x v="3"/>
    <s v="Eldon 500 Class Desk Accessories"/>
    <n v="60.35"/>
    <n v="5"/>
    <n v="19.915500000000002"/>
    <x v="2"/>
    <s v="Dec"/>
  </r>
  <r>
    <s v="CA-2017-121559"/>
    <x v="886"/>
    <d v="2017-06-03T00:00:00"/>
    <x v="0"/>
    <s v="HW-14935"/>
    <s v="Helen Wasserman"/>
    <x v="1"/>
    <s v="United States"/>
    <x v="370"/>
    <x v="6"/>
    <x v="3"/>
    <s v="FUR-CH-10003746"/>
    <x v="0"/>
    <x v="1"/>
    <s v="Hon 4070 Series Pagoda Round Back Stacking Chairs"/>
    <n v="1925.88"/>
    <n v="6"/>
    <n v="539.24639999999999"/>
    <x v="3"/>
    <s v="Jun"/>
  </r>
  <r>
    <s v="CA-2015-141593"/>
    <x v="646"/>
    <d v="2015-12-16T00:00:00"/>
    <x v="0"/>
    <s v="DB-12970"/>
    <s v="Darren Budd"/>
    <x v="1"/>
    <s v="United States"/>
    <x v="2"/>
    <x v="2"/>
    <x v="1"/>
    <s v="FUR-TA-10002622"/>
    <x v="0"/>
    <x v="2"/>
    <s v="Bush Andora Conference Table, Maple/Graphite Gray Finish"/>
    <n v="273.56799999999998"/>
    <n v="2"/>
    <n v="10.258800000000001"/>
    <x v="3"/>
    <s v="Dec"/>
  </r>
  <r>
    <s v="CA-2015-168088"/>
    <x v="887"/>
    <d v="2015-03-22T00:00:00"/>
    <x v="2"/>
    <s v="CM-12655"/>
    <s v="Corinna Mitchell"/>
    <x v="2"/>
    <s v="United States"/>
    <x v="6"/>
    <x v="5"/>
    <x v="3"/>
    <s v="FUR-BO-10004218"/>
    <x v="0"/>
    <x v="0"/>
    <s v="Bush Heritage Pine Collection 5-Shelf Bookcase, Albany Pine Finish, *Special Order"/>
    <n v="383.46559999999999"/>
    <n v="4"/>
    <n v="-67.670400000000001"/>
    <x v="0"/>
    <s v="Mar"/>
  </r>
  <r>
    <s v="CA-2016-146374"/>
    <x v="28"/>
    <d v="2016-12-10T00:00:00"/>
    <x v="0"/>
    <s v="HE-14800"/>
    <s v="Harold Engle"/>
    <x v="1"/>
    <s v="United States"/>
    <x v="19"/>
    <x v="14"/>
    <x v="2"/>
    <s v="FUR-FU-10002671"/>
    <x v="0"/>
    <x v="3"/>
    <s v="Electrix 20W Halogen Replacement Bulb for Zoom-In Desk Lamp"/>
    <n v="13.4"/>
    <n v="1"/>
    <n v="6.4320000000000004"/>
    <x v="2"/>
    <s v="Dec"/>
  </r>
  <r>
    <s v="US-2015-151435"/>
    <x v="329"/>
    <d v="2015-09-09T00:00:00"/>
    <x v="0"/>
    <s v="SW-20455"/>
    <s v="Shaun Weien"/>
    <x v="0"/>
    <s v="United States"/>
    <x v="120"/>
    <x v="35"/>
    <x v="0"/>
    <s v="FUR-TA-10001039"/>
    <x v="0"/>
    <x v="2"/>
    <s v="KI Adjustable-Height Table"/>
    <n v="85.98"/>
    <n v="1"/>
    <n v="22.354800000000001"/>
    <x v="0"/>
    <s v="Sep"/>
  </r>
  <r>
    <s v="CA-2014-110422"/>
    <x v="888"/>
    <d v="2014-01-23T00:00:00"/>
    <x v="0"/>
    <s v="TB-21400"/>
    <s v="Tom Boeckenhauer"/>
    <x v="0"/>
    <s v="United States"/>
    <x v="89"/>
    <x v="1"/>
    <x v="0"/>
    <s v="FUR-FU-10001889"/>
    <x v="0"/>
    <x v="3"/>
    <s v="Ultra Door Pull Handle"/>
    <n v="25.248000000000001"/>
    <n v="3"/>
    <n v="4.1028000000000002"/>
    <x v="3"/>
    <s v="Jan"/>
  </r>
  <r>
    <s v="CA-2017-121258"/>
    <x v="194"/>
    <d v="2017-03-03T00:00:00"/>
    <x v="1"/>
    <s v="DB-13060"/>
    <s v="Dave Brooks"/>
    <x v="0"/>
    <s v="United States"/>
    <x v="46"/>
    <x v="2"/>
    <x v="1"/>
    <s v="FUR-FU-10000747"/>
    <x v="0"/>
    <x v="3"/>
    <s v="Tenex B1-RE Series Chair Mats for Low Pile Carpets"/>
    <n v="91.96"/>
    <n v="2"/>
    <n v="15.6332"/>
    <x v="2"/>
    <s v="Fe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8BD647-4CD2-45A2-97FF-2A96F9C9F216}" name="PivotTable2" cacheId="1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E11"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38C14F-393F-46B4-9E94-E95A0B2A06DC}" name="PivotTable7" cacheId="1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25:H34"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v="8"/>
    </i>
    <i>
      <x v="9"/>
    </i>
    <i>
      <x v="10"/>
    </i>
    <i>
      <x v="11"/>
    </i>
    <i>
      <x v="12"/>
    </i>
    <i>
      <x v="13"/>
    </i>
    <i>
      <x v="14"/>
    </i>
    <i>
      <x v="15"/>
    </i>
    <i t="grand">
      <x/>
    </i>
  </rowItems>
  <colItems count="1">
    <i/>
  </colItems>
  <dataFields count="1">
    <dataField name="Count of Order ID" fld="0" subtotal="count" showDataAs="percentOfTotal" baseField="0" baseItem="0" numFmtId="10"/>
  </dataFields>
  <formats count="1">
    <format dxfId="0">
      <pivotArea collapsedLevelsAreSubtotals="1" fieldPosition="0">
        <references count="1">
          <reference field="18" count="0"/>
        </references>
      </pivotArea>
    </format>
  </formats>
  <chartFormats count="2">
    <chartFormat chart="10" format="2"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C1D7B7-3C7F-403F-91F4-036BEDDFDB96}" name="PivotTable1" cacheId="1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3"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C7B0B0-FF3E-433E-9F60-798752B3CB3E}" name="PivotTable6" cacheId="1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5:H21"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sortType="ascending">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autoSortScope>
        <pivotArea dataOnly="0" outline="0" fieldPosition="0">
          <references count="1">
            <reference field="4294967294" count="1" selected="0">
              <x v="0"/>
            </reference>
          </references>
        </pivotArea>
      </autoSortScope>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307"/>
    </i>
    <i>
      <x v="264"/>
    </i>
    <i>
      <x v="316"/>
    </i>
    <i>
      <x v="184"/>
    </i>
    <i>
      <x v="232"/>
    </i>
    <i t="grand">
      <x/>
    </i>
  </rowItems>
  <colItems count="1">
    <i/>
  </colItems>
  <dataFields count="1">
    <dataField name="Sum of Sales" fld="15" baseField="0" baseItem="0"/>
  </dataFields>
  <formats count="2">
    <format dxfId="2">
      <pivotArea grandRow="1" outline="0" collapsedLevelsAreSubtotals="1" fieldPosition="0"/>
    </format>
    <format dxfId="1">
      <pivotArea collapsedLevelsAreSubtotals="1" fieldPosition="0">
        <references count="1">
          <reference field="8" count="5">
            <x v="184"/>
            <x v="232"/>
            <x v="264"/>
            <x v="307"/>
            <x v="316"/>
          </reference>
        </references>
      </pivotArea>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AA691E-DCEB-4D77-8C32-E25A83329A0F}" name="PivotTable4" cacheId="1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2:C81"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4"/>
  </dataFields>
  <formats count="2">
    <format dxfId="4">
      <pivotArea grandRow="1" outline="0" collapsedLevelsAreSubtotals="1" fieldPosition="0"/>
    </format>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C9D5FE-EE4D-48F7-B96A-B6EA39514989}" name="PivotTable3" cacheId="1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15:C28"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0"/>
  </rowFields>
  <rowItems count="13">
    <i>
      <x v="1"/>
    </i>
    <i>
      <x v="2"/>
    </i>
    <i>
      <x v="3"/>
    </i>
    <i>
      <x v="4"/>
    </i>
    <i>
      <x v="5"/>
    </i>
    <i>
      <x v="6"/>
    </i>
    <i>
      <x v="7"/>
    </i>
    <i>
      <x v="8"/>
    </i>
    <i>
      <x v="9"/>
    </i>
    <i>
      <x v="10"/>
    </i>
    <i>
      <x v="11"/>
    </i>
    <i>
      <x v="12"/>
    </i>
    <i t="grand">
      <x/>
    </i>
  </rowItems>
  <colItems count="1">
    <i/>
  </colItems>
  <dataFields count="1">
    <dataField name="Sum of Sales" fld="15" baseField="0" baseItem="0"/>
  </dataFields>
  <formats count="2">
    <format dxfId="6">
      <pivotArea collapsedLevelsAreSubtotals="1" fieldPosition="0">
        <references count="1">
          <reference field="20" count="12">
            <x v="1"/>
            <x v="2"/>
            <x v="3"/>
            <x v="4"/>
            <x v="5"/>
            <x v="6"/>
            <x v="7"/>
            <x v="8"/>
            <x v="9"/>
            <x v="10"/>
            <x v="11"/>
            <x v="12"/>
          </reference>
        </references>
      </pivotArea>
    </format>
    <format dxfId="5">
      <pivotArea grandRow="1" outline="0" collapsedLevelsAreSubtotals="1" fieldPosition="0"/>
    </format>
  </formats>
  <chartFormats count="2">
    <chartFormat chart="6" format="2"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78D905-DF97-4166-BA81-6E988F23FA23}" name="PivotTable9" cacheId="1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48:H53"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items count="2">
        <item x="0"/>
        <item t="default"/>
      </items>
    </pivotField>
    <pivotField axis="axisRow" showAll="0" sortType="ascending">
      <items count="5">
        <item x="0"/>
        <item x="1"/>
        <item x="3"/>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v="2"/>
    </i>
    <i>
      <x/>
    </i>
    <i>
      <x v="3"/>
    </i>
    <i>
      <x v="1"/>
    </i>
    <i t="grand">
      <x/>
    </i>
  </rowItems>
  <colItems count="1">
    <i/>
  </colItems>
  <dataFields count="1">
    <dataField name="Sum of Sales" fld="15" baseField="0" baseItem="0"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E7B701-FB38-4D2F-8A88-8152E46A80C3}" name="PivotTable8" cacheId="1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G38:H43"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v="3"/>
    </i>
    <i>
      <x v="2"/>
    </i>
    <i>
      <x/>
    </i>
    <i>
      <x v="1"/>
    </i>
    <i t="grand">
      <x/>
    </i>
  </rowItems>
  <colItems count="1">
    <i/>
  </colItems>
  <dataFields count="1">
    <dataField name="Count of Order ID" fld="0" subtotal="count" showDataAs="percentOfTotal" baseField="0" baseItem="0" numFmtId="10"/>
  </dataFields>
  <formats count="1">
    <format dxfId="8">
      <pivotArea collapsedLevelsAreSubtotals="1" fieldPosition="0">
        <references count="1">
          <reference field="3" count="0"/>
        </references>
      </pivotArea>
    </format>
  </formats>
  <chartFormats count="10">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3"/>
          </reference>
        </references>
      </pivotArea>
    </chartFormat>
    <chartFormat chart="6" format="12">
      <pivotArea type="data" outline="0" fieldPosition="0">
        <references count="2">
          <reference field="4294967294" count="1" selected="0">
            <x v="0"/>
          </reference>
          <reference field="3" count="1" selected="0">
            <x v="2"/>
          </reference>
        </references>
      </pivotArea>
    </chartFormat>
    <chartFormat chart="6" format="13">
      <pivotArea type="data" outline="0" fieldPosition="0">
        <references count="2">
          <reference field="4294967294" count="1" selected="0">
            <x v="0"/>
          </reference>
          <reference field="3" count="1" selected="0">
            <x v="0"/>
          </reference>
        </references>
      </pivotArea>
    </chartFormat>
    <chartFormat chart="6" format="14">
      <pivotArea type="data" outline="0" fieldPosition="0">
        <references count="2">
          <reference field="4294967294" count="1" selected="0">
            <x v="0"/>
          </reference>
          <reference field="3" count="1" selected="0">
            <x v="1"/>
          </reference>
        </references>
      </pivotArea>
    </chartFormat>
    <chartFormat chart="15" format="30" series="1">
      <pivotArea type="data" outline="0" fieldPosition="0">
        <references count="1">
          <reference field="4294967294" count="1" selected="0">
            <x v="0"/>
          </reference>
        </references>
      </pivotArea>
    </chartFormat>
    <chartFormat chart="15" format="31">
      <pivotArea type="data" outline="0" fieldPosition="0">
        <references count="2">
          <reference field="4294967294" count="1" selected="0">
            <x v="0"/>
          </reference>
          <reference field="3" count="1" selected="0">
            <x v="3"/>
          </reference>
        </references>
      </pivotArea>
    </chartFormat>
    <chartFormat chart="15" format="32">
      <pivotArea type="data" outline="0" fieldPosition="0">
        <references count="2">
          <reference field="4294967294" count="1" selected="0">
            <x v="0"/>
          </reference>
          <reference field="3" count="1" selected="0">
            <x v="2"/>
          </reference>
        </references>
      </pivotArea>
    </chartFormat>
    <chartFormat chart="15" format="33">
      <pivotArea type="data" outline="0" fieldPosition="0">
        <references count="2">
          <reference field="4294967294" count="1" selected="0">
            <x v="0"/>
          </reference>
          <reference field="3" count="1" selected="0">
            <x v="0"/>
          </reference>
        </references>
      </pivotArea>
    </chartFormat>
    <chartFormat chart="15" format="34">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500E4E-855F-423F-AE8E-D891F5D81C3E}" autoFormatId="16" applyNumberFormats="0" applyBorderFormats="0" applyFontFormats="0" applyPatternFormats="0" applyAlignmentFormats="0" applyWidthHeightFormats="0">
  <queryTableRefresh nextId="22">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20" name="Suffix" tableColumnId="20"/>
      <queryTableField id="21" name="Month" tableColumnId="21"/>
    </queryTableFields>
    <queryTableDeletedFields count="1">
      <deletedField name="Dura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F1C2C6F-F464-4DFE-9774-DB000BA27F62}" sourceName="Region">
  <pivotTables>
    <pivotTable tabId="1" name="PivotTable7"/>
    <pivotTable tabId="1" name="PivotTable1"/>
    <pivotTable tabId="1" name="PivotTable2"/>
    <pivotTable tabId="1" name="PivotTable3"/>
    <pivotTable tabId="1" name="PivotTable4"/>
    <pivotTable tabId="1" name="PivotTable6"/>
    <pivotTable tabId="1" name="PivotTable8"/>
    <pivotTable tabId="1" name="PivotTable9"/>
  </pivotTables>
  <data>
    <tabular pivotCacheId="1069829702">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ECB6A0E7-7831-4FC0-847C-331BCD436B00}" sourceName="Segment">
  <pivotTables>
    <pivotTable tabId="1" name="PivotTable7"/>
    <pivotTable tabId="1" name="PivotTable1"/>
    <pivotTable tabId="1" name="PivotTable2"/>
    <pivotTable tabId="1" name="PivotTable3"/>
    <pivotTable tabId="1" name="PivotTable4"/>
    <pivotTable tabId="1" name="PivotTable6"/>
    <pivotTable tabId="1" name="PivotTable8"/>
    <pivotTable tabId="1" name="PivotTable9"/>
  </pivotTables>
  <data>
    <tabular pivotCacheId="106982970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99348DC-4B1F-450B-B2E9-7B88D957FF2F}" cache="Slicer_Region" caption="Region" columnCount="4" showCaption="0" style="Slicee white" rowHeight="257175"/>
  <slicer name="Segment" xr10:uid="{8CCE161C-FE20-4D4E-ABB0-F91E7FD3775B}" cache="Slicer_Segment" caption="Segment" columnCount="3" showCaption="0" style="Slicee whit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E753AE7-5360-4F85-A5FE-046182351137}" cache="Slicer_Region" caption="Region" columnCount="4" showCaption="0" style="Slicee Dark" rowHeight="257175"/>
  <slicer name="Segment 1" xr10:uid="{23C105F3-81E0-4405-A87D-00B6375B0DC9}" cache="Slicer_Segment" caption="Segment" columnCount="3" showCaption="0" style="Slicee Dark"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26630B5F-393E-48BC-A0F7-EB438B4E0811}" cache="Slicer_Region" caption="Region" columnCount="4" showCaption="0" style="Slicee white" rowHeight="257175"/>
  <slicer name="Segment 2" xr10:uid="{26CF0F81-5D8A-4631-A7B1-84C9AEFE7E41}" cache="Slicer_Segment" caption="Segment" columnCount="3" showCaption="0" style="Slicee whi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4D2A13-195B-4013-995D-111E83FFF584}" name="Furniture_Sales" displayName="Furniture_Sales" ref="A1:T2122" tableType="queryTable" totalsRowShown="0">
  <autoFilter ref="A1:T2122" xr:uid="{FD4D2A13-195B-4013-995D-111E83FFF584}"/>
  <tableColumns count="20">
    <tableColumn id="1" xr3:uid="{D46CABDA-4433-4F9D-96A6-4219BAFE3462}" uniqueName="1" name="Order ID" queryTableFieldId="1" dataDxfId="25"/>
    <tableColumn id="2" xr3:uid="{D963F4D4-C9C7-491B-AD93-0D3F00BAABA1}" uniqueName="2" name="Order Date" queryTableFieldId="2" dataDxfId="24"/>
    <tableColumn id="3" xr3:uid="{3BDB0C8C-8ED8-46CE-B7B9-60084D22E419}" uniqueName="3" name="Ship Date" queryTableFieldId="3" dataDxfId="23"/>
    <tableColumn id="4" xr3:uid="{0A4DCE5C-931D-4FE8-BE17-0EEF4D359353}" uniqueName="4" name="Ship Mode" queryTableFieldId="4" dataDxfId="22"/>
    <tableColumn id="5" xr3:uid="{1E3F4ADC-FCD1-473E-A31D-ADC6D588D6CA}" uniqueName="5" name="Customer ID" queryTableFieldId="5" dataDxfId="21"/>
    <tableColumn id="6" xr3:uid="{93D35902-E886-4FB1-8C52-634E8D8692A2}" uniqueName="6" name="Customer Name" queryTableFieldId="6" dataDxfId="20"/>
    <tableColumn id="7" xr3:uid="{BAB32DE7-5D5D-4678-8BBF-E537FCB96341}" uniqueName="7" name="Segment" queryTableFieldId="7" dataDxfId="19"/>
    <tableColumn id="8" xr3:uid="{1FE0A452-E5DF-4EF1-9657-F30EAF0D41FB}" uniqueName="8" name="Country" queryTableFieldId="8" dataDxfId="18"/>
    <tableColumn id="9" xr3:uid="{83E6C3EB-B1F6-423B-B04F-EB0218FE746F}" uniqueName="9" name="City" queryTableFieldId="9" dataDxfId="17"/>
    <tableColumn id="10" xr3:uid="{CB867067-A59C-4E30-8DE1-98A0F7E7CC1F}" uniqueName="10" name="State" queryTableFieldId="10" dataDxfId="16"/>
    <tableColumn id="11" xr3:uid="{E150B597-6186-4D25-98A7-47E97B3DE389}" uniqueName="11" name="Region" queryTableFieldId="11" dataDxfId="15"/>
    <tableColumn id="12" xr3:uid="{D47E0A41-D39E-4E59-B18F-93931B13486F}" uniqueName="12" name="Product ID" queryTableFieldId="12" dataDxfId="14"/>
    <tableColumn id="13" xr3:uid="{8E0DD079-7F5E-4E1D-A461-7AC81AB7E7AB}" uniqueName="13" name="Category" queryTableFieldId="13" dataDxfId="13"/>
    <tableColumn id="14" xr3:uid="{DB02D659-687E-4CA7-8A8A-6F58D14FDAF0}" uniqueName="14" name="Sub-Category" queryTableFieldId="14" dataDxfId="12"/>
    <tableColumn id="15" xr3:uid="{CB398735-92B8-4D58-8569-25D22317C95A}" uniqueName="15" name="Product Name" queryTableFieldId="15" dataDxfId="11"/>
    <tableColumn id="16" xr3:uid="{54C37B3C-AAFC-41D9-9A95-6A606F249EB5}" uniqueName="16" name="Sales" queryTableFieldId="16"/>
    <tableColumn id="17" xr3:uid="{671D9392-049F-4F54-A48A-4FF2D84E62C3}" uniqueName="17" name="Quantity" queryTableFieldId="17"/>
    <tableColumn id="18" xr3:uid="{C06AF688-81D8-4F43-9C87-763E1731FD23}" uniqueName="18" name="Profit" queryTableFieldId="18"/>
    <tableColumn id="20" xr3:uid="{94FDE7CA-1B4A-4FD8-885E-F69E96E87708}" uniqueName="20" name="Duration" queryTableFieldId="20" dataDxfId="10"/>
    <tableColumn id="21" xr3:uid="{9C73C3A5-1070-44BF-B1D9-1D78D847110E}" uniqueName="21" name="Month" queryTableFieldId="21"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1678F-3E9C-43FF-8933-D27A4BC129D4}">
  <dimension ref="A1:T2122"/>
  <sheetViews>
    <sheetView topLeftCell="N1" workbookViewId="0">
      <selection activeCell="S2" sqref="S2"/>
    </sheetView>
  </sheetViews>
  <sheetFormatPr defaultRowHeight="15" x14ac:dyDescent="0.25"/>
  <cols>
    <col min="1" max="1" width="14.85546875" bestFit="1" customWidth="1"/>
    <col min="2" max="2" width="13.140625" bestFit="1" customWidth="1"/>
    <col min="3" max="3" width="12" bestFit="1" customWidth="1"/>
    <col min="4" max="4" width="14.42578125" bestFit="1" customWidth="1"/>
    <col min="5" max="5" width="14.7109375" bestFit="1" customWidth="1"/>
    <col min="6" max="6" width="22.7109375" bestFit="1" customWidth="1"/>
    <col min="7" max="7" width="11.7109375" bestFit="1" customWidth="1"/>
    <col min="8" max="8" width="12.42578125" bestFit="1" customWidth="1"/>
    <col min="9" max="9" width="16.42578125" bestFit="1" customWidth="1"/>
    <col min="10" max="10" width="18.7109375" bestFit="1" customWidth="1"/>
    <col min="11" max="11" width="9.5703125" bestFit="1" customWidth="1"/>
    <col min="12" max="12" width="16.5703125" bestFit="1" customWidth="1"/>
    <col min="13" max="13" width="11.42578125" bestFit="1" customWidth="1"/>
    <col min="14" max="14" width="15.7109375" bestFit="1" customWidth="1"/>
    <col min="15" max="15" width="55.7109375" bestFit="1" customWidth="1"/>
    <col min="16" max="16" width="10" bestFit="1" customWidth="1"/>
    <col min="17" max="17" width="11" bestFit="1" customWidth="1"/>
    <col min="18" max="18" width="10.7109375" bestFit="1" customWidth="1"/>
    <col min="19" max="19" width="11.140625" bestFit="1" customWidth="1"/>
    <col min="20" max="20" width="8.5703125" bestFit="1" customWidth="1"/>
    <col min="21" max="21" width="9"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25">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25">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25">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25">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25">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25">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25">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25">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25">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25">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25">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25">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25">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25">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25">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25">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25">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25">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25">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25">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25">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25">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25">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25">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25">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25">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25">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25">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25">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25">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25">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25">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25">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25">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25">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25">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25">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25">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25">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25">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25">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25">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25">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25">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25">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25">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25">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25">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25">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25">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25">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25">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25">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25">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25">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25">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25">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25">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25">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25">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25">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25">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25">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25">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25">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25">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25">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25">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25">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25">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25">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25">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25">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25">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25">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25">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25">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25">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25">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25">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25">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25">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25">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25">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25">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25">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25">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25">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25">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25">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25">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25">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25">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25">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25">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25">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25">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25">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25">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25">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25">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25">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25">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25">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25">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25">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25">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25">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25">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25">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25">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25">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25">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25">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25">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25">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25">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25">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25">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25">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25">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25">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25">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25">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25">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25">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25">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25">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25">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25">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25">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25">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25">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25">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25">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25">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25">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25">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25">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25">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25">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25">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25">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25">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25">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25">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25">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25">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25">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25">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25">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25">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25">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25">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25">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25">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25">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25">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25">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25">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25">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25">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25">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25">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25">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25">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25">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25">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25">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25">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25">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25">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25">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25">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25">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25">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25">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25">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25">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25">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25">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25">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25">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25">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25">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25">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25">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25">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25">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25">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25">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25">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25">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25">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25">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25">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25">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25">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25">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25">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25">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25">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25">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25">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25">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25">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25">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25">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25">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25">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25">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25">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25">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25">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25">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25">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25">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25">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25">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25">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25">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25">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25">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25">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25">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25">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25">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25">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25">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25">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25">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25">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25">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25">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25">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25">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25">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25">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25">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25">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25">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25">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25">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25">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25">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25">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25">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25">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25">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25">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25">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25">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25">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25">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25">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25">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25">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25">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25">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25">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25">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25">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25">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25">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25">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25">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25">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25">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25">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25">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25">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25">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25">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25">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25">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25">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25">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25">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25">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25">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25">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25">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25">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25">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25">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25">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25">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25">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25">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25">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25">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25">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25">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25">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25">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25">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25">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25">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25">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25">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25">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25">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25">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25">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25">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25">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25">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25">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25">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25">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25">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25">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25">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25">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25">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25">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25">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25">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25">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25">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25">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25">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25">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25">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25">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25">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25">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25">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25">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25">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25">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25">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25">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25">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25">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25">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25">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25">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25">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25">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25">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25">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25">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25">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25">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25">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25">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25">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25">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25">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25">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25">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25">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25">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25">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25">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25">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25">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25">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25">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25">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25">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25">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25">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25">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25">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25">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25">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25">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25">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25">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25">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25">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25">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25">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25">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25">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25">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25">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25">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25">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25">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25">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25">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25">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25">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25">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25">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25">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25">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25">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25">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25">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25">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25">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25">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25">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25">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25">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25">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25">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25">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25">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25">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25">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25">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25">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25">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25">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25">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25">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25">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25">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25">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25">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25">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25">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25">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25">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25">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25">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25">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25">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25">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25">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25">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25">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25">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25">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25">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25">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25">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25">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25">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25">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25">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25">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25">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25">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25">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25">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25">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25">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25">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25">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25">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25">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25">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25">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25">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25">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25">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25">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25">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25">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25">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25">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25">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25">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25">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25">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25">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25">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25">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25">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25">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25">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25">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25">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25">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25">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25">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25">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25">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25">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25">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25">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25">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25">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25">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25">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25">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25">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25">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25">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25">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25">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25">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25">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25">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25">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25">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25">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25">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25">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25">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25">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25">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25">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25">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25">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25">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25">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25">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25">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25">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25">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25">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25">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25">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25">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25">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25">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25">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25">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25">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25">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25">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25">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25">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25">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25">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25">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25">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25">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25">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25">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25">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25">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25">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25">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25">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25">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25">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25">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25">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25">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25">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25">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25">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25">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25">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25">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25">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25">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25">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25">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25">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25">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25">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25">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25">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25">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25">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25">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25">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25">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25">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25">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25">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25">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25">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25">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25">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25">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25">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25">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25">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25">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25">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25">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25">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25">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25">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25">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25">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25">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25">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25">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25">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25">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25">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25">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25">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25">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25">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25">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25">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25">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25">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25">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25">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25">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25">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25">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25">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25">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25">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25">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25">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25">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25">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25">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25">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25">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25">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25">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25">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25">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25">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25">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25">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25">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25">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25">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25">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25">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25">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25">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25">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25">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25">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25">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25">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25">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25">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25">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25">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25">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25">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25">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25">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25">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25">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25">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25">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25">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25">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25">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25">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25">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25">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25">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25">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25">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25">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25">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25">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25">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25">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25">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25">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25">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25">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25">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25">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25">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25">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25">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25">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25">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25">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25">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25">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25">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25">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25">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25">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25">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25">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25">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25">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25">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25">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25">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25">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25">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25">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25">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25">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25">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25">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25">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25">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25">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25">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25">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25">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25">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25">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25">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25">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25">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25">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25">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25">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25">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25">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25">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25">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25">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25">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25">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25">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25">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25">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25">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25">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25">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25">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25">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25">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25">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25">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25">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25">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25">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25">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25">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25">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25">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25">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25">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25">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25">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25">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25">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25">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25">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25">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25">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25">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25">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25">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25">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25">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25">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25">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25">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25">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25">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25">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25">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25">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25">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25">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25">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25">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25">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25">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25">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25">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25">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25">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25">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25">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25">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25">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25">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25">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25">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25">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25">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25">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25">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25">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25">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25">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25">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25">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25">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25">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25">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25">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25">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25">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25">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25">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25">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25">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25">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25">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25">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25">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25">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25">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25">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25">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25">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25">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25">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25">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25">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25">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25">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25">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25">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25">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25">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25">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25">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25">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25">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25">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25">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25">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25">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25">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25">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25">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25">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25">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25">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25">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25">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25">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25">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25">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25">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25">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25">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25">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25">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25">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25">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25">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25">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25">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25">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25">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25">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25">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25">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25">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25">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25">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25">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25">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25">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25">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25">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25">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25">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25">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25">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25">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25">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25">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25">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25">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25">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25">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25">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25">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25">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25">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25">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25">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25">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25">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25">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25">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25">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25">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25">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25">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25">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25">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25">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25">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25">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25">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25">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25">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25">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25">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25">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25">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25">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25">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25">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25">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25">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25">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25">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25">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25">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25">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25">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25">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25">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25">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25">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25">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25">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25">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25">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25">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25">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25">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25">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25">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25">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25">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25">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25">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25">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25">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25">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25">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25">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25">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25">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25">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25">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25">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25">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25">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25">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25">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25">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25">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25">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25">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25">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25">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25">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25">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25">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25">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25">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25">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25">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25">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25">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25">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25">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25">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25">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25">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25">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25">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25">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25">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25">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25">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25">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25">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25">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25">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25">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25">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25">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25">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25">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25">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25">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25">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25">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25">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25">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25">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25">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25">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25">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25">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25">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25">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25">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25">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25">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25">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25">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25">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25">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25">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25">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25">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25">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25">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25">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25">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25">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25">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25">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25">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25">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25">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25">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25">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25">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25">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25">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25">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25">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25">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25">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25">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25">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25">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25">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25">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25">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25">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25">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25">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25">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25">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25">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25">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25">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25">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25">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25">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25">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25">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25">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25">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25">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25">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25">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25">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25">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25">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25">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25">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25">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25">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25">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25">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25">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25">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25">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25">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25">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25">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25">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25">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25">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25">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25">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25">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25">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25">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25">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25">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25">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25">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25">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25">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25">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25">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25">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25">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25">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25">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25">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25">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25">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25">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25">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25">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25">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25">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25">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25">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25">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25">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25">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25">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25">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25">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25">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25">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25">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25">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25">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25">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25">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25">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25">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25">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25">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25">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25">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25">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25">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25">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25">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25">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25">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25">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25">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25">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25">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25">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25">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25">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25">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25">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25">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25">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25">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25">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25">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25">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25">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25">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25">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25">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25">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25">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25">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25">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25">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25">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25">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25">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25">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25">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25">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25">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25">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25">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25">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25">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25">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25">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25">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25">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25">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25">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25">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25">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25">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25">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25">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25">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25">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25">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25">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25">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25">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25">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25">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25">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25">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25">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25">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25">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25">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25">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25">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25">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25">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25">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25">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25">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25">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25">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25">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25">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25">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25">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25">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25">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25">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25">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25">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25">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25">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25">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25">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25">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25">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25">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25">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25">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25">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25">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25">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25">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25">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25">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25">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25">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25">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25">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25">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25">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25">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25">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25">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25">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25">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25">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25">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25">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25">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25">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25">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25">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25">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25">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25">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25">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25">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25">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25">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25">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25">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25">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25">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25">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25">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25">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25">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25">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25">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25">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25">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25">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25">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25">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25">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25">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25">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25">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25">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25">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25">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25">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25">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25">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25">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25">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25">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25">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25">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25">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25">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25">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25">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25">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25">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25">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25">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25">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25">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25">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25">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25">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25">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25">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25">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25">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25">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25">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25">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25">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25">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25">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25">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25">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25">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25">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25">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25">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25">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25">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25">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25">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25">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25">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25">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25">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25">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25">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25">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25">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25">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25">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25">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25">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25">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25">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25">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25">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25">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25">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25">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25">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25">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25">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25">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25">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25">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25">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25">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25">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25">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25">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25">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25">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25">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25">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25">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25">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25">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25">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25">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25">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25">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25">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25">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25">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25">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25">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25">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25">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25">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25">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25">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25">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25">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25">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25">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25">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25">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25">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25">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25">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25">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25">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25">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25">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25">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25">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25">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25">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25">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25">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25">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25">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25">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25">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25">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25">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25">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25">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25">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25">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25">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25">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25">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25">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25">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25">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25">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25">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25">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25">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25">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25">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25">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25">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25">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25">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25">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25">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25">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25">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25">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25">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25">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25">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25">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25">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25">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25">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25">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25">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25">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25">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25">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25">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25">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25">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25">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25">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25">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25">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25">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25">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25">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25">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25">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25">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25">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25">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25">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25">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25">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25">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25">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25">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25">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25">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25">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25">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25">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25">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25">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25">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25">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25">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25">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25">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25">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25">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25">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25">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25">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25">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25">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25">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25">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25">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25">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25">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25">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25">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25">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25">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25">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25">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25">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25">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25">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25">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25">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25">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25">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25">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25">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25">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25">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25">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25">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25">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25">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25">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25">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25">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25">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25">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25">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25">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25">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25">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25">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25">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25">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25">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25">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25">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25">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25">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25">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25">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25">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25">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25">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25">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25">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25">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25">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25">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25">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25">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25">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25">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25">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25">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25">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25">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25">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25">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25">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25">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25">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25">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25">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25">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25">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25">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25">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25">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25">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25">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25">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25">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25">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25">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25">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25">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25">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25">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25">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25">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25">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25">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25">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25">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25">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25">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25">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25">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25">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25">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25">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25">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25">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25">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25">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25">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25">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25">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25">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25">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25">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25">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25">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25">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25">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25">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25">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25">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25">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25">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25">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25">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25">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25">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25">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25">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25">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25">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25">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25">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25">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25">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25">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25">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25">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25">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25">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25">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25">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25">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25">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25">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25">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25">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25">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25">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25">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25">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25">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25">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25">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25">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25">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25">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25">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25">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25">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25">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25">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25">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25">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25">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25">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25">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25">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25">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25">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25">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25">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25">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25">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25">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25">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25">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25">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25">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25">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25">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25">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25">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25">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25">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25">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25">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25">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25">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25">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25">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25">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25">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25">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25">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25">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25">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25">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25">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25">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25">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25">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25">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25">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25">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25">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25">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25">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25">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25">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25">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25">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25">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25">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25">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25">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25">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25">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25">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25">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25">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25">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25">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25">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25">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25">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25">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25">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25">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25">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25">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25">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25">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25">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25">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25">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25">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25">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25">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25">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25">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25">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25">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25">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25">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25">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25">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25">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25">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25">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25">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25">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25">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25">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25">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25">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25">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25">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25">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25">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25">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25">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25">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25">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25">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25">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25">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25">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25">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25">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25">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25">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25">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25">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25">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25">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25">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25">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25">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25">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25">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25">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25">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25">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25">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25">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25">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25">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25">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25">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25">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25">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25">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25">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25">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25">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25">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25">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25">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25">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25">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25">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25">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25">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25">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25">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25">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25">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25">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25">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25">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25">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25">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25">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25">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25">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25">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25">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25">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25">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25">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25">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25">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25">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25">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25">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25">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25">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25">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25">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25">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25">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25">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25">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25">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25">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25">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25">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25">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25">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25">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25">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25">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25">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25">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25">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25">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25">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25">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25">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25">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25">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25">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25">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25">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25">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25">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25">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25">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25">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25">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25">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25">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25">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25">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25">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25">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25">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25">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25">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25">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25">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25">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25">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25">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25">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25">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25">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25">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25">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25">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25">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25">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25">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25">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25">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25">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25">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25">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25">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25">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25">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25">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25">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25">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25">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25">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25">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25">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25">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25">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25">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25">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25">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25">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25">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25">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25">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25">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25">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25">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25">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25">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25">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25">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25">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25">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25">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25">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25">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25">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25">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25">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25">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25">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25">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25">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25">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25">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25">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25">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25">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25">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25">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25">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25">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25">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25">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25">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25">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25">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25">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25">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25">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25">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25">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25">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25">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25">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25">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25">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25">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25">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25">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25">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25">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25">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25">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25">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25">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25">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25">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25">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25">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25">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25">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25">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25">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25">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25">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25">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25">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25">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25">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25">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25">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25">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25">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25">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25">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25">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25">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25">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25">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25">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25">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25">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25">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25">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25">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25">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25">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25">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25">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25">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25">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25">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25">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25">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25">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25">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25">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25">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25">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25">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25">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25">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25">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25">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25">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25">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25">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25">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25">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25">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25">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25">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25">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25">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25">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25">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25">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25">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25">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25">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25">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25">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25">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25">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25">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25">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25">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25">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25">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25">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25">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25">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25">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25">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25">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25">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25">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25">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25">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25">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25">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25">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25">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25">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25">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25">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25">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25">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25">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25">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25">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25">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25">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25">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25">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25">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25">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25">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25">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25">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25">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25">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25">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25">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25">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25">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25">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25">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25">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25">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25">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25">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25">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25">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25">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25">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25">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25">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25">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25">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25">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25">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25">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25">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25">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25">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25">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25">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25">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25">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25">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25">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25">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25">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25">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25">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25">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25">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25">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25">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25">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25">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25">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25">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25">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25">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25">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25">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25">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25">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25">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25">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25">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25">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25">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25">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25">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25">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25">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25">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25">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25">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25">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25">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25">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25">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25">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25">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25">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25">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25">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25">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25">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25">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25">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25">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25">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25">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25">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25">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25">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25">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25">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25">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25">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25">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25">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25">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25">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25">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25">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25">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25">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25">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25">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25">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25">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25">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25">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25">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25">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25">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25">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25">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25">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25">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25">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25">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25">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25">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25">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25">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25">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25">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25">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25">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25">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25">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25">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25">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25">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25">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25">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25">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25">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25">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25">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25">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25">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25">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25">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25">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25">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25">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25">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25">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25">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25">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3BA30-0292-428A-99D2-6288062F52F1}">
  <dimension ref="B2:O81"/>
  <sheetViews>
    <sheetView zoomScaleNormal="100" workbookViewId="0">
      <selection activeCell="C17" sqref="C17"/>
    </sheetView>
  </sheetViews>
  <sheetFormatPr defaultRowHeight="15" x14ac:dyDescent="0.25"/>
  <cols>
    <col min="2" max="2" width="18.7109375" bestFit="1" customWidth="1"/>
    <col min="3" max="3" width="12.5703125" bestFit="1" customWidth="1"/>
    <col min="4" max="4" width="15.5703125" bestFit="1" customWidth="1"/>
    <col min="5" max="5" width="12.7109375" bestFit="1" customWidth="1"/>
    <col min="6" max="6" width="12.7109375" customWidth="1"/>
    <col min="7" max="7" width="13.42578125" bestFit="1" customWidth="1"/>
    <col min="8" max="8" width="12.5703125" bestFit="1" customWidth="1"/>
    <col min="9" max="9" width="11.28515625" customWidth="1"/>
    <col min="11" max="11" width="11.140625" bestFit="1" customWidth="1"/>
    <col min="15" max="15" width="10.140625" bestFit="1" customWidth="1"/>
    <col min="16" max="16" width="10.42578125" customWidth="1"/>
  </cols>
  <sheetData>
    <row r="2" spans="2:15" x14ac:dyDescent="0.25">
      <c r="B2" t="s">
        <v>4408</v>
      </c>
      <c r="C2" t="s">
        <v>4409</v>
      </c>
      <c r="D2" t="s">
        <v>4410</v>
      </c>
      <c r="H2" s="10" t="s">
        <v>4425</v>
      </c>
      <c r="I2" s="10"/>
      <c r="J2" s="10"/>
      <c r="K2" s="10"/>
      <c r="L2" s="10"/>
    </row>
    <row r="3" spans="2:15" x14ac:dyDescent="0.25">
      <c r="B3">
        <v>741999.79529999977</v>
      </c>
      <c r="C3">
        <v>8028</v>
      </c>
      <c r="D3">
        <v>18451.272799999999</v>
      </c>
      <c r="H3" s="4" t="s">
        <v>4417</v>
      </c>
      <c r="I3" s="4" t="s">
        <v>4424</v>
      </c>
      <c r="J3" s="4" t="s">
        <v>4421</v>
      </c>
      <c r="K3" s="4" t="s">
        <v>4422</v>
      </c>
      <c r="L3" s="4" t="s">
        <v>4423</v>
      </c>
    </row>
    <row r="4" spans="2:15" x14ac:dyDescent="0.25">
      <c r="H4" s="4" t="s">
        <v>4418</v>
      </c>
      <c r="I4" s="6">
        <f>GETPIVOTDATA("Sum of Sales",$B$2)</f>
        <v>741999.79529999977</v>
      </c>
      <c r="J4" s="6">
        <f>GETPIVOTDATA("Sum of Sales",$B$6,"Years (Order Date)",2017)</f>
        <v>215387.26920000004</v>
      </c>
      <c r="K4" s="6">
        <f>GETPIVOTDATA("Sum of Sales",$B$6,"Years (Order Date)",2016)</f>
        <v>198901.43600000019</v>
      </c>
      <c r="L4" s="5">
        <f>(J4-K4)/K4</f>
        <v>8.2884435283814811E-2</v>
      </c>
      <c r="M4" s="5" t="str">
        <f>IF(L4&gt;0,"▲","▼")&amp;TEXT(ABS(L4),"0%")&amp;" YoY%"</f>
        <v>▲8% YoY%</v>
      </c>
      <c r="O4" s="8">
        <f>(J4-K4)/K4</f>
        <v>8.2884435283814811E-2</v>
      </c>
    </row>
    <row r="5" spans="2:15" x14ac:dyDescent="0.25">
      <c r="H5" s="4" t="s">
        <v>4419</v>
      </c>
      <c r="I5" s="7">
        <f>GETPIVOTDATA("Sum of Quantity",$B$2)</f>
        <v>8028</v>
      </c>
      <c r="J5" s="7">
        <f>GETPIVOTDATA("Sum of Quantity",$B$6,"Years (Order Date)",2017)</f>
        <v>2437</v>
      </c>
      <c r="K5" s="7">
        <f>GETPIVOTDATA("Sum of Quantity",$B$6,"Years (Order Date)",2016)</f>
        <v>2193</v>
      </c>
      <c r="L5" s="5">
        <f t="shared" ref="L5:L6" si="0">(J5-K5)/K5</f>
        <v>0.11126310989512084</v>
      </c>
      <c r="M5" t="str">
        <f t="shared" ref="M5:M6" si="1">IF(L5&gt;0,"▲","▼")&amp;TEXT(ABS(L5),"0%")&amp;" YoY%"</f>
        <v>▲11% YoY%</v>
      </c>
      <c r="O5" s="8">
        <f t="shared" ref="O5:O6" si="2">(J5-K5)/K5</f>
        <v>0.11126310989512084</v>
      </c>
    </row>
    <row r="6" spans="2:15" x14ac:dyDescent="0.25">
      <c r="B6" s="2" t="s">
        <v>4411</v>
      </c>
      <c r="C6" t="s">
        <v>4408</v>
      </c>
      <c r="D6" t="s">
        <v>4409</v>
      </c>
      <c r="E6" t="s">
        <v>4410</v>
      </c>
      <c r="H6" s="4" t="s">
        <v>4420</v>
      </c>
      <c r="I6" s="9">
        <f>GETPIVOTDATA("Sum of Profit",$B$2)</f>
        <v>18451.272799999999</v>
      </c>
      <c r="J6" s="9">
        <f>GETPIVOTDATA("Sum of Profit",$B$6,"Years (Order Date)",2017)</f>
        <v>3018.3912999999957</v>
      </c>
      <c r="K6" s="9">
        <f>GETPIVOTDATA("Sum of Profit",$B$6,"Years (Order Date)",2016)</f>
        <v>6959.9530999999979</v>
      </c>
      <c r="L6" s="5">
        <f t="shared" si="0"/>
        <v>-0.56632016672641128</v>
      </c>
      <c r="M6" t="str">
        <f t="shared" si="1"/>
        <v>▼57% YoY%</v>
      </c>
      <c r="O6" s="8">
        <f t="shared" si="2"/>
        <v>-0.56632016672641128</v>
      </c>
    </row>
    <row r="7" spans="2:15" x14ac:dyDescent="0.25">
      <c r="B7" s="3" t="s">
        <v>4413</v>
      </c>
      <c r="C7">
        <v>157192.85310000001</v>
      </c>
      <c r="D7">
        <v>1623</v>
      </c>
      <c r="E7">
        <v>5457.7255000000059</v>
      </c>
    </row>
    <row r="8" spans="2:15" x14ac:dyDescent="0.25">
      <c r="B8" s="3" t="s">
        <v>4414</v>
      </c>
      <c r="C8">
        <v>170518.23700000011</v>
      </c>
      <c r="D8">
        <v>1775</v>
      </c>
      <c r="E8">
        <v>3015.2028999999993</v>
      </c>
    </row>
    <row r="9" spans="2:15" x14ac:dyDescent="0.25">
      <c r="B9" s="3" t="s">
        <v>4415</v>
      </c>
      <c r="C9">
        <v>198901.43600000019</v>
      </c>
      <c r="D9">
        <v>2193</v>
      </c>
      <c r="E9">
        <v>6959.9530999999979</v>
      </c>
    </row>
    <row r="10" spans="2:15" x14ac:dyDescent="0.25">
      <c r="B10" s="3" t="s">
        <v>4416</v>
      </c>
      <c r="C10">
        <v>215387.26920000004</v>
      </c>
      <c r="D10">
        <v>2437</v>
      </c>
      <c r="E10">
        <v>3018.3912999999957</v>
      </c>
    </row>
    <row r="11" spans="2:15" x14ac:dyDescent="0.25">
      <c r="B11" s="3" t="s">
        <v>4412</v>
      </c>
      <c r="C11">
        <v>741999.79530000035</v>
      </c>
      <c r="D11">
        <v>8028</v>
      </c>
      <c r="E11">
        <v>18451.272799999999</v>
      </c>
    </row>
    <row r="13" spans="2:15" x14ac:dyDescent="0.25">
      <c r="B13" s="3" t="s">
        <v>4426</v>
      </c>
      <c r="G13" t="s">
        <v>4428</v>
      </c>
    </row>
    <row r="14" spans="2:15" x14ac:dyDescent="0.25">
      <c r="B14" s="3" t="str">
        <f>"Peak Sales Month: " &amp; INDEX(B16:B27,MATCH(MAX(C16:C27),C16:C27,0))&amp; " with "&amp; TEXT(MAX(C16:C27),"$#,###") &amp; " in Sales"</f>
        <v>Peak Sales Month: Dec with $121,818 in Sales</v>
      </c>
      <c r="G14" s="3" t="str">
        <f>"Top Selling City: " &amp; INDEX(G16:G20,MATCH(MAX(H16:H20),H16:H20,0))&amp; " with "&amp; TEXT(MAX(H16:H20),"$#,###") &amp; " in Sales"</f>
        <v>Top Selling City: New York City with $75,691 in Sales</v>
      </c>
    </row>
    <row r="15" spans="2:15" x14ac:dyDescent="0.25">
      <c r="B15" s="2" t="s">
        <v>4411</v>
      </c>
      <c r="C15" t="s">
        <v>4408</v>
      </c>
      <c r="G15" s="2" t="s">
        <v>4411</v>
      </c>
      <c r="H15" t="s">
        <v>4408</v>
      </c>
      <c r="K15" s="6">
        <f>MAX(J16:J20)*1.2</f>
        <v>90829.258800000011</v>
      </c>
    </row>
    <row r="16" spans="2:15" x14ac:dyDescent="0.25">
      <c r="B16" s="3" t="s">
        <v>169</v>
      </c>
      <c r="C16" s="6">
        <v>31569.241599999998</v>
      </c>
      <c r="G16" s="3" t="s">
        <v>328</v>
      </c>
      <c r="H16" s="6">
        <v>36357.307999999997</v>
      </c>
      <c r="I16" t="str" cm="1">
        <f t="array" ref="I16:J20">G16:H20</f>
        <v>San Francisco</v>
      </c>
      <c r="J16" s="6">
        <v>36357.307999999997</v>
      </c>
      <c r="K16" s="6">
        <f>$K$15-J16</f>
        <v>54471.950800000013</v>
      </c>
    </row>
    <row r="17" spans="2:11" x14ac:dyDescent="0.25">
      <c r="B17" s="3" t="s">
        <v>297</v>
      </c>
      <c r="C17" s="6">
        <v>15765.920399999994</v>
      </c>
      <c r="G17" s="3" t="s">
        <v>65</v>
      </c>
      <c r="H17" s="6">
        <v>36495.541000000012</v>
      </c>
      <c r="I17" t="str">
        <v>Philadelphia</v>
      </c>
      <c r="J17" s="6">
        <v>36495.541000000012</v>
      </c>
      <c r="K17" s="6">
        <f>$K$15-J17</f>
        <v>54333.717799999999</v>
      </c>
    </row>
    <row r="18" spans="2:11" x14ac:dyDescent="0.25">
      <c r="B18" s="3" t="s">
        <v>195</v>
      </c>
      <c r="C18" s="6">
        <v>50768.275799999996</v>
      </c>
      <c r="G18" s="3" t="s">
        <v>191</v>
      </c>
      <c r="H18" s="6">
        <v>40995.877999999997</v>
      </c>
      <c r="I18" t="str">
        <v>Seattle</v>
      </c>
      <c r="J18" s="6">
        <v>40995.877999999997</v>
      </c>
      <c r="K18" s="6">
        <f>$K$15-J18</f>
        <v>49833.380800000014</v>
      </c>
    </row>
    <row r="19" spans="2:11" x14ac:dyDescent="0.25">
      <c r="B19" s="3" t="s">
        <v>113</v>
      </c>
      <c r="C19" s="6">
        <v>40698.583600000013</v>
      </c>
      <c r="G19" s="3" t="s">
        <v>52</v>
      </c>
      <c r="H19" s="6">
        <v>54000.040999999976</v>
      </c>
      <c r="I19" t="str">
        <v>Los Angeles</v>
      </c>
      <c r="J19" s="6">
        <v>54000.040999999976</v>
      </c>
      <c r="K19" s="6">
        <f>$K$15-J19</f>
        <v>36829.217800000035</v>
      </c>
    </row>
    <row r="20" spans="2:11" x14ac:dyDescent="0.25">
      <c r="B20" s="3" t="s">
        <v>161</v>
      </c>
      <c r="C20" s="6">
        <v>48365.130699999951</v>
      </c>
      <c r="G20" s="3" t="s">
        <v>173</v>
      </c>
      <c r="H20" s="6">
        <v>75691.049000000014</v>
      </c>
      <c r="I20" t="str">
        <v>New York City</v>
      </c>
      <c r="J20" s="6">
        <v>75691.049000000014</v>
      </c>
      <c r="K20" s="6">
        <f>$K$15-J20</f>
        <v>15138.209799999997</v>
      </c>
    </row>
    <row r="21" spans="2:11" x14ac:dyDescent="0.25">
      <c r="B21" s="3" t="s">
        <v>59</v>
      </c>
      <c r="C21" s="6">
        <v>52999.463299999974</v>
      </c>
      <c r="G21" s="3" t="s">
        <v>4412</v>
      </c>
      <c r="H21" s="6">
        <v>243539.81699999998</v>
      </c>
    </row>
    <row r="22" spans="2:11" x14ac:dyDescent="0.25">
      <c r="B22" s="3" t="s">
        <v>71</v>
      </c>
      <c r="C22" s="6">
        <v>49377.011999999966</v>
      </c>
    </row>
    <row r="23" spans="2:11" x14ac:dyDescent="0.25">
      <c r="B23" s="3" t="s">
        <v>253</v>
      </c>
      <c r="C23" s="6">
        <v>44884.044999999991</v>
      </c>
      <c r="G23" s="3" t="s">
        <v>4430</v>
      </c>
    </row>
    <row r="24" spans="2:11" x14ac:dyDescent="0.25">
      <c r="B24" s="3" t="s">
        <v>77</v>
      </c>
      <c r="C24" s="6">
        <v>106380.59069999997</v>
      </c>
      <c r="G24" s="3" t="str">
        <f>"Most Orders:("&amp;TEXT(MAX(H26:H33),"0%")&amp;") were delivered in " &amp; INDEX(G26:G33,MATCH(MAX(H26:H33),H26:H33,0))&amp; "."</f>
        <v>Most Orders:(28%) were delivered in 4 - days.</v>
      </c>
    </row>
    <row r="25" spans="2:11" x14ac:dyDescent="0.25">
      <c r="B25" s="3" t="s">
        <v>48</v>
      </c>
      <c r="C25" s="6">
        <v>58087.515699999982</v>
      </c>
      <c r="G25" s="2" t="s">
        <v>4411</v>
      </c>
      <c r="H25" t="s">
        <v>4429</v>
      </c>
    </row>
    <row r="26" spans="2:11" x14ac:dyDescent="0.25">
      <c r="B26" s="3" t="s">
        <v>34</v>
      </c>
      <c r="C26" s="6">
        <v>121286.04899999996</v>
      </c>
      <c r="G26" s="3" t="s">
        <v>430</v>
      </c>
      <c r="H26" s="8">
        <v>5.469118340405469E-2</v>
      </c>
    </row>
    <row r="27" spans="2:11" x14ac:dyDescent="0.25">
      <c r="B27" s="3" t="s">
        <v>96</v>
      </c>
      <c r="C27" s="6">
        <v>121817.96749999993</v>
      </c>
      <c r="G27" s="3" t="s">
        <v>123</v>
      </c>
      <c r="H27" s="8">
        <v>3.6303630363036306E-2</v>
      </c>
    </row>
    <row r="28" spans="2:11" x14ac:dyDescent="0.25">
      <c r="B28" s="3" t="s">
        <v>4412</v>
      </c>
      <c r="C28" s="6">
        <v>741999.79529999977</v>
      </c>
      <c r="G28" s="3" t="s">
        <v>70</v>
      </c>
      <c r="H28" s="8">
        <v>0.14615747289014616</v>
      </c>
    </row>
    <row r="29" spans="2:11" x14ac:dyDescent="0.25">
      <c r="G29" s="3" t="s">
        <v>33</v>
      </c>
      <c r="H29" s="8">
        <v>8.7694483734087697E-2</v>
      </c>
    </row>
    <row r="30" spans="2:11" x14ac:dyDescent="0.25">
      <c r="B30" s="3" t="s">
        <v>4427</v>
      </c>
      <c r="G30" s="3" t="s">
        <v>83</v>
      </c>
      <c r="H30" s="8">
        <v>0.28335690711928335</v>
      </c>
    </row>
    <row r="31" spans="2:11" x14ac:dyDescent="0.25">
      <c r="G31" s="3" t="s">
        <v>58</v>
      </c>
      <c r="H31" s="8">
        <v>0.2197076850542197</v>
      </c>
      <c r="J31" s="6"/>
    </row>
    <row r="32" spans="2:11" x14ac:dyDescent="0.25">
      <c r="B32" s="2" t="s">
        <v>4411</v>
      </c>
      <c r="C32" t="s">
        <v>4408</v>
      </c>
      <c r="D32" s="4" t="s">
        <v>4433</v>
      </c>
      <c r="E32" s="4" t="s">
        <v>4418</v>
      </c>
      <c r="G32" s="3" t="s">
        <v>129</v>
      </c>
      <c r="H32" s="8">
        <v>0.11126826968411127</v>
      </c>
    </row>
    <row r="33" spans="2:11" x14ac:dyDescent="0.25">
      <c r="B33" s="3" t="s">
        <v>1276</v>
      </c>
      <c r="C33" s="6">
        <v>6332.48</v>
      </c>
      <c r="D33" t="str" cm="1">
        <f t="array" ref="D33:E80">B33:C80</f>
        <v>Alabama</v>
      </c>
      <c r="E33" s="9">
        <v>6332.48</v>
      </c>
      <c r="G33" s="3" t="s">
        <v>47</v>
      </c>
      <c r="H33" s="8">
        <v>6.0820367751060818E-2</v>
      </c>
    </row>
    <row r="34" spans="2:11" x14ac:dyDescent="0.25">
      <c r="B34" s="3" t="s">
        <v>520</v>
      </c>
      <c r="C34" s="6">
        <v>13525.291000000001</v>
      </c>
      <c r="D34" t="str">
        <v>Arizona</v>
      </c>
      <c r="E34" s="9">
        <v>13525.291000000001</v>
      </c>
      <c r="G34" s="3" t="s">
        <v>4412</v>
      </c>
      <c r="H34" s="5">
        <v>1</v>
      </c>
    </row>
    <row r="35" spans="2:11" x14ac:dyDescent="0.25">
      <c r="B35" s="3" t="s">
        <v>1058</v>
      </c>
      <c r="C35" s="6">
        <v>3187.55</v>
      </c>
      <c r="D35" t="str">
        <v>Arkansas</v>
      </c>
      <c r="E35" s="9">
        <v>3187.55</v>
      </c>
    </row>
    <row r="36" spans="2:11" x14ac:dyDescent="0.25">
      <c r="B36" s="3" t="s">
        <v>53</v>
      </c>
      <c r="C36" s="6">
        <v>156064.60149999999</v>
      </c>
      <c r="D36" t="str">
        <v>California</v>
      </c>
      <c r="E36" s="9">
        <v>156064.60149999999</v>
      </c>
      <c r="G36" s="3" t="s">
        <v>4431</v>
      </c>
    </row>
    <row r="37" spans="2:11" x14ac:dyDescent="0.25">
      <c r="B37" s="3" t="s">
        <v>180</v>
      </c>
      <c r="C37" s="6">
        <v>13243.037</v>
      </c>
      <c r="D37" t="str">
        <v>Colorado</v>
      </c>
      <c r="E37" s="9">
        <v>13243.037</v>
      </c>
      <c r="G37" t="str">
        <f>"Most Orders:("&amp;TEXT(MAX(H39:H42),"0%")&amp;") were shipped by " &amp; INDEX(G39:G42,MATCH(MAX(H39:H42),H39:H42,0))&amp; "."</f>
        <v>Most Orders:(59%) were shipped by Standard Class.</v>
      </c>
    </row>
    <row r="38" spans="2:11" x14ac:dyDescent="0.25">
      <c r="B38" s="3" t="s">
        <v>429</v>
      </c>
      <c r="C38" s="6">
        <v>5174.9870000000001</v>
      </c>
      <c r="D38" t="str">
        <v>Connecticut</v>
      </c>
      <c r="E38" s="9">
        <v>5174.9870000000001</v>
      </c>
      <c r="G38" s="2" t="s">
        <v>4411</v>
      </c>
      <c r="H38" t="s">
        <v>4429</v>
      </c>
    </row>
    <row r="39" spans="2:11" x14ac:dyDescent="0.25">
      <c r="B39" s="3" t="s">
        <v>200</v>
      </c>
      <c r="C39" s="6">
        <v>4759.3189999999995</v>
      </c>
      <c r="D39" t="str">
        <v>Delaware</v>
      </c>
      <c r="E39" s="9">
        <v>4759.3189999999995</v>
      </c>
      <c r="G39" s="3" t="s">
        <v>39</v>
      </c>
      <c r="H39" s="8">
        <v>0.5884016973125884</v>
      </c>
    </row>
    <row r="40" spans="2:11" x14ac:dyDescent="0.25">
      <c r="B40" s="3" t="s">
        <v>980</v>
      </c>
      <c r="C40" s="6">
        <v>1346.58</v>
      </c>
      <c r="D40" t="str">
        <v>District of Columbia</v>
      </c>
      <c r="E40" s="9">
        <v>1346.58</v>
      </c>
      <c r="G40" s="3" t="s">
        <v>21</v>
      </c>
      <c r="H40" s="8">
        <v>0.20132013201320131</v>
      </c>
    </row>
    <row r="41" spans="2:11" x14ac:dyDescent="0.25">
      <c r="B41" s="3" t="s">
        <v>43</v>
      </c>
      <c r="C41" s="6">
        <v>22987.03799999999</v>
      </c>
      <c r="D41" t="str">
        <v>Florida</v>
      </c>
      <c r="E41" s="9">
        <v>22987.03799999999</v>
      </c>
      <c r="G41" s="3" t="s">
        <v>87</v>
      </c>
      <c r="H41" s="8">
        <v>0.15417256011315417</v>
      </c>
    </row>
    <row r="42" spans="2:11" x14ac:dyDescent="0.25">
      <c r="B42" s="3" t="s">
        <v>667</v>
      </c>
      <c r="C42" s="6">
        <v>8321.48</v>
      </c>
      <c r="D42" t="str">
        <v>Georgia</v>
      </c>
      <c r="E42" s="9">
        <v>8321.48</v>
      </c>
      <c r="G42" s="3" t="s">
        <v>425</v>
      </c>
      <c r="H42" s="8">
        <v>5.6105610561056105E-2</v>
      </c>
    </row>
    <row r="43" spans="2:11" x14ac:dyDescent="0.25">
      <c r="B43" s="3" t="s">
        <v>2280</v>
      </c>
      <c r="C43" s="6">
        <v>2595.482</v>
      </c>
      <c r="D43" t="str">
        <v>Idaho</v>
      </c>
      <c r="E43" s="9">
        <v>2595.482</v>
      </c>
      <c r="G43" s="3" t="s">
        <v>4412</v>
      </c>
      <c r="H43" s="5">
        <v>1</v>
      </c>
      <c r="J43" s="6"/>
    </row>
    <row r="44" spans="2:11" x14ac:dyDescent="0.25">
      <c r="B44" s="3" t="s">
        <v>134</v>
      </c>
      <c r="C44" s="6">
        <v>28274.522000000008</v>
      </c>
      <c r="D44" t="str">
        <v>Illinois</v>
      </c>
      <c r="E44" s="9">
        <v>28274.522000000008</v>
      </c>
    </row>
    <row r="45" spans="2:11" x14ac:dyDescent="0.25">
      <c r="B45" s="3" t="s">
        <v>110</v>
      </c>
      <c r="C45" s="6">
        <v>11496.71</v>
      </c>
      <c r="D45" t="str">
        <v>Indiana</v>
      </c>
      <c r="E45" s="9">
        <v>11496.71</v>
      </c>
    </row>
    <row r="46" spans="2:11" x14ac:dyDescent="0.25">
      <c r="B46" s="3" t="s">
        <v>801</v>
      </c>
      <c r="C46" s="6">
        <v>2642.3099999999995</v>
      </c>
      <c r="D46" t="str">
        <v>Iowa</v>
      </c>
      <c r="E46" s="9">
        <v>2642.3099999999995</v>
      </c>
      <c r="G46" s="3" t="s">
        <v>4432</v>
      </c>
    </row>
    <row r="47" spans="2:11" x14ac:dyDescent="0.25">
      <c r="B47" s="3" t="s">
        <v>3135</v>
      </c>
      <c r="C47" s="6">
        <v>111.12</v>
      </c>
      <c r="D47" t="str">
        <v>Kansas</v>
      </c>
      <c r="E47" s="9">
        <v>111.12</v>
      </c>
      <c r="G47" t="str">
        <f>"Highest Sales:("&amp;TEXT(MAX(H49:H52),"$0,000")&amp;") was made by " &amp; INDEX(G49:G52,MATCH(MAX(H49:H52),H49:H52,0))&amp; " Category."</f>
        <v>Highest Sales:($328,449) was made by Chairs Category.</v>
      </c>
    </row>
    <row r="48" spans="2:11" x14ac:dyDescent="0.25">
      <c r="B48" s="3" t="s">
        <v>27</v>
      </c>
      <c r="C48" s="6">
        <v>12126.84</v>
      </c>
      <c r="D48" t="str">
        <v>Kentucky</v>
      </c>
      <c r="E48" s="9">
        <v>12126.84</v>
      </c>
      <c r="G48" s="2" t="s">
        <v>4411</v>
      </c>
      <c r="H48" t="s">
        <v>4408</v>
      </c>
      <c r="K48" s="6">
        <f>MAX(J49:J52)*1.2</f>
        <v>394138.92360000091</v>
      </c>
    </row>
    <row r="49" spans="2:11" x14ac:dyDescent="0.25">
      <c r="B49" s="3" t="s">
        <v>1406</v>
      </c>
      <c r="C49" s="6">
        <v>2963.03</v>
      </c>
      <c r="D49" t="str">
        <v>Louisiana</v>
      </c>
      <c r="E49" s="9">
        <v>2963.03</v>
      </c>
      <c r="G49" s="3" t="s">
        <v>56</v>
      </c>
      <c r="H49" s="6">
        <v>91705.164000000048</v>
      </c>
      <c r="I49" t="str" cm="1">
        <f t="array" ref="I49:J52">G49:H52</f>
        <v>Furnishings</v>
      </c>
      <c r="J49" s="6">
        <v>91705.164000000048</v>
      </c>
      <c r="K49" s="6">
        <f>$K$48-J49</f>
        <v>302433.75960000086</v>
      </c>
    </row>
    <row r="50" spans="2:11" x14ac:dyDescent="0.25">
      <c r="B50" s="3" t="s">
        <v>1788</v>
      </c>
      <c r="C50" s="6">
        <v>109.48</v>
      </c>
      <c r="D50" t="str">
        <v>Maine</v>
      </c>
      <c r="E50" s="9">
        <v>109.48</v>
      </c>
      <c r="G50" s="3" t="s">
        <v>31</v>
      </c>
      <c r="H50" s="6">
        <v>114879.99629999997</v>
      </c>
      <c r="I50" t="str">
        <v>Bookcases</v>
      </c>
      <c r="J50" s="6">
        <v>114879.99629999997</v>
      </c>
      <c r="K50" s="6">
        <f t="shared" ref="K50:K51" si="3">$K$48-J50</f>
        <v>279258.92730000091</v>
      </c>
    </row>
    <row r="51" spans="2:11" x14ac:dyDescent="0.25">
      <c r="B51" s="3" t="s">
        <v>1089</v>
      </c>
      <c r="C51" s="6">
        <v>9149.2529999999988</v>
      </c>
      <c r="D51" t="str">
        <v>Maryland</v>
      </c>
      <c r="E51" s="9">
        <v>9149.2529999999988</v>
      </c>
      <c r="G51" s="3" t="s">
        <v>45</v>
      </c>
      <c r="H51" s="6">
        <v>206965.53200000009</v>
      </c>
      <c r="I51" t="str">
        <v>Tables</v>
      </c>
      <c r="J51" s="6">
        <v>206965.53200000009</v>
      </c>
      <c r="K51" s="6">
        <f t="shared" si="3"/>
        <v>187173.39160000082</v>
      </c>
    </row>
    <row r="52" spans="2:11" x14ac:dyDescent="0.25">
      <c r="B52" s="3" t="s">
        <v>434</v>
      </c>
      <c r="C52" s="6">
        <v>10919.063999999997</v>
      </c>
      <c r="D52" t="str">
        <v>Massachusetts</v>
      </c>
      <c r="E52" s="9">
        <v>10919.063999999997</v>
      </c>
      <c r="G52" s="3" t="s">
        <v>36</v>
      </c>
      <c r="H52" s="6">
        <v>328449.10300000076</v>
      </c>
      <c r="I52" t="str">
        <v>Chairs</v>
      </c>
      <c r="J52" s="6">
        <v>328449.10300000076</v>
      </c>
      <c r="K52" s="6">
        <f>$K$48-J52</f>
        <v>65689.820600000152</v>
      </c>
    </row>
    <row r="53" spans="2:11" x14ac:dyDescent="0.25">
      <c r="B53" s="3" t="s">
        <v>289</v>
      </c>
      <c r="C53" s="6">
        <v>22321.099999999995</v>
      </c>
      <c r="D53" t="str">
        <v>Michigan</v>
      </c>
      <c r="E53" s="9">
        <v>22321.099999999995</v>
      </c>
      <c r="G53" s="3" t="s">
        <v>4412</v>
      </c>
      <c r="H53" s="6">
        <v>741999.79530000081</v>
      </c>
    </row>
    <row r="54" spans="2:11" x14ac:dyDescent="0.25">
      <c r="B54" s="3" t="s">
        <v>166</v>
      </c>
      <c r="C54" s="6">
        <v>7611.35</v>
      </c>
      <c r="D54" t="str">
        <v>Minnesota</v>
      </c>
      <c r="E54" s="9">
        <v>7611.35</v>
      </c>
    </row>
    <row r="55" spans="2:11" x14ac:dyDescent="0.25">
      <c r="B55" s="3" t="s">
        <v>478</v>
      </c>
      <c r="C55" s="6">
        <v>4317.8499999999995</v>
      </c>
      <c r="D55" t="str">
        <v>Mississippi</v>
      </c>
      <c r="E55" s="9">
        <v>4317.8499999999995</v>
      </c>
    </row>
    <row r="56" spans="2:11" x14ac:dyDescent="0.25">
      <c r="B56" s="3" t="s">
        <v>565</v>
      </c>
      <c r="C56" s="6">
        <v>2936.45</v>
      </c>
      <c r="D56" t="str">
        <v>Missouri</v>
      </c>
      <c r="E56" s="9">
        <v>2936.45</v>
      </c>
    </row>
    <row r="57" spans="2:11" x14ac:dyDescent="0.25">
      <c r="B57" s="3" t="s">
        <v>3701</v>
      </c>
      <c r="C57" s="6">
        <v>63.98</v>
      </c>
      <c r="D57" t="str">
        <v>Montana</v>
      </c>
      <c r="E57" s="9">
        <v>63.98</v>
      </c>
    </row>
    <row r="58" spans="2:11" x14ac:dyDescent="0.25">
      <c r="B58" s="3" t="s">
        <v>841</v>
      </c>
      <c r="C58" s="6">
        <v>1944.7</v>
      </c>
      <c r="D58" t="str">
        <v>Nebraska</v>
      </c>
      <c r="E58" s="9">
        <v>1944.7</v>
      </c>
    </row>
    <row r="59" spans="2:11" x14ac:dyDescent="0.25">
      <c r="B59" s="3" t="s">
        <v>1340</v>
      </c>
      <c r="C59" s="6">
        <v>4635.1720000000005</v>
      </c>
      <c r="D59" t="str">
        <v>Nevada</v>
      </c>
      <c r="E59" s="9">
        <v>4635.1720000000005</v>
      </c>
    </row>
    <row r="60" spans="2:11" x14ac:dyDescent="0.25">
      <c r="B60" s="3" t="s">
        <v>884</v>
      </c>
      <c r="C60" s="6">
        <v>1886.4739999999999</v>
      </c>
      <c r="D60" t="str">
        <v>New Hampshire</v>
      </c>
      <c r="E60" s="9">
        <v>1886.4739999999999</v>
      </c>
    </row>
    <row r="61" spans="2:11" x14ac:dyDescent="0.25">
      <c r="B61" s="3" t="s">
        <v>362</v>
      </c>
      <c r="C61" s="6">
        <v>6307.0419999999995</v>
      </c>
      <c r="D61" t="str">
        <v>New Jersey</v>
      </c>
      <c r="E61" s="9">
        <v>6307.0419999999995</v>
      </c>
    </row>
    <row r="62" spans="2:11" x14ac:dyDescent="0.25">
      <c r="B62" s="3" t="s">
        <v>1896</v>
      </c>
      <c r="C62" s="6">
        <v>1701.412</v>
      </c>
      <c r="D62" t="str">
        <v>New Mexico</v>
      </c>
      <c r="E62" s="9">
        <v>1701.412</v>
      </c>
    </row>
    <row r="63" spans="2:11" x14ac:dyDescent="0.25">
      <c r="B63" s="3" t="s">
        <v>120</v>
      </c>
      <c r="C63" s="6">
        <v>93372.728999999978</v>
      </c>
      <c r="D63" t="str">
        <v>New York</v>
      </c>
      <c r="E63" s="9">
        <v>93372.728999999978</v>
      </c>
    </row>
    <row r="64" spans="2:11" x14ac:dyDescent="0.25">
      <c r="B64" s="3" t="s">
        <v>1036</v>
      </c>
      <c r="C64" s="6">
        <v>15155.483999999999</v>
      </c>
      <c r="D64" t="str">
        <v>North Carolina</v>
      </c>
      <c r="E64" s="9">
        <v>15155.483999999999</v>
      </c>
    </row>
    <row r="65" spans="2:5" x14ac:dyDescent="0.25">
      <c r="B65" s="3" t="s">
        <v>231</v>
      </c>
      <c r="C65" s="6">
        <v>24199.144999999993</v>
      </c>
      <c r="D65" t="str">
        <v>Ohio</v>
      </c>
      <c r="E65" s="9">
        <v>24199.144999999993</v>
      </c>
    </row>
    <row r="66" spans="2:5" x14ac:dyDescent="0.25">
      <c r="B66" s="3" t="s">
        <v>1522</v>
      </c>
      <c r="C66" s="6">
        <v>8284.1</v>
      </c>
      <c r="D66" t="str">
        <v>Oklahoma</v>
      </c>
      <c r="E66" s="9">
        <v>8284.1</v>
      </c>
    </row>
    <row r="67" spans="2:5" x14ac:dyDescent="0.25">
      <c r="B67" s="3" t="s">
        <v>1517</v>
      </c>
      <c r="C67" s="6">
        <v>6338.1299999999992</v>
      </c>
      <c r="D67" t="str">
        <v>Oregon</v>
      </c>
      <c r="E67" s="9">
        <v>6338.1299999999992</v>
      </c>
    </row>
    <row r="68" spans="2:5" x14ac:dyDescent="0.25">
      <c r="B68" s="3" t="s">
        <v>66</v>
      </c>
      <c r="C68" s="6">
        <v>39354.931000000004</v>
      </c>
      <c r="D68" t="str">
        <v>Pennsylvania</v>
      </c>
      <c r="E68" s="9">
        <v>39354.931000000004</v>
      </c>
    </row>
    <row r="69" spans="2:5" x14ac:dyDescent="0.25">
      <c r="B69" s="3" t="s">
        <v>1645</v>
      </c>
      <c r="C69" s="6">
        <v>5918.7560000000003</v>
      </c>
      <c r="D69" t="str">
        <v>Rhode Island</v>
      </c>
      <c r="E69" s="9">
        <v>5918.7560000000003</v>
      </c>
    </row>
    <row r="70" spans="2:5" x14ac:dyDescent="0.25">
      <c r="B70" s="3" t="s">
        <v>158</v>
      </c>
      <c r="C70" s="6">
        <v>3078.25</v>
      </c>
      <c r="D70" t="str">
        <v>South Carolina</v>
      </c>
      <c r="E70" s="9">
        <v>3078.25</v>
      </c>
    </row>
    <row r="71" spans="2:5" x14ac:dyDescent="0.25">
      <c r="B71" s="3" t="s">
        <v>1826</v>
      </c>
      <c r="C71" s="6">
        <v>324.89999999999998</v>
      </c>
      <c r="D71" t="str">
        <v>South Dakota</v>
      </c>
      <c r="E71" s="9">
        <v>324.89999999999998</v>
      </c>
    </row>
    <row r="72" spans="2:5" x14ac:dyDescent="0.25">
      <c r="B72" s="3" t="s">
        <v>141</v>
      </c>
      <c r="C72" s="6">
        <v>13506.732</v>
      </c>
      <c r="D72" t="str">
        <v>Tennessee</v>
      </c>
      <c r="E72" s="9">
        <v>13506.732</v>
      </c>
    </row>
    <row r="73" spans="2:5" x14ac:dyDescent="0.25">
      <c r="B73" s="3" t="s">
        <v>92</v>
      </c>
      <c r="C73" s="6">
        <v>60593.291799999992</v>
      </c>
      <c r="D73" t="str">
        <v>Texas</v>
      </c>
      <c r="E73" s="9">
        <v>60593.291799999992</v>
      </c>
    </row>
    <row r="74" spans="2:5" x14ac:dyDescent="0.25">
      <c r="B74" s="3" t="s">
        <v>76</v>
      </c>
      <c r="C74" s="6">
        <v>4822.3499999999995</v>
      </c>
      <c r="D74" t="str">
        <v>Utah</v>
      </c>
      <c r="E74" s="9">
        <v>4822.3499999999995</v>
      </c>
    </row>
    <row r="75" spans="2:5" x14ac:dyDescent="0.25">
      <c r="B75" s="3" t="s">
        <v>3106</v>
      </c>
      <c r="C75" s="6">
        <v>5120.0999999999995</v>
      </c>
      <c r="D75" t="str">
        <v>Vermont</v>
      </c>
      <c r="E75" s="9">
        <v>5120.0999999999995</v>
      </c>
    </row>
    <row r="76" spans="2:5" x14ac:dyDescent="0.25">
      <c r="B76" s="3" t="s">
        <v>716</v>
      </c>
      <c r="C76" s="6">
        <v>25321.949999999993</v>
      </c>
      <c r="D76" t="str">
        <v>Virginia</v>
      </c>
      <c r="E76" s="9">
        <v>25321.949999999993</v>
      </c>
    </row>
    <row r="77" spans="2:5" x14ac:dyDescent="0.25">
      <c r="B77" s="3" t="s">
        <v>192</v>
      </c>
      <c r="C77" s="6">
        <v>48020.151999999973</v>
      </c>
      <c r="D77" t="str">
        <v>Washington</v>
      </c>
      <c r="E77" s="9">
        <v>48020.151999999973</v>
      </c>
    </row>
    <row r="78" spans="2:5" x14ac:dyDescent="0.25">
      <c r="B78" s="3" t="s">
        <v>4286</v>
      </c>
      <c r="C78" s="6">
        <v>673.34400000000005</v>
      </c>
      <c r="D78" t="str">
        <v>West Virginia</v>
      </c>
      <c r="E78" s="9">
        <v>673.34400000000005</v>
      </c>
    </row>
    <row r="79" spans="2:5" x14ac:dyDescent="0.25">
      <c r="B79" s="3" t="s">
        <v>238</v>
      </c>
      <c r="C79" s="6">
        <v>17256.609999999997</v>
      </c>
      <c r="D79" t="str">
        <v>Wisconsin</v>
      </c>
      <c r="E79" s="9">
        <v>17256.609999999997</v>
      </c>
    </row>
    <row r="80" spans="2:5" x14ac:dyDescent="0.25">
      <c r="B80" s="3" t="s">
        <v>3311</v>
      </c>
      <c r="C80" s="6">
        <v>1603.136</v>
      </c>
      <c r="D80" t="str">
        <v>Wyoming</v>
      </c>
      <c r="E80" s="9">
        <v>1603.136</v>
      </c>
    </row>
    <row r="81" spans="2:3" x14ac:dyDescent="0.25">
      <c r="B81" s="3" t="s">
        <v>4412</v>
      </c>
      <c r="C81" s="6">
        <v>741999.79530000011</v>
      </c>
    </row>
  </sheetData>
  <mergeCells count="1">
    <mergeCell ref="H2:L2"/>
  </mergeCells>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x14:cfRule type="iconSet" priority="1" id="{204D01ED-1D9D-4F89-8777-AE1B1D0BB8F3}">
            <x14:iconSet iconSet="3Triangles">
              <x14:cfvo type="percent">
                <xm:f>0</xm:f>
              </x14:cfvo>
              <x14:cfvo type="num">
                <xm:f>0</xm:f>
              </x14:cfvo>
              <x14:cfvo type="num" gte="0">
                <xm:f>0</xm:f>
              </x14:cfvo>
            </x14:iconSet>
          </x14:cfRule>
          <x14:cfRule type="iconSet" priority="2" id="{35CE8BEE-0869-44DF-90B5-FE808712EC49}">
            <x14:iconSet iconSet="3Triangles">
              <x14:cfvo type="percent">
                <xm:f>0</xm:f>
              </x14:cfvo>
              <x14:cfvo type="percent">
                <xm:f>0</xm:f>
              </x14:cfvo>
              <x14:cfvo type="percent" gte="0">
                <xm:f>0</xm:f>
              </x14:cfvo>
            </x14:iconSet>
          </x14:cfRule>
          <x14:cfRule type="iconSet" priority="3" id="{F1E2F5A5-7E47-4C23-87B8-4291A6D0548B}">
            <x14:iconSet iconSet="3Triangles">
              <x14:cfvo type="percent">
                <xm:f>0</xm:f>
              </x14:cfvo>
              <x14:cfvo type="percent">
                <xm:f>33</xm:f>
              </x14:cfvo>
              <x14:cfvo type="percent">
                <xm:f>67</xm:f>
              </x14:cfvo>
            </x14:iconSet>
          </x14:cfRule>
          <xm:sqref>M4</xm:sqref>
        </x14:conditionalFormatting>
        <x14:conditionalFormatting xmlns:xm="http://schemas.microsoft.com/office/excel/2006/main">
          <x14:cfRule type="iconSet" priority="7" id="{AF573923-459C-485E-BD8D-D26E82268744}">
            <x14:iconSet iconSet="3Triangles">
              <x14:cfvo type="percent">
                <xm:f>0</xm:f>
              </x14:cfvo>
              <x14:cfvo type="percent">
                <xm:f>33</xm:f>
              </x14:cfvo>
              <x14:cfvo type="percent">
                <xm:f>67</xm:f>
              </x14:cfvo>
            </x14:iconSet>
          </x14:cfRule>
          <xm:sqref>M5:M6</xm:sqref>
        </x14:conditionalFormatting>
        <x14:conditionalFormatting xmlns:xm="http://schemas.microsoft.com/office/excel/2006/main">
          <x14:cfRule type="iconSet" priority="4" id="{3BE00EDF-9825-4EF1-858B-800CA035A831}">
            <x14:iconSet iconSet="3Triangles">
              <x14:cfvo type="percent">
                <xm:f>0</xm:f>
              </x14:cfvo>
              <x14:cfvo type="num">
                <xm:f>0</xm:f>
              </x14:cfvo>
              <x14:cfvo type="num" gte="0">
                <xm:f>0</xm:f>
              </x14:cfvo>
            </x14:iconSet>
          </x14:cfRule>
          <x14:cfRule type="iconSet" priority="5" id="{23EF4313-B6FD-4819-9940-7CFC4895640C}">
            <x14:iconSet iconSet="3Triangles">
              <x14:cfvo type="percent">
                <xm:f>0</xm:f>
              </x14:cfvo>
              <x14:cfvo type="percent">
                <xm:f>0</xm:f>
              </x14:cfvo>
              <x14:cfvo type="percent" gte="0">
                <xm:f>0</xm:f>
              </x14:cfvo>
            </x14:iconSet>
          </x14:cfRule>
          <x14:cfRule type="iconSet" priority="6" id="{AF9F700B-EA4E-48C9-9567-98144BA397FA}">
            <x14:iconSet iconSet="3Triangles">
              <x14:cfvo type="percent">
                <xm:f>0</xm:f>
              </x14:cfvo>
              <x14:cfvo type="percent">
                <xm:f>33</xm:f>
              </x14:cfvo>
              <x14:cfvo type="percent">
                <xm:f>67</xm:f>
              </x14:cfvo>
            </x14:iconSet>
          </x14:cfRule>
          <xm:sqref>O4:O6</xm:sqref>
        </x14:conditionalFormatting>
      </x14:conditionalFormattings>
    </ex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0B2F4-6B0F-401E-BB31-24ED8A73E7F9}">
  <dimension ref="A1"/>
  <sheetViews>
    <sheetView showGridLines="0" topLeftCell="E1" zoomScale="85" zoomScaleNormal="85" workbookViewId="0">
      <selection activeCell="AE18" sqref="AE18"/>
      <extLst>
        <ext xmlns:xlsdti="http://schemas.microsoft.com/office/spreadsheetml/2023/showDataTypeIcons" uri="{77bfe23e-c014-4d31-8a63-9c772dbf06b6}">
          <xlsdti:showDataTypeIcons visible="0"/>
        </ext>
      </extLst>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7E9A-048D-4909-9585-0F7EA36EA30A}">
  <dimension ref="A1"/>
  <sheetViews>
    <sheetView showGridLines="0" tabSelected="1" zoomScale="85" zoomScaleNormal="85" workbookViewId="0">
      <selection activeCell="E37" sqref="E3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59B1A6-CC37-46FB-82AC-980C4D05B7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Furniture_Sales</vt:lpstr>
      <vt:lpstr>EDA</vt:lpstr>
      <vt:lpstr>DASHBOARD</vt:lpstr>
      <vt:lpstr>Dashboard Dark</vt:lpstr>
      <vt:lpstr>Orderduration</vt:lpstr>
      <vt:lpstr>Profit</vt:lpstr>
      <vt:lpstr>profitnew</vt:lpstr>
      <vt:lpstr>profitnew\</vt:lpstr>
      <vt:lpstr>ProfitYoY</vt:lpstr>
      <vt:lpstr>qtynew</vt:lpstr>
      <vt:lpstr>Quantity</vt:lpstr>
      <vt:lpstr>QuantityYOY</vt:lpstr>
      <vt:lpstr>Sales</vt:lpstr>
      <vt:lpstr>salescategory</vt:lpstr>
      <vt:lpstr>salesnew</vt:lpstr>
      <vt:lpstr>salestrend</vt:lpstr>
      <vt:lpstr>Salesyoy</vt:lpstr>
      <vt:lpstr>shippingmode</vt:lpstr>
      <vt:lpstr>Topsellingcities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KH5596</dc:creator>
  <cp:lastModifiedBy>KH5596</cp:lastModifiedBy>
  <dcterms:created xsi:type="dcterms:W3CDTF">2025-06-04T05:35:19Z</dcterms:created>
  <dcterms:modified xsi:type="dcterms:W3CDTF">2025-07-07T05:47:09Z</dcterms:modified>
</cp:coreProperties>
</file>