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16c66d7a1197fd/Radboud/"/>
    </mc:Choice>
  </mc:AlternateContent>
  <xr:revisionPtr revIDLastSave="205" documentId="13_ncr:1_{2806F5B5-3D00-4CCC-A24B-6B2BB58AD82D}" xr6:coauthVersionLast="47" xr6:coauthVersionMax="47" xr10:uidLastSave="{77E36171-DF1C-1C49-84AC-30B3725118E0}"/>
  <bookViews>
    <workbookView minimized="1" xWindow="0" yWindow="0" windowWidth="21600" windowHeight="15345" activeTab="1" xr2:uid="{FB296F2C-DA80-40F8-BBB5-61D08D7B0514}"/>
  </bookViews>
  <sheets>
    <sheet name="Software Science" sheetId="2" r:id="rId1"/>
    <sheet name="CyberSec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2"/>
  <c r="C4" i="2"/>
  <c r="C5" i="2"/>
  <c r="C6" i="2"/>
  <c r="C7" i="2"/>
  <c r="C8" i="2"/>
  <c r="C9" i="2"/>
  <c r="C10" i="2"/>
  <c r="C11" i="2"/>
  <c r="F15" i="2"/>
  <c r="F50" i="2"/>
  <c r="F44" i="2"/>
  <c r="F38" i="2"/>
  <c r="F29" i="2"/>
  <c r="C9" i="1"/>
  <c r="C8" i="1"/>
  <c r="C7" i="1"/>
  <c r="C6" i="1"/>
  <c r="C5" i="1"/>
  <c r="C4" i="1"/>
  <c r="C3" i="1"/>
  <c r="C2" i="1"/>
  <c r="F38" i="1"/>
  <c r="F31" i="1"/>
  <c r="F23" i="1"/>
  <c r="F13" i="1"/>
</calcChain>
</file>

<file path=xl/sharedStrings.xml><?xml version="1.0" encoding="utf-8"?>
<sst xmlns="http://schemas.openxmlformats.org/spreadsheetml/2006/main" count="186" uniqueCount="57">
  <si>
    <t>Type of Credits</t>
  </si>
  <si>
    <t>Amount of Credits</t>
  </si>
  <si>
    <t>Specialisation basis</t>
  </si>
  <si>
    <t>Specialisation electives</t>
  </si>
  <si>
    <t>Specialisation specific research seminar</t>
  </si>
  <si>
    <t>Research internship</t>
  </si>
  <si>
    <t>Philosophy course</t>
  </si>
  <si>
    <t>Master electives</t>
  </si>
  <si>
    <t>Free electives</t>
  </si>
  <si>
    <t>Master thesis project</t>
  </si>
  <si>
    <t>Name</t>
  </si>
  <si>
    <t>EC</t>
  </si>
  <si>
    <t>Period</t>
  </si>
  <si>
    <t>Type</t>
  </si>
  <si>
    <t>Security in Organisations</t>
  </si>
  <si>
    <t>Advanced Network Security</t>
  </si>
  <si>
    <t>Software Security</t>
  </si>
  <si>
    <t>Law in Cyberspace</t>
  </si>
  <si>
    <t>1,2</t>
  </si>
  <si>
    <t>Taken</t>
  </si>
  <si>
    <t>Philosophy and Ethics for Computing and Information Science</t>
  </si>
  <si>
    <t>Applied Cryptography</t>
  </si>
  <si>
    <t>Capita Selecta in Cyber Security</t>
  </si>
  <si>
    <t>3,4</t>
  </si>
  <si>
    <t>Total:</t>
  </si>
  <si>
    <t>5,6</t>
  </si>
  <si>
    <t>Research Internship</t>
  </si>
  <si>
    <t>Engineering Cryptographic Software</t>
  </si>
  <si>
    <t>Semester 1</t>
  </si>
  <si>
    <t>Semester 2</t>
  </si>
  <si>
    <t>Semester 3</t>
  </si>
  <si>
    <t>Introduction to Cryptography</t>
  </si>
  <si>
    <t>Privacy Seminar</t>
  </si>
  <si>
    <t>Semester 4</t>
  </si>
  <si>
    <t>Master Thesis</t>
  </si>
  <si>
    <t>7,8</t>
  </si>
  <si>
    <t>Physical Attacks on Secure Systems</t>
  </si>
  <si>
    <t>Deep Learning</t>
  </si>
  <si>
    <t>Security Protocol Project</t>
  </si>
  <si>
    <t>Selected topics on hardware for security</t>
  </si>
  <si>
    <t>Machine Learning in Practice</t>
  </si>
  <si>
    <t>Failed</t>
  </si>
  <si>
    <t>Bachelor</t>
  </si>
  <si>
    <t>Previously Taken</t>
  </si>
  <si>
    <t>Other</t>
  </si>
  <si>
    <t>Law and Technology (NWI-IMC006)</t>
  </si>
  <si>
    <t>Advanced Programming (NWI-I00032)</t>
  </si>
  <si>
    <t>Testing Techniques (NWI-I00110)</t>
  </si>
  <si>
    <t>Design of Embedded Systems (NWI-I00155)</t>
  </si>
  <si>
    <t>Compiler Construction (NWI-IMC004)</t>
  </si>
  <si>
    <t>Software Product Lines (NWI-IMC059)</t>
  </si>
  <si>
    <t>Research Seminar Software Science (NWI-IMC045)</t>
  </si>
  <si>
    <t>Operating System Concepts (NWI-IBC019)</t>
  </si>
  <si>
    <t>Algorithms and Data Structures (NWI-IBC027)</t>
  </si>
  <si>
    <t>Model Checking (NWI-IMC046)</t>
  </si>
  <si>
    <t>Functional Programming (NWI-IBC040)</t>
  </si>
  <si>
    <t>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</si>
</sst>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413129-D043-4D25-AFAC-54F057956270}" name="Table17" displayName="Table17" ref="A1:C11" totalsRowShown="0" headerRowDxfId="11">
  <autoFilter ref="A1:C11" xr:uid="{E8D9CD78-EB2D-4D8D-A214-48A8442C7A80}"/>
  <tableColumns count="3">
    <tableColumn id="1" xr3:uid="{4C8A7C9E-9DEE-4449-8440-0B24FC345C87}" name="Type of Credits"/>
    <tableColumn id="2" xr3:uid="{662A9D14-0502-4A7E-9EA7-81481E556448}" name="Amount of Credits"/>
    <tableColumn id="3" xr3:uid="{3F76F76D-A819-457F-BC00-0FA9185DFA85}" name="Taken" dataDxfId="10">
      <calculatedColumnFormula>SUM(SUMIF(TableSem1813[Type],'Software Science'!A2,TableSem1813[EC]),SUMIF(TableSem18[Type],'Software Science'!A2,TableSem18[EC]), SUMIF(TableSem210[Type],'Software Science'!A2,TableSem210[EC]), SUMIF(TableSem39[Type],'Software Science'!A2,TableSem39[EC]), SUMIF(TableSem411[Type],'Software Science'!A2,TableSem411[EC]))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0324C-DDB0-4380-A81B-20A946BADA81}" name="TableSem2" displayName="TableSem2" ref="A22:D27" totalsRowShown="0">
  <autoFilter ref="A22:D27" xr:uid="{303D9785-0894-4532-986E-70F6C8A93093}"/>
  <tableColumns count="4">
    <tableColumn id="1" xr3:uid="{B71D3111-D56A-40C7-B6C1-4FA2BA537267}" name="Name"/>
    <tableColumn id="2" xr3:uid="{07684D33-119C-4EB5-8B4E-F6D38C803CCA}" name="Type"/>
    <tableColumn id="3" xr3:uid="{145B6583-9243-4F39-85D2-2621CC9B840C}" name="EC"/>
    <tableColumn id="4" xr3:uid="{D640AA32-E9EA-4352-B3F5-1315D24F5B3F}" name="Period" dataDxfId="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7C54EF-F4C2-4241-885C-D405854C3896}" name="TableSem4" displayName="TableSem4" ref="A37:D39" totalsRowShown="0">
  <autoFilter ref="A37:D39" xr:uid="{4A3420CD-5BDD-4138-AD91-7E39C201676D}"/>
  <tableColumns count="4">
    <tableColumn id="1" xr3:uid="{068C40DF-6FF8-4937-82AC-507153FB6AD3}" name="Name"/>
    <tableColumn id="2" xr3:uid="{5034F4FD-A9FD-49A4-9DDB-86524146443C}" name="Type"/>
    <tableColumn id="3" xr3:uid="{360F4A48-21D2-425F-8E28-08884F2B6E99}" name="EC"/>
    <tableColumn id="4" xr3:uid="{0EB2C83B-0EB1-4337-8DBE-B1E5346B64DB}" name="Perio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B0D58F-F1AB-4DF5-AC41-D4649C41C4A9}" name="TableSem18" displayName="TableSem18" ref="A28:D34" totalsRowShown="0">
  <autoFilter ref="A28:D34" xr:uid="{DF53B3B8-9608-415F-9264-4043ECC3A433}"/>
  <tableColumns count="4">
    <tableColumn id="1" xr3:uid="{ADC330A4-3FC8-47AB-A76F-D157CF6BE293}" name="Name"/>
    <tableColumn id="2" xr3:uid="{0D9B5411-F309-462C-9D55-F52A65F99220}" name="Type"/>
    <tableColumn id="3" xr3:uid="{57B9E0D5-3234-46E3-A240-4A5935AFE96A}" name="EC"/>
    <tableColumn id="4" xr3:uid="{020D2415-1827-4CBE-B884-43D771A8EE01}" name="Period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A6AAC9-B521-472B-AA56-7BDCC36E1B92}" name="TableSem39" displayName="TableSem39" ref="A43:D46" totalsRowShown="0">
  <autoFilter ref="A43:D46" xr:uid="{303D9785-0894-4532-986E-70F6C8A93093}"/>
  <tableColumns count="4">
    <tableColumn id="1" xr3:uid="{28E3F32D-CF4B-4D95-8A92-F7444817276E}" name="Name"/>
    <tableColumn id="2" xr3:uid="{44491482-E770-4DE2-82B8-7BC702C2745C}" name="Type"/>
    <tableColumn id="3" xr3:uid="{FCC8686F-7A5D-4024-BC5A-90DF291ABBF1}" name="EC"/>
    <tableColumn id="4" xr3:uid="{94EFFDAB-54D0-4656-B8CA-2C9597F89D87}" name="Period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F1B20D9-C816-4DDE-8E44-E710DC56BE21}" name="TableSem210" displayName="TableSem210" ref="A37:D40" totalsRowShown="0">
  <autoFilter ref="A37:D40" xr:uid="{303D9785-0894-4532-986E-70F6C8A93093}"/>
  <tableColumns count="4">
    <tableColumn id="1" xr3:uid="{290A3BAF-7FA5-4F62-9386-CD58DF38965D}" name="Name"/>
    <tableColumn id="2" xr3:uid="{4F2925E6-25B2-42D3-921C-0FF4839CE206}" name="Type"/>
    <tableColumn id="3" xr3:uid="{47CFFA0E-114A-4A76-868E-D779F3098018}" name="EC"/>
    <tableColumn id="4" xr3:uid="{30EBAF96-AD70-4CB8-A30B-FAA613F2FEE8}" name="Period" dataDxfId="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49B913-6A8A-4DDF-941E-2E5AE7E9832E}" name="TableSem411" displayName="TableSem411" ref="A49:D50" totalsRowShown="0">
  <autoFilter ref="A49:D50" xr:uid="{4A3420CD-5BDD-4138-AD91-7E39C201676D}"/>
  <tableColumns count="4">
    <tableColumn id="1" xr3:uid="{E484DCFF-2E4E-40E5-92B3-09DE9C7CFB24}" name="Name"/>
    <tableColumn id="2" xr3:uid="{7E2E4E04-BD67-4500-ABE5-295A952D9136}" name="Type"/>
    <tableColumn id="3" xr3:uid="{E0F8F4BC-E502-4679-A61C-EA2D5FFDB2FA}" name="EC"/>
    <tableColumn id="4" xr3:uid="{769FD02E-38F2-4465-838C-816B4334905F}" name="Period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FADD0C0-BCC3-4E4A-96BA-F00E7949DD2E}" name="TableSem1813" displayName="TableSem1813" ref="A14:C25" totalsRowShown="0">
  <autoFilter ref="A14:C25" xr:uid="{2FADD0C0-BCC3-4E4A-96BA-F00E7949DD2E}"/>
  <tableColumns count="3">
    <tableColumn id="1" xr3:uid="{8DA356CD-67B7-481D-B521-78E0C24BAF42}" name="Name"/>
    <tableColumn id="2" xr3:uid="{B05616DE-9900-4D7D-BB8C-DEFE993364E6}" name="Type"/>
    <tableColumn id="3" xr3:uid="{FB6ECEB6-CB84-41C2-8EF2-2E940F55F280}" name="EC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E61AB-8A6B-4E09-9D2D-A8F287E305CD}" name="Table1" displayName="Table1" ref="A1:C9" totalsRowShown="0" headerRowDxfId="5">
  <autoFilter ref="A1:C9" xr:uid="{E8D9CD78-EB2D-4D8D-A214-48A8442C7A80}"/>
  <tableColumns count="3">
    <tableColumn id="1" xr3:uid="{5B8A4BA8-3738-4182-A717-A39EDC8F8270}" name="Type of Credits"/>
    <tableColumn id="2" xr3:uid="{A31C5EB6-7DE5-464F-B052-1CD1BC8E12F8}" name="Amount of Credits"/>
    <tableColumn id="3" xr3:uid="{59766456-1EE8-4BCF-A205-9A3F0D1C3D86}" name="Taken" dataDxfId="4">
      <calculatedColumnFormula>SUM(SUMIF(TableSem1[Type],CyberSec!A2,TableSem1[EC]), SUMIF(TableSem2[Type],CyberSec!A2,TableSem2[EC]), SUMIF(TableSem3[Type],CyberSec!A2,TableSem3[EC]), SUMIF(TableSem4[Type],CyberSec!A2,TableSem4[EC]))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E86A92-1AF2-4840-ACBF-0CFF2FA22F89}" name="TableSem1" displayName="TableSem1" ref="A12:D19" totalsRowShown="0">
  <autoFilter ref="A12:D19" xr:uid="{DF53B3B8-9608-415F-9264-4043ECC3A433}"/>
  <tableColumns count="4">
    <tableColumn id="1" xr3:uid="{387863D3-E547-4A9D-88B2-4ECD276EB915}" name="Name"/>
    <tableColumn id="2" xr3:uid="{14996076-230F-4887-AF98-27DF02EF1D55}" name="Type"/>
    <tableColumn id="3" xr3:uid="{4888C41E-3E76-4D05-ABF2-4C99E612383A}" name="EC"/>
    <tableColumn id="4" xr3:uid="{7B1A66C0-52D6-4DE1-97FC-3B1350B81192}" name="Period" dataDxfId="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406632-0C50-42CC-914C-B52741D0D85F}" name="TableSem3" displayName="TableSem3" ref="A30:D34" totalsRowShown="0">
  <autoFilter ref="A30:D34" xr:uid="{303D9785-0894-4532-986E-70F6C8A93093}"/>
  <tableColumns count="4">
    <tableColumn id="1" xr3:uid="{4678E34D-7DC1-410B-976B-D886CF11ACF0}" name="Name"/>
    <tableColumn id="2" xr3:uid="{A805D319-2C82-4FFA-8A8B-A9B1FFEE3DB2}" name="Type"/>
    <tableColumn id="3" xr3:uid="{AF703CEE-BCE3-4430-A9DB-4A68C5841435}" name="EC"/>
    <tableColumn id="4" xr3:uid="{0472FA24-D5D4-4555-AA43-364C25ECBFE5}" name="Perio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7" Type="http://schemas.openxmlformats.org/officeDocument/2006/relationships/table" Target="../tables/table6.xml" /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Relationship Id="rId6" Type="http://schemas.openxmlformats.org/officeDocument/2006/relationships/table" Target="../tables/table5.xml" /><Relationship Id="rId5" Type="http://schemas.openxmlformats.org/officeDocument/2006/relationships/table" Target="../tables/table4.xml" /><Relationship Id="rId4" Type="http://schemas.openxmlformats.org/officeDocument/2006/relationships/table" Target="../tables/table3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 /><Relationship Id="rId2" Type="http://schemas.openxmlformats.org/officeDocument/2006/relationships/table" Target="../tables/table7.xml" /><Relationship Id="rId1" Type="http://schemas.openxmlformats.org/officeDocument/2006/relationships/printerSettings" Target="../printerSettings/printerSettings2.bin" /><Relationship Id="rId6" Type="http://schemas.openxmlformats.org/officeDocument/2006/relationships/table" Target="../tables/table11.xml" /><Relationship Id="rId5" Type="http://schemas.openxmlformats.org/officeDocument/2006/relationships/table" Target="../tables/table10.xml" /><Relationship Id="rId4" Type="http://schemas.openxmlformats.org/officeDocument/2006/relationships/table" Target="../tables/table9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738B-C68F-40BC-8D2C-F6101D207CA1}">
  <dimension ref="A1:M50"/>
  <sheetViews>
    <sheetView topLeftCell="A4" zoomScale="115" zoomScaleNormal="115" workbookViewId="0">
      <selection activeCell="A30" sqref="A30"/>
    </sheetView>
  </sheetViews>
  <sheetFormatPr defaultRowHeight="15" x14ac:dyDescent="0.2"/>
  <cols>
    <col min="1" max="1" width="62.015625" customWidth="1"/>
    <col min="2" max="2" width="36.453125" customWidth="1"/>
  </cols>
  <sheetData>
    <row r="1" spans="1:6" x14ac:dyDescent="0.2">
      <c r="A1" s="1" t="s">
        <v>0</v>
      </c>
      <c r="B1" s="1" t="s">
        <v>1</v>
      </c>
      <c r="C1" s="1" t="s">
        <v>19</v>
      </c>
    </row>
    <row r="2" spans="1:6" x14ac:dyDescent="0.2">
      <c r="A2" t="s">
        <v>2</v>
      </c>
      <c r="B2" s="2">
        <v>18</v>
      </c>
      <c r="C2" s="8">
        <f>SUM(SUMIF(TableSem1813[Type],'Software Science'!A2,TableSem1813[EC]),SUMIF(TableSem18[Type],'Software Science'!A2,TableSem18[EC]), SUMIF(TableSem210[Type],'Software Science'!A2,TableSem210[EC]), SUMIF(TableSem39[Type],'Software Science'!A2,TableSem39[EC]), SUMIF(TableSem411[Type],'Software Science'!A2,TableSem411[EC]))</f>
        <v>18</v>
      </c>
    </row>
    <row r="3" spans="1:6" x14ac:dyDescent="0.2">
      <c r="A3" t="s">
        <v>3</v>
      </c>
      <c r="B3">
        <v>24</v>
      </c>
      <c r="C3" s="8">
        <f>SUM(SUMIF(TableSem1813[Type],'Software Science'!A3,TableSem1813[EC]),SUMIF(TableSem18[Type],'Software Science'!A3,TableSem18[EC]), SUMIF(TableSem210[Type],'Software Science'!A3,TableSem210[EC]), SUMIF(TableSem39[Type],'Software Science'!A3,TableSem39[EC]), SUMIF(TableSem411[Type],'Software Science'!A3,TableSem411[EC]))</f>
        <v>24</v>
      </c>
    </row>
    <row r="4" spans="1:6" x14ac:dyDescent="0.2">
      <c r="A4" t="s">
        <v>4</v>
      </c>
      <c r="B4">
        <v>6</v>
      </c>
      <c r="C4" s="8">
        <f>SUM(SUMIF(TableSem1813[Type],'Software Science'!A4,TableSem1813[EC]),SUMIF(TableSem18[Type],'Software Science'!A4,TableSem18[EC]), SUMIF(TableSem210[Type],'Software Science'!A4,TableSem210[EC]), SUMIF(TableSem39[Type],'Software Science'!A4,TableSem39[EC]), SUMIF(TableSem411[Type],'Software Science'!A4,TableSem411[EC]))</f>
        <v>6</v>
      </c>
    </row>
    <row r="5" spans="1:6" x14ac:dyDescent="0.2">
      <c r="A5" t="s">
        <v>5</v>
      </c>
      <c r="B5">
        <v>15</v>
      </c>
      <c r="C5" s="8">
        <f>SUM(SUMIF(TableSem1813[Type],'Software Science'!A5,TableSem1813[EC]),SUMIF(TableSem18[Type],'Software Science'!A5,TableSem18[EC]), SUMIF(TableSem210[Type],'Software Science'!A5,TableSem210[EC]), SUMIF(TableSem39[Type],'Software Science'!A5,TableSem39[EC]), SUMIF(TableSem411[Type],'Software Science'!A5,TableSem411[EC]))</f>
        <v>15</v>
      </c>
    </row>
    <row r="6" spans="1:6" x14ac:dyDescent="0.2">
      <c r="A6" t="s">
        <v>6</v>
      </c>
      <c r="B6">
        <v>3</v>
      </c>
      <c r="C6" s="8">
        <f>SUM(SUMIF(TableSem1813[Type],'Software Science'!A6,TableSem1813[EC]),SUMIF(TableSem18[Type],'Software Science'!A6,TableSem18[EC]), SUMIF(TableSem210[Type],'Software Science'!A6,TableSem210[EC]), SUMIF(TableSem39[Type],'Software Science'!A6,TableSem39[EC]), SUMIF(TableSem411[Type],'Software Science'!A6,TableSem411[EC]))</f>
        <v>3</v>
      </c>
    </row>
    <row r="7" spans="1:6" x14ac:dyDescent="0.2">
      <c r="A7" t="s">
        <v>7</v>
      </c>
      <c r="B7">
        <v>18</v>
      </c>
      <c r="C7" s="8">
        <f>SUM(SUMIF(TableSem1813[Type],'Software Science'!A7,TableSem1813[EC]),SUMIF(TableSem18[Type],'Software Science'!A7,TableSem18[EC]), SUMIF(TableSem210[Type],'Software Science'!A7,TableSem210[EC]), SUMIF(TableSem39[Type],'Software Science'!A7,TableSem39[EC]), SUMIF(TableSem411[Type],'Software Science'!A7,TableSem411[EC]))</f>
        <v>33</v>
      </c>
    </row>
    <row r="8" spans="1:6" x14ac:dyDescent="0.2">
      <c r="A8" t="s">
        <v>8</v>
      </c>
      <c r="B8">
        <v>6</v>
      </c>
      <c r="C8" s="8">
        <f>SUM(SUMIF(TableSem1813[Type],'Software Science'!A8,TableSem1813[EC]),SUMIF(TableSem18[Type],'Software Science'!A8,TableSem18[EC]), SUMIF(TableSem210[Type],'Software Science'!A8,TableSem210[EC]), SUMIF(TableSem39[Type],'Software Science'!A8,TableSem39[EC]), SUMIF(TableSem411[Type],'Software Science'!A8,TableSem411[EC]))</f>
        <v>6</v>
      </c>
    </row>
    <row r="9" spans="1:6" x14ac:dyDescent="0.2">
      <c r="A9" t="s">
        <v>9</v>
      </c>
      <c r="B9">
        <v>30</v>
      </c>
      <c r="C9" s="8">
        <f>SUM(SUMIF(TableSem1813[Type],'Software Science'!A9,TableSem1813[EC]),SUMIF(TableSem18[Type],'Software Science'!A9,TableSem18[EC]), SUMIF(TableSem210[Type],'Software Science'!A9,TableSem210[EC]), SUMIF(TableSem39[Type],'Software Science'!A9,TableSem39[EC]), SUMIF(TableSem411[Type],'Software Science'!A9,TableSem411[EC]))</f>
        <v>30</v>
      </c>
    </row>
    <row r="10" spans="1:6" x14ac:dyDescent="0.2">
      <c r="A10" t="s">
        <v>42</v>
      </c>
      <c r="B10">
        <v>15</v>
      </c>
      <c r="C10" s="8">
        <f>SUM(SUMIF(TableSem1813[Type],'Software Science'!A10,TableSem1813[EC]),SUMIF(TableSem18[Type],'Software Science'!A10,TableSem18[EC]), SUMIF(TableSem210[Type],'Software Science'!A10,TableSem210[EC]), SUMIF(TableSem39[Type],'Software Science'!A10,TableSem39[EC]), SUMIF(TableSem411[Type],'Software Science'!A10,TableSem411[EC]))</f>
        <v>15</v>
      </c>
    </row>
    <row r="11" spans="1:6" x14ac:dyDescent="0.2">
      <c r="A11" t="s">
        <v>44</v>
      </c>
      <c r="B11">
        <v>0</v>
      </c>
      <c r="C11" s="8">
        <f>SUM(SUMIF(TableSem1813[Type],'Software Science'!A11,TableSem1813[EC]),SUMIF(TableSem18[Type],'Software Science'!A11,TableSem18[EC]), SUMIF(TableSem210[Type],'Software Science'!A11,TableSem210[EC]), SUMIF(TableSem39[Type],'Software Science'!A11,TableSem39[EC]), SUMIF(TableSem411[Type],'Software Science'!A11,TableSem411[EC]))</f>
        <v>12</v>
      </c>
    </row>
    <row r="13" spans="1:6" x14ac:dyDescent="0.2">
      <c r="A13" s="1" t="s">
        <v>43</v>
      </c>
    </row>
    <row r="14" spans="1:6" x14ac:dyDescent="0.2">
      <c r="A14" t="s">
        <v>10</v>
      </c>
      <c r="B14" t="s">
        <v>13</v>
      </c>
      <c r="C14" t="s">
        <v>11</v>
      </c>
      <c r="F14" s="6" t="s">
        <v>24</v>
      </c>
    </row>
    <row r="15" spans="1:6" x14ac:dyDescent="0.2">
      <c r="A15" t="s">
        <v>31</v>
      </c>
      <c r="B15" t="s">
        <v>44</v>
      </c>
      <c r="C15">
        <v>6</v>
      </c>
      <c r="F15" s="3">
        <f>SUM(TableSem1813[EC])</f>
        <v>54</v>
      </c>
    </row>
    <row r="16" spans="1:6" x14ac:dyDescent="0.2">
      <c r="A16" t="s">
        <v>16</v>
      </c>
      <c r="B16" t="s">
        <v>3</v>
      </c>
      <c r="C16">
        <v>6</v>
      </c>
    </row>
    <row r="17" spans="1:13" x14ac:dyDescent="0.2">
      <c r="A17" t="s">
        <v>20</v>
      </c>
      <c r="B17" t="s">
        <v>6</v>
      </c>
      <c r="C17">
        <v>3</v>
      </c>
    </row>
    <row r="18" spans="1:13" x14ac:dyDescent="0.2">
      <c r="A18" t="s">
        <v>14</v>
      </c>
      <c r="B18" t="s">
        <v>7</v>
      </c>
      <c r="C18">
        <v>6</v>
      </c>
    </row>
    <row r="19" spans="1:13" x14ac:dyDescent="0.2">
      <c r="A19" t="s">
        <v>15</v>
      </c>
      <c r="B19" t="s">
        <v>7</v>
      </c>
      <c r="C19">
        <v>6</v>
      </c>
    </row>
    <row r="20" spans="1:13" x14ac:dyDescent="0.2">
      <c r="A20" t="s">
        <v>27</v>
      </c>
      <c r="B20" t="s">
        <v>7</v>
      </c>
      <c r="C20">
        <v>3</v>
      </c>
    </row>
    <row r="21" spans="1:13" x14ac:dyDescent="0.2">
      <c r="A21" t="s">
        <v>21</v>
      </c>
      <c r="B21" t="s">
        <v>7</v>
      </c>
      <c r="C21">
        <v>6</v>
      </c>
    </row>
    <row r="22" spans="1:13" x14ac:dyDescent="0.2">
      <c r="A22" t="s">
        <v>22</v>
      </c>
      <c r="B22" t="s">
        <v>7</v>
      </c>
      <c r="C22">
        <v>6</v>
      </c>
    </row>
    <row r="23" spans="1:13" x14ac:dyDescent="0.2">
      <c r="A23" t="s">
        <v>36</v>
      </c>
      <c r="B23" t="s">
        <v>7</v>
      </c>
      <c r="C23">
        <v>6</v>
      </c>
    </row>
    <row r="24" spans="1:13" x14ac:dyDescent="0.2">
      <c r="A24" t="s">
        <v>38</v>
      </c>
      <c r="B24" t="s">
        <v>7</v>
      </c>
      <c r="C24">
        <v>0</v>
      </c>
    </row>
    <row r="25" spans="1:13" x14ac:dyDescent="0.2">
      <c r="A25" t="s">
        <v>32</v>
      </c>
      <c r="B25" t="s">
        <v>44</v>
      </c>
      <c r="C25">
        <v>6</v>
      </c>
      <c r="M25" s="7"/>
    </row>
    <row r="27" spans="1:13" x14ac:dyDescent="0.2">
      <c r="A27" s="1" t="s">
        <v>28</v>
      </c>
    </row>
    <row r="28" spans="1:13" x14ac:dyDescent="0.2">
      <c r="A28" t="s">
        <v>10</v>
      </c>
      <c r="B28" t="s">
        <v>13</v>
      </c>
      <c r="C28" t="s">
        <v>11</v>
      </c>
      <c r="D28" t="s">
        <v>12</v>
      </c>
      <c r="F28" s="6" t="s">
        <v>24</v>
      </c>
    </row>
    <row r="29" spans="1:13" x14ac:dyDescent="0.2">
      <c r="A29" t="s">
        <v>45</v>
      </c>
      <c r="B29" t="s">
        <v>8</v>
      </c>
      <c r="C29">
        <v>6</v>
      </c>
      <c r="D29" s="4" t="s">
        <v>18</v>
      </c>
      <c r="F29" s="3">
        <f>SUM(TableSem18[EC])</f>
        <v>33</v>
      </c>
    </row>
    <row r="30" spans="1:13" x14ac:dyDescent="0.2">
      <c r="A30" t="s">
        <v>50</v>
      </c>
      <c r="B30" t="s">
        <v>3</v>
      </c>
      <c r="C30">
        <v>6</v>
      </c>
      <c r="D30" s="5" t="s">
        <v>18</v>
      </c>
    </row>
    <row r="31" spans="1:13" x14ac:dyDescent="0.2">
      <c r="A31" t="s">
        <v>48</v>
      </c>
      <c r="B31" t="s">
        <v>2</v>
      </c>
      <c r="C31">
        <v>6</v>
      </c>
      <c r="D31" s="5" t="s">
        <v>18</v>
      </c>
    </row>
    <row r="32" spans="1:13" x14ac:dyDescent="0.2">
      <c r="A32" t="s">
        <v>52</v>
      </c>
      <c r="B32" t="s">
        <v>42</v>
      </c>
      <c r="C32">
        <v>3</v>
      </c>
      <c r="D32" s="5">
        <v>1</v>
      </c>
    </row>
    <row r="33" spans="1:6" x14ac:dyDescent="0.2">
      <c r="A33" t="s">
        <v>53</v>
      </c>
      <c r="B33" t="s">
        <v>42</v>
      </c>
      <c r="C33">
        <v>6</v>
      </c>
      <c r="D33" s="5" t="s">
        <v>18</v>
      </c>
    </row>
    <row r="34" spans="1:6" x14ac:dyDescent="0.2">
      <c r="A34" t="s">
        <v>55</v>
      </c>
      <c r="B34" t="s">
        <v>42</v>
      </c>
      <c r="C34">
        <v>6</v>
      </c>
      <c r="D34" s="5" t="s">
        <v>18</v>
      </c>
    </row>
    <row r="36" spans="1:6" x14ac:dyDescent="0.2">
      <c r="A36" s="1" t="s">
        <v>29</v>
      </c>
    </row>
    <row r="37" spans="1:6" x14ac:dyDescent="0.2">
      <c r="A37" t="s">
        <v>10</v>
      </c>
      <c r="B37" t="s">
        <v>13</v>
      </c>
      <c r="C37" t="s">
        <v>11</v>
      </c>
      <c r="D37" t="s">
        <v>12</v>
      </c>
      <c r="F37" s="6" t="s">
        <v>24</v>
      </c>
    </row>
    <row r="38" spans="1:6" x14ac:dyDescent="0.2">
      <c r="A38" t="s">
        <v>46</v>
      </c>
      <c r="B38" t="s">
        <v>2</v>
      </c>
      <c r="C38">
        <v>6</v>
      </c>
      <c r="D38" s="4" t="s">
        <v>23</v>
      </c>
      <c r="F38" s="3">
        <f>SUM(TableSem210[EC])</f>
        <v>18</v>
      </c>
    </row>
    <row r="39" spans="1:6" x14ac:dyDescent="0.2">
      <c r="A39" t="s">
        <v>49</v>
      </c>
      <c r="B39" t="s">
        <v>3</v>
      </c>
      <c r="C39">
        <v>6</v>
      </c>
      <c r="D39" s="5" t="s">
        <v>23</v>
      </c>
    </row>
    <row r="40" spans="1:6" x14ac:dyDescent="0.2">
      <c r="A40" t="s">
        <v>51</v>
      </c>
      <c r="B40" t="s">
        <v>4</v>
      </c>
      <c r="C40">
        <v>6</v>
      </c>
      <c r="D40" s="5" t="s">
        <v>23</v>
      </c>
    </row>
    <row r="42" spans="1:6" x14ac:dyDescent="0.2">
      <c r="A42" s="1" t="s">
        <v>30</v>
      </c>
    </row>
    <row r="43" spans="1:6" x14ac:dyDescent="0.2">
      <c r="A43" t="s">
        <v>10</v>
      </c>
      <c r="B43" t="s">
        <v>13</v>
      </c>
      <c r="C43" t="s">
        <v>11</v>
      </c>
      <c r="D43" t="s">
        <v>12</v>
      </c>
      <c r="F43" s="6" t="s">
        <v>24</v>
      </c>
    </row>
    <row r="44" spans="1:6" x14ac:dyDescent="0.2">
      <c r="A44" t="s">
        <v>26</v>
      </c>
      <c r="B44" t="s">
        <v>5</v>
      </c>
      <c r="C44">
        <v>15</v>
      </c>
      <c r="D44" s="5" t="s">
        <v>25</v>
      </c>
      <c r="F44" s="3">
        <f>SUM(TableSem39[EC])</f>
        <v>27</v>
      </c>
    </row>
    <row r="45" spans="1:6" x14ac:dyDescent="0.2">
      <c r="A45" t="s">
        <v>54</v>
      </c>
      <c r="B45" t="s">
        <v>3</v>
      </c>
      <c r="C45">
        <v>6</v>
      </c>
      <c r="D45" s="5" t="s">
        <v>25</v>
      </c>
    </row>
    <row r="46" spans="1:6" x14ac:dyDescent="0.2">
      <c r="A46" s="9" t="s">
        <v>47</v>
      </c>
      <c r="B46" s="10" t="s">
        <v>2</v>
      </c>
      <c r="C46" s="10">
        <v>6</v>
      </c>
      <c r="D46" s="11" t="s">
        <v>25</v>
      </c>
    </row>
    <row r="48" spans="1:6" x14ac:dyDescent="0.2">
      <c r="A48" s="1" t="s">
        <v>33</v>
      </c>
    </row>
    <row r="49" spans="1:6" x14ac:dyDescent="0.2">
      <c r="A49" t="s">
        <v>10</v>
      </c>
      <c r="B49" t="s">
        <v>13</v>
      </c>
      <c r="C49" t="s">
        <v>11</v>
      </c>
      <c r="D49" t="s">
        <v>12</v>
      </c>
      <c r="F49" s="6" t="s">
        <v>24</v>
      </c>
    </row>
    <row r="50" spans="1:6" x14ac:dyDescent="0.2">
      <c r="A50" t="s">
        <v>34</v>
      </c>
      <c r="B50" t="s">
        <v>9</v>
      </c>
      <c r="C50">
        <v>30</v>
      </c>
      <c r="D50" s="5" t="s">
        <v>35</v>
      </c>
      <c r="F50" s="3">
        <f>SUM(TableSem411[EC])</f>
        <v>30</v>
      </c>
    </row>
  </sheetData>
  <dataValidations count="1">
    <dataValidation type="list" allowBlank="1" showInputMessage="1" showErrorMessage="1" sqref="B38:B40 B50 B15:B25 B46 B29:B34 B44:B45" xr:uid="{66C77CDC-9829-4657-92D5-1CD1552B5D6D}">
      <formula1>$A$2:$A$11</formula1>
    </dataValidation>
  </dataValidations>
  <pageMargins left="0.7" right="0.7" top="0.75" bottom="0.75" header="0.3" footer="0.3"/>
  <pageSetup paperSize="9" orientation="portrait" horizontalDpi="4294967293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893F-77D9-4702-9E13-3C2B7E4C846C}">
  <dimension ref="A1:M39"/>
  <sheetViews>
    <sheetView tabSelected="1" zoomScale="115" zoomScaleNormal="115" workbookViewId="0">
      <selection activeCell="B16" sqref="B16"/>
    </sheetView>
  </sheetViews>
  <sheetFormatPr defaultRowHeight="15" x14ac:dyDescent="0.2"/>
  <cols>
    <col min="1" max="1" width="60.8046875" customWidth="1"/>
    <col min="2" max="2" width="36.453125" customWidth="1"/>
  </cols>
  <sheetData>
    <row r="1" spans="1:6" x14ac:dyDescent="0.2">
      <c r="A1" s="1" t="s">
        <v>0</v>
      </c>
      <c r="B1" s="1" t="s">
        <v>1</v>
      </c>
      <c r="C1" s="1" t="s">
        <v>19</v>
      </c>
    </row>
    <row r="2" spans="1:6" x14ac:dyDescent="0.2">
      <c r="A2" t="s">
        <v>2</v>
      </c>
      <c r="B2" s="2">
        <v>24</v>
      </c>
      <c r="C2">
        <f>SUM(SUMIF(TableSem1[Type],CyberSec!A2,TableSem1[EC]), SUMIF(TableSem2[Type],CyberSec!A2,TableSem2[EC]), SUMIF(TableSem3[Type],CyberSec!A2,TableSem3[EC]), SUMIF(TableSem4[Type],CyberSec!A2,TableSem4[EC]))</f>
        <v>24</v>
      </c>
    </row>
    <row r="3" spans="1:6" x14ac:dyDescent="0.2">
      <c r="A3" t="s">
        <v>3</v>
      </c>
      <c r="B3">
        <v>24</v>
      </c>
      <c r="C3">
        <f>SUM(SUMIF(TableSem1[Type],CyberSec!A3,TableSem1[EC]), SUMIF(TableSem2[Type],CyberSec!A3,TableSem2[EC]), SUMIF(TableSem3[Type],CyberSec!A3,TableSem3[EC]), SUMIF(TableSem4[Type],CyberSec!A3,TableSem4[EC]))</f>
        <v>24</v>
      </c>
    </row>
    <row r="4" spans="1:6" x14ac:dyDescent="0.2">
      <c r="A4" t="s">
        <v>4</v>
      </c>
      <c r="B4">
        <v>6</v>
      </c>
      <c r="C4">
        <f>SUM(SUMIF(TableSem1[Type],CyberSec!A4,TableSem1[EC]), SUMIF(TableSem2[Type],CyberSec!A4,TableSem2[EC]), SUMIF(TableSem3[Type],CyberSec!A4,TableSem3[EC]), SUMIF(TableSem4[Type],CyberSec!A4,TableSem4[EC]))</f>
        <v>6</v>
      </c>
    </row>
    <row r="5" spans="1:6" x14ac:dyDescent="0.2">
      <c r="A5" t="s">
        <v>5</v>
      </c>
      <c r="B5">
        <v>15</v>
      </c>
      <c r="C5">
        <f>SUM(SUMIF(TableSem1[Type],CyberSec!A5,TableSem1[EC]), SUMIF(TableSem2[Type],CyberSec!A5,TableSem2[EC]), SUMIF(TableSem3[Type],CyberSec!A5,TableSem3[EC]), SUMIF(TableSem4[Type],CyberSec!A5,TableSem4[EC]))</f>
        <v>15</v>
      </c>
    </row>
    <row r="6" spans="1:6" x14ac:dyDescent="0.2">
      <c r="A6" t="s">
        <v>6</v>
      </c>
      <c r="B6">
        <v>3</v>
      </c>
      <c r="C6">
        <f>SUM(SUMIF(TableSem1[Type],CyberSec!A6,TableSem1[EC]), SUMIF(TableSem2[Type],CyberSec!A6,TableSem2[EC]), SUMIF(TableSem3[Type],CyberSec!A6,TableSem3[EC]), SUMIF(TableSem4[Type],CyberSec!A6,TableSem4[EC]))</f>
        <v>3</v>
      </c>
    </row>
    <row r="7" spans="1:6" x14ac:dyDescent="0.2">
      <c r="A7" t="s">
        <v>7</v>
      </c>
      <c r="B7">
        <v>12</v>
      </c>
      <c r="C7">
        <f>SUM(SUMIF(TableSem1[Type],CyberSec!A7,TableSem1[EC]), SUMIF(TableSem2[Type],CyberSec!A7,TableSem2[EC]), SUMIF(TableSem3[Type],CyberSec!A7,TableSem3[EC]), SUMIF(TableSem4[Type],CyberSec!A7,TableSem4[EC]))</f>
        <v>9</v>
      </c>
    </row>
    <row r="8" spans="1:6" x14ac:dyDescent="0.2">
      <c r="A8" t="s">
        <v>8</v>
      </c>
      <c r="B8">
        <v>6</v>
      </c>
      <c r="C8">
        <f>SUM(SUMIF(TableSem1[Type],CyberSec!A8,TableSem1[EC]), SUMIF(TableSem2[Type],CyberSec!A8,TableSem2[EC]), SUMIF(TableSem3[Type],CyberSec!A8,TableSem3[EC]), SUMIF(TableSem4[Type],CyberSec!A8,TableSem4[EC]))</f>
        <v>6</v>
      </c>
    </row>
    <row r="9" spans="1:6" x14ac:dyDescent="0.2">
      <c r="A9" t="s">
        <v>9</v>
      </c>
      <c r="B9">
        <v>30</v>
      </c>
      <c r="C9">
        <f>SUM(SUMIF(TableSem1[Type],CyberSec!A9,TableSem1[EC]), SUMIF(TableSem2[Type],CyberSec!A9,TableSem2[EC]), SUMIF(TableSem3[Type],CyberSec!A9,TableSem3[EC]), SUMIF(TableSem4[Type],CyberSec!A9,TableSem4[EC]))</f>
        <v>30</v>
      </c>
    </row>
    <row r="11" spans="1:6" x14ac:dyDescent="0.2">
      <c r="A11" s="1" t="s">
        <v>28</v>
      </c>
    </row>
    <row r="12" spans="1:6" x14ac:dyDescent="0.2">
      <c r="A12" t="s">
        <v>10</v>
      </c>
      <c r="B12" t="s">
        <v>13</v>
      </c>
      <c r="C12" t="s">
        <v>11</v>
      </c>
      <c r="D12" t="s">
        <v>12</v>
      </c>
      <c r="F12" s="6" t="s">
        <v>24</v>
      </c>
    </row>
    <row r="13" spans="1:6" x14ac:dyDescent="0.2">
      <c r="A13" t="s">
        <v>14</v>
      </c>
      <c r="B13" t="s">
        <v>2</v>
      </c>
      <c r="C13">
        <v>6</v>
      </c>
      <c r="D13" s="4" t="s">
        <v>18</v>
      </c>
      <c r="F13" s="3">
        <f>SUM(TableSem1[EC])</f>
        <v>30</v>
      </c>
    </row>
    <row r="14" spans="1:6" x14ac:dyDescent="0.2">
      <c r="A14" t="s">
        <v>16</v>
      </c>
      <c r="B14" t="s">
        <v>2</v>
      </c>
      <c r="C14">
        <v>6</v>
      </c>
      <c r="D14" s="5" t="s">
        <v>18</v>
      </c>
    </row>
    <row r="15" spans="1:6" x14ac:dyDescent="0.2">
      <c r="A15" t="s">
        <v>15</v>
      </c>
      <c r="B15" t="s">
        <v>2</v>
      </c>
      <c r="C15">
        <v>6</v>
      </c>
      <c r="D15" s="5" t="s">
        <v>18</v>
      </c>
    </row>
    <row r="16" spans="1:6" x14ac:dyDescent="0.2">
      <c r="A16" t="s">
        <v>17</v>
      </c>
      <c r="B16" t="s">
        <v>3</v>
      </c>
      <c r="C16">
        <v>0</v>
      </c>
      <c r="D16" s="5" t="s">
        <v>18</v>
      </c>
      <c r="E16" t="s">
        <v>41</v>
      </c>
    </row>
    <row r="17" spans="1:13" x14ac:dyDescent="0.2">
      <c r="A17" t="s">
        <v>31</v>
      </c>
      <c r="B17" t="s">
        <v>8</v>
      </c>
      <c r="C17">
        <v>6</v>
      </c>
      <c r="D17" s="5" t="s">
        <v>18</v>
      </c>
    </row>
    <row r="18" spans="1:13" x14ac:dyDescent="0.2">
      <c r="A18" t="s">
        <v>27</v>
      </c>
      <c r="B18" t="s">
        <v>3</v>
      </c>
      <c r="C18">
        <v>3</v>
      </c>
      <c r="D18" s="5">
        <v>2</v>
      </c>
    </row>
    <row r="19" spans="1:13" x14ac:dyDescent="0.2">
      <c r="A19" t="s">
        <v>20</v>
      </c>
      <c r="B19" t="s">
        <v>6</v>
      </c>
      <c r="C19">
        <v>3</v>
      </c>
      <c r="D19" s="5">
        <v>2</v>
      </c>
    </row>
    <row r="21" spans="1:13" x14ac:dyDescent="0.2">
      <c r="A21" s="1" t="s">
        <v>29</v>
      </c>
    </row>
    <row r="22" spans="1:13" x14ac:dyDescent="0.2">
      <c r="A22" t="s">
        <v>10</v>
      </c>
      <c r="B22" t="s">
        <v>13</v>
      </c>
      <c r="C22" t="s">
        <v>11</v>
      </c>
      <c r="D22" t="s">
        <v>12</v>
      </c>
      <c r="F22" s="6" t="s">
        <v>24</v>
      </c>
    </row>
    <row r="23" spans="1:13" x14ac:dyDescent="0.2">
      <c r="A23" t="s">
        <v>21</v>
      </c>
      <c r="B23" t="s">
        <v>2</v>
      </c>
      <c r="C23">
        <v>6</v>
      </c>
      <c r="D23" s="5" t="s">
        <v>23</v>
      </c>
      <c r="F23" s="3">
        <f>SUM(TableSem2[EC])</f>
        <v>24</v>
      </c>
    </row>
    <row r="24" spans="1:13" x14ac:dyDescent="0.2">
      <c r="A24" t="s">
        <v>22</v>
      </c>
      <c r="B24" t="s">
        <v>3</v>
      </c>
      <c r="C24">
        <v>6</v>
      </c>
      <c r="D24" s="5" t="s">
        <v>23</v>
      </c>
    </row>
    <row r="25" spans="1:13" x14ac:dyDescent="0.2">
      <c r="A25" t="s">
        <v>32</v>
      </c>
      <c r="B25" t="s">
        <v>4</v>
      </c>
      <c r="C25">
        <v>6</v>
      </c>
      <c r="D25" s="5" t="s">
        <v>23</v>
      </c>
      <c r="M25" s="7"/>
    </row>
    <row r="26" spans="1:13" x14ac:dyDescent="0.2">
      <c r="A26" t="s">
        <v>36</v>
      </c>
      <c r="B26" t="s">
        <v>3</v>
      </c>
      <c r="C26">
        <v>6</v>
      </c>
      <c r="D26" s="5">
        <v>3.4</v>
      </c>
    </row>
    <row r="27" spans="1:13" x14ac:dyDescent="0.2">
      <c r="A27" t="s">
        <v>38</v>
      </c>
      <c r="B27" t="s">
        <v>7</v>
      </c>
      <c r="C27">
        <v>0</v>
      </c>
      <c r="D27" s="5">
        <v>3</v>
      </c>
      <c r="E27" t="s">
        <v>56</v>
      </c>
    </row>
    <row r="29" spans="1:13" x14ac:dyDescent="0.2">
      <c r="A29" s="1" t="s">
        <v>30</v>
      </c>
    </row>
    <row r="30" spans="1:13" x14ac:dyDescent="0.2">
      <c r="A30" t="s">
        <v>10</v>
      </c>
      <c r="B30" t="s">
        <v>13</v>
      </c>
      <c r="C30" t="s">
        <v>11</v>
      </c>
      <c r="D30" t="s">
        <v>12</v>
      </c>
      <c r="F30" s="6" t="s">
        <v>24</v>
      </c>
    </row>
    <row r="31" spans="1:13" x14ac:dyDescent="0.2">
      <c r="A31" t="s">
        <v>26</v>
      </c>
      <c r="B31" t="s">
        <v>5</v>
      </c>
      <c r="C31">
        <v>15</v>
      </c>
      <c r="D31" s="5" t="s">
        <v>25</v>
      </c>
      <c r="F31" s="3">
        <f>SUM(TableSem3[EC])</f>
        <v>27</v>
      </c>
    </row>
    <row r="32" spans="1:13" x14ac:dyDescent="0.2">
      <c r="A32" t="s">
        <v>37</v>
      </c>
      <c r="B32" t="s">
        <v>3</v>
      </c>
      <c r="C32">
        <v>3</v>
      </c>
      <c r="D32" s="5">
        <v>5</v>
      </c>
    </row>
    <row r="33" spans="1:6" x14ac:dyDescent="0.2">
      <c r="A33" t="s">
        <v>39</v>
      </c>
      <c r="B33" t="s">
        <v>7</v>
      </c>
      <c r="C33">
        <v>3</v>
      </c>
      <c r="D33" s="5">
        <v>6</v>
      </c>
    </row>
    <row r="34" spans="1:6" x14ac:dyDescent="0.2">
      <c r="A34" t="s">
        <v>17</v>
      </c>
      <c r="B34" t="s">
        <v>3</v>
      </c>
      <c r="C34">
        <v>6</v>
      </c>
      <c r="D34" s="5" t="s">
        <v>18</v>
      </c>
    </row>
    <row r="36" spans="1:6" x14ac:dyDescent="0.2">
      <c r="A36" s="1" t="s">
        <v>33</v>
      </c>
    </row>
    <row r="37" spans="1:6" x14ac:dyDescent="0.2">
      <c r="A37" t="s">
        <v>10</v>
      </c>
      <c r="B37" t="s">
        <v>13</v>
      </c>
      <c r="C37" t="s">
        <v>11</v>
      </c>
      <c r="D37" t="s">
        <v>12</v>
      </c>
      <c r="F37" s="6" t="s">
        <v>24</v>
      </c>
    </row>
    <row r="38" spans="1:6" x14ac:dyDescent="0.2">
      <c r="A38" t="s">
        <v>34</v>
      </c>
      <c r="B38" t="s">
        <v>9</v>
      </c>
      <c r="C38">
        <v>30</v>
      </c>
      <c r="D38" s="5" t="s">
        <v>35</v>
      </c>
      <c r="F38" s="3">
        <f>SUM(TableSem4[EC])</f>
        <v>36</v>
      </c>
    </row>
    <row r="39" spans="1:6" x14ac:dyDescent="0.2">
      <c r="A39" t="s">
        <v>40</v>
      </c>
      <c r="B39" t="s">
        <v>7</v>
      </c>
      <c r="C39">
        <v>6</v>
      </c>
      <c r="D39" s="5">
        <v>7.8</v>
      </c>
    </row>
  </sheetData>
  <dataValidations count="1">
    <dataValidation type="list" allowBlank="1" showInputMessage="1" showErrorMessage="1" sqref="B13:B19 B23:B27 B38:B39 B31:B34" xr:uid="{36401A0F-606B-49B1-A6F9-F64E412EA8E7}">
      <formula1>$A$2:$A$9</formula1>
    </dataValidation>
  </dataValidations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Software Science</vt:lpstr>
      <vt:lpstr>CyberSec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van der Laan</dc:creator>
  <cp:lastModifiedBy>Lucas van der Laan</cp:lastModifiedBy>
  <dcterms:created xsi:type="dcterms:W3CDTF">2021-09-02T08:45:29Z</dcterms:created>
  <dcterms:modified xsi:type="dcterms:W3CDTF">2022-08-09T17:18:49Z</dcterms:modified>
</cp:coreProperties>
</file>