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9bdf790ab51861/Documents/STATS 370/STATS 370 Calculator/"/>
    </mc:Choice>
  </mc:AlternateContent>
  <xr:revisionPtr revIDLastSave="0" documentId="8_{051C149A-0D28-4679-968F-543D75D960B3}" xr6:coauthVersionLast="47" xr6:coauthVersionMax="47" xr10:uidLastSave="{00000000-0000-0000-0000-000000000000}"/>
  <bookViews>
    <workbookView xWindow="-120" yWindow="-120" windowWidth="29040" windowHeight="15720" xr2:uid="{2370B38D-90A6-42C3-A59D-0AA1EE7BD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E38" i="1" s="1"/>
  <c r="E25" i="1"/>
  <c r="E24" i="1"/>
  <c r="G28" i="1"/>
  <c r="G27" i="1"/>
  <c r="G22" i="1"/>
  <c r="G21" i="1"/>
  <c r="I31" i="1"/>
  <c r="I30" i="1"/>
  <c r="I25" i="1"/>
  <c r="I24" i="1"/>
  <c r="I19" i="1"/>
  <c r="I27" i="1"/>
  <c r="I28" i="1" s="1"/>
  <c r="I21" i="1"/>
  <c r="I33" i="1"/>
  <c r="I34" i="1" s="1"/>
  <c r="C24" i="1"/>
  <c r="E27" i="1"/>
  <c r="G24" i="1" s="1"/>
  <c r="E21" i="1"/>
  <c r="I37" i="1" l="1"/>
  <c r="G37" i="1"/>
  <c r="G38" i="1"/>
  <c r="I38" i="1"/>
  <c r="E37" i="1"/>
  <c r="I29" i="1"/>
  <c r="G25" i="1"/>
  <c r="G26" i="1"/>
  <c r="I22" i="1"/>
  <c r="I18" i="1" s="1"/>
  <c r="E22" i="1"/>
  <c r="I35" i="1"/>
  <c r="G18" i="1"/>
  <c r="E23" i="1"/>
  <c r="E28" i="1"/>
  <c r="E29" i="1"/>
  <c r="G30" i="1"/>
  <c r="G31" i="1" s="1"/>
  <c r="I23" i="1"/>
  <c r="G32" i="1"/>
  <c r="I15" i="1" l="1"/>
  <c r="G20" i="1"/>
  <c r="G19" i="1"/>
  <c r="I17" i="1" l="1"/>
  <c r="I16" i="1"/>
</calcChain>
</file>

<file path=xl/sharedStrings.xml><?xml version="1.0" encoding="utf-8"?>
<sst xmlns="http://schemas.openxmlformats.org/spreadsheetml/2006/main" count="11" uniqueCount="10">
  <si>
    <t>Increase factor</t>
  </si>
  <si>
    <t>Decrease factor</t>
  </si>
  <si>
    <t xml:space="preserve">K </t>
  </si>
  <si>
    <t>Starting Price</t>
  </si>
  <si>
    <t>Compound Interest</t>
  </si>
  <si>
    <t>Risk neutral prob</t>
  </si>
  <si>
    <t>Time</t>
  </si>
  <si>
    <t>current value of call</t>
  </si>
  <si>
    <t>current value of put</t>
  </si>
  <si>
    <t>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</si>
</sst>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2" xfId="0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6" borderId="0" xfId="0" applyFill="1" applyBorder="1"/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20</xdr:row>
      <xdr:rowOff>104775</xdr:rowOff>
    </xdr:from>
    <xdr:to>
      <xdr:col>3</xdr:col>
      <xdr:colOff>590550</xdr:colOff>
      <xdr:row>23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511169-6C3F-850D-CC77-28183BA8D035}"/>
            </a:ext>
          </a:extLst>
        </xdr:cNvPr>
        <xdr:cNvCxnSpPr/>
      </xdr:nvCxnSpPr>
      <xdr:spPr>
        <a:xfrm flipV="1">
          <a:off x="2324100" y="3943350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23</xdr:row>
      <xdr:rowOff>123825</xdr:rowOff>
    </xdr:from>
    <xdr:to>
      <xdr:col>3</xdr:col>
      <xdr:colOff>581025</xdr:colOff>
      <xdr:row>26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DB57AF8-6460-4C8A-E537-DFC4BC09E230}"/>
            </a:ext>
          </a:extLst>
        </xdr:cNvPr>
        <xdr:cNvCxnSpPr/>
      </xdr:nvCxnSpPr>
      <xdr:spPr>
        <a:xfrm>
          <a:off x="2314575" y="4552950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17</xdr:row>
      <xdr:rowOff>85725</xdr:rowOff>
    </xdr:from>
    <xdr:to>
      <xdr:col>5</xdr:col>
      <xdr:colOff>590550</xdr:colOff>
      <xdr:row>20</xdr:row>
      <xdr:rowOff>57150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FC11D87-4ED6-4A78-990B-78AFFF659BDE}"/>
            </a:ext>
          </a:extLst>
        </xdr:cNvPr>
        <xdr:cNvCxnSpPr/>
      </xdr:nvCxnSpPr>
      <xdr:spPr>
        <a:xfrm flipV="1">
          <a:off x="3543300" y="3333750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20</xdr:row>
      <xdr:rowOff>104775</xdr:rowOff>
    </xdr:from>
    <xdr:to>
      <xdr:col>5</xdr:col>
      <xdr:colOff>581025</xdr:colOff>
      <xdr:row>23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92B6E85-21D8-4222-955A-185755DB8381}"/>
            </a:ext>
          </a:extLst>
        </xdr:cNvPr>
        <xdr:cNvCxnSpPr/>
      </xdr:nvCxnSpPr>
      <xdr:spPr>
        <a:xfrm>
          <a:off x="3533775" y="3943350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23</xdr:row>
      <xdr:rowOff>104775</xdr:rowOff>
    </xdr:from>
    <xdr:to>
      <xdr:col>5</xdr:col>
      <xdr:colOff>581025</xdr:colOff>
      <xdr:row>26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AE8254-EE03-4111-9C0E-089CBBF311E1}"/>
            </a:ext>
          </a:extLst>
        </xdr:cNvPr>
        <xdr:cNvCxnSpPr/>
      </xdr:nvCxnSpPr>
      <xdr:spPr>
        <a:xfrm flipV="1">
          <a:off x="3533775" y="4533900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26</xdr:row>
      <xdr:rowOff>123825</xdr:rowOff>
    </xdr:from>
    <xdr:to>
      <xdr:col>5</xdr:col>
      <xdr:colOff>571500</xdr:colOff>
      <xdr:row>29</xdr:row>
      <xdr:rowOff>123825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71DF2A7-09CC-4572-AA30-B5DC77F53DB5}"/>
            </a:ext>
          </a:extLst>
        </xdr:cNvPr>
        <xdr:cNvCxnSpPr/>
      </xdr:nvCxnSpPr>
      <xdr:spPr>
        <a:xfrm>
          <a:off x="3524250" y="5143500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14</xdr:row>
      <xdr:rowOff>95250</xdr:rowOff>
    </xdr:from>
    <xdr:to>
      <xdr:col>8</xdr:col>
      <xdr:colOff>0</xdr:colOff>
      <xdr:row>17</xdr:row>
      <xdr:rowOff>66675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B65B51B-39C4-40AD-AC5D-9839DE737CDB}"/>
            </a:ext>
          </a:extLst>
        </xdr:cNvPr>
        <xdr:cNvCxnSpPr/>
      </xdr:nvCxnSpPr>
      <xdr:spPr>
        <a:xfrm flipV="1">
          <a:off x="4781550" y="2771775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114300</xdr:rowOff>
    </xdr:from>
    <xdr:to>
      <xdr:col>7</xdr:col>
      <xdr:colOff>600075</xdr:colOff>
      <xdr:row>20</xdr:row>
      <xdr:rowOff>114300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C0F5E1D-1FF5-4A85-A633-C73F1E0A1B31}"/>
            </a:ext>
          </a:extLst>
        </xdr:cNvPr>
        <xdr:cNvCxnSpPr/>
      </xdr:nvCxnSpPr>
      <xdr:spPr>
        <a:xfrm>
          <a:off x="4772025" y="3381375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114300</xdr:rowOff>
    </xdr:from>
    <xdr:to>
      <xdr:col>7</xdr:col>
      <xdr:colOff>600075</xdr:colOff>
      <xdr:row>23</xdr:row>
      <xdr:rowOff>85725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FF9C658F-AC1A-4533-BE98-13F4228819C1}"/>
            </a:ext>
          </a:extLst>
        </xdr:cNvPr>
        <xdr:cNvCxnSpPr/>
      </xdr:nvCxnSpPr>
      <xdr:spPr>
        <a:xfrm flipV="1">
          <a:off x="4772025" y="3971925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23</xdr:row>
      <xdr:rowOff>133350</xdr:rowOff>
    </xdr:from>
    <xdr:to>
      <xdr:col>7</xdr:col>
      <xdr:colOff>590550</xdr:colOff>
      <xdr:row>26</xdr:row>
      <xdr:rowOff>133350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50A2D3-77D8-47F7-ACE4-1D7DE8685650}"/>
            </a:ext>
          </a:extLst>
        </xdr:cNvPr>
        <xdr:cNvCxnSpPr/>
      </xdr:nvCxnSpPr>
      <xdr:spPr>
        <a:xfrm>
          <a:off x="4762500" y="4581525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26</xdr:row>
      <xdr:rowOff>104775</xdr:rowOff>
    </xdr:from>
    <xdr:to>
      <xdr:col>8</xdr:col>
      <xdr:colOff>0</xdr:colOff>
      <xdr:row>29</xdr:row>
      <xdr:rowOff>76200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A097A18-65B1-433B-AA66-E9519CB45E8B}"/>
            </a:ext>
          </a:extLst>
        </xdr:cNvPr>
        <xdr:cNvCxnSpPr/>
      </xdr:nvCxnSpPr>
      <xdr:spPr>
        <a:xfrm flipV="1">
          <a:off x="4781550" y="5143500"/>
          <a:ext cx="600075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29</xdr:row>
      <xdr:rowOff>123825</xdr:rowOff>
    </xdr:from>
    <xdr:to>
      <xdr:col>7</xdr:col>
      <xdr:colOff>600075</xdr:colOff>
      <xdr:row>32</xdr:row>
      <xdr:rowOff>123825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147E9922-BB44-4E97-ADA1-A4D43D664897}"/>
            </a:ext>
          </a:extLst>
        </xdr:cNvPr>
        <xdr:cNvCxnSpPr/>
      </xdr:nvCxnSpPr>
      <xdr:spPr>
        <a:xfrm>
          <a:off x="4772025" y="5753100"/>
          <a:ext cx="6000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ED83-8C93-4368-871B-F21276867D4B}">
  <dimension ref="B12:L39"/>
  <sheetViews>
    <sheetView tabSelected="1" topLeftCell="A10" workbookViewId="0">
      <selection activeCell="K33" sqref="K33"/>
    </sheetView>
  </sheetViews>
  <sheetFormatPr defaultRowHeight="15" x14ac:dyDescent="0.25"/>
  <cols>
    <col min="2" max="2" width="18.42578125" bestFit="1" customWidth="1"/>
    <col min="4" max="4" width="9.5703125" customWidth="1"/>
    <col min="11" max="11" width="17.140625" customWidth="1"/>
  </cols>
  <sheetData>
    <row r="12" spans="2:12" x14ac:dyDescent="0.25">
      <c r="B12" t="s">
        <v>6</v>
      </c>
    </row>
    <row r="13" spans="2:12" x14ac:dyDescent="0.25">
      <c r="B13" s="7" t="s">
        <v>4</v>
      </c>
      <c r="C13" s="6">
        <v>0.04</v>
      </c>
      <c r="D13" s="7" t="s">
        <v>6</v>
      </c>
      <c r="E13" s="6">
        <v>0.5</v>
      </c>
      <c r="K13" s="7" t="s">
        <v>9</v>
      </c>
      <c r="L13" s="6">
        <v>0.5</v>
      </c>
    </row>
    <row r="14" spans="2:12" ht="15.75" thickBot="1" x14ac:dyDescent="0.3">
      <c r="B14" s="7" t="s">
        <v>3</v>
      </c>
      <c r="C14" s="6">
        <v>45</v>
      </c>
      <c r="K14" s="7" t="s">
        <v>5</v>
      </c>
      <c r="L14" s="6">
        <f>(EXP(C13*E13) -C17)/(C16-C17)</f>
        <v>0.78001488918617512</v>
      </c>
    </row>
    <row r="15" spans="2:12" ht="15.75" thickBot="1" x14ac:dyDescent="0.3">
      <c r="B15" s="7" t="s">
        <v>2</v>
      </c>
      <c r="C15" s="6">
        <v>46</v>
      </c>
      <c r="I15" s="1">
        <f>IF(G18="","",G18*$C$16)</f>
        <v>50.618880000000004</v>
      </c>
    </row>
    <row r="16" spans="2:12" x14ac:dyDescent="0.25">
      <c r="B16" s="7" t="s">
        <v>0</v>
      </c>
      <c r="C16" s="6">
        <v>1.04</v>
      </c>
      <c r="I16" s="4">
        <f>IF(I15&gt;$C$15, I15-$C$15, 0)</f>
        <v>4.6188800000000043</v>
      </c>
    </row>
    <row r="17" spans="2:9" ht="15.75" thickBot="1" x14ac:dyDescent="0.3">
      <c r="B17" s="7" t="s">
        <v>1</v>
      </c>
      <c r="C17" s="6">
        <v>0.95</v>
      </c>
      <c r="I17" s="5">
        <f>IF(I15&lt;$C$15, $C$15-I15, 0)</f>
        <v>0</v>
      </c>
    </row>
    <row r="18" spans="2:9" ht="15.75" thickBot="1" x14ac:dyDescent="0.3">
      <c r="G18" s="1">
        <f>IF($E$21="","",$E$21*$C$16)</f>
        <v>48.672000000000004</v>
      </c>
      <c r="I18" s="8">
        <f>(I16-I22)/(I15-I21)</f>
        <v>1</v>
      </c>
    </row>
    <row r="19" spans="2:9" x14ac:dyDescent="0.25">
      <c r="G19" s="4">
        <f>IF($G$18&gt;$C$15, $G$18-$C$15, 0)</f>
        <v>2.6720000000000041</v>
      </c>
      <c r="I19" s="9">
        <f>(I17-I23)/(I21-I15)</f>
        <v>0</v>
      </c>
    </row>
    <row r="20" spans="2:9" ht="15.75" thickBot="1" x14ac:dyDescent="0.3">
      <c r="E20" s="3"/>
      <c r="G20" s="5">
        <f>IF($G$18&lt;$C$15, $C$15-$G$18, 0)</f>
        <v>0</v>
      </c>
    </row>
    <row r="21" spans="2:9" ht="15.75" thickBot="1" x14ac:dyDescent="0.3">
      <c r="E21" s="1">
        <f>IF($C$24="","",$C$24*$C$16)</f>
        <v>46.800000000000004</v>
      </c>
      <c r="G21" s="8">
        <f>(G19-G25)/(G18-G24)</f>
        <v>0.6343779677113015</v>
      </c>
      <c r="I21" s="1">
        <f>IF(G24="","",G24*$C$16)</f>
        <v>46.238400000000006</v>
      </c>
    </row>
    <row r="22" spans="2:9" x14ac:dyDescent="0.25">
      <c r="E22" s="4">
        <f>IF($E$21&gt;$C$15, $E$21-$C$15, 0)</f>
        <v>0.80000000000000426</v>
      </c>
      <c r="G22" s="9">
        <f>(G20-G26)/(G24-G18)</f>
        <v>0.36562203228869844</v>
      </c>
      <c r="I22" s="4">
        <f>IF(I21&gt;$C$15, I21-$C$15, 0)</f>
        <v>0.23840000000000572</v>
      </c>
    </row>
    <row r="23" spans="2:9" ht="15.75" thickBot="1" x14ac:dyDescent="0.3">
      <c r="C23" s="2"/>
      <c r="E23" s="5">
        <f>IF($E$21&lt;$C$15, $C$15-$E$21, 0)</f>
        <v>0</v>
      </c>
      <c r="I23" s="5">
        <f>IF(I21&lt;$C$15, $C$15-I21, 0)</f>
        <v>0</v>
      </c>
    </row>
    <row r="24" spans="2:9" ht="15.75" thickBot="1" x14ac:dyDescent="0.3">
      <c r="C24" s="1">
        <f>C14</f>
        <v>45</v>
      </c>
      <c r="E24" s="8">
        <f>(E22-E28)/(E21-E27)</f>
        <v>0.19753086419753171</v>
      </c>
      <c r="G24" s="1">
        <f>IF($E$27="","",$E$27*$C$16)</f>
        <v>44.46</v>
      </c>
      <c r="I24" s="8">
        <f>(I22-I28)/(I21-I27)</f>
        <v>5.9579147298446919E-2</v>
      </c>
    </row>
    <row r="25" spans="2:9" x14ac:dyDescent="0.25">
      <c r="E25" s="9">
        <f>(E23-E29)/(E27-E21)</f>
        <v>0.80246913580246826</v>
      </c>
      <c r="G25" s="4">
        <f>IF(G24&gt;$C$15, G241-$C$15, 0)</f>
        <v>0</v>
      </c>
      <c r="I25" s="9">
        <f>(I23-I29)/(I27-I21)</f>
        <v>0.94042085270155307</v>
      </c>
    </row>
    <row r="26" spans="2:9" ht="15.75" thickBot="1" x14ac:dyDescent="0.3">
      <c r="E26" s="4"/>
      <c r="G26" s="5">
        <f>IF(G24&lt;$C$15, $C$15-G24, 0)</f>
        <v>1.5399999999999991</v>
      </c>
    </row>
    <row r="27" spans="2:9" ht="15.75" thickBot="1" x14ac:dyDescent="0.3">
      <c r="E27" s="1">
        <f>IF($C$24="","",$C$24*$C$17)</f>
        <v>42.75</v>
      </c>
      <c r="G27" s="8">
        <f>(G25-G31)/(G24-G30)</f>
        <v>0</v>
      </c>
      <c r="I27" s="1">
        <f>IF(G24="","",G24*$C$17)</f>
        <v>42.237000000000002</v>
      </c>
    </row>
    <row r="28" spans="2:9" x14ac:dyDescent="0.25">
      <c r="E28" s="4">
        <f>IF(E27&gt;$C$15, E27-$C$15, 0)</f>
        <v>0</v>
      </c>
      <c r="G28" s="9">
        <f>(G26-G32)/(G30-G24)</f>
        <v>1</v>
      </c>
      <c r="I28" s="4">
        <f>IF(I27&gt;$C$15, I27-$C$15, 0)</f>
        <v>0</v>
      </c>
    </row>
    <row r="29" spans="2:9" ht="15.75" thickBot="1" x14ac:dyDescent="0.3">
      <c r="E29" s="5">
        <f>IF(E27&lt;$C$15, $C$15-E27, 0)</f>
        <v>3.25</v>
      </c>
      <c r="I29" s="5">
        <f>IF(I27&lt;$C$15, $C$15-I27, 0)</f>
        <v>3.7629999999999981</v>
      </c>
    </row>
    <row r="30" spans="2:9" ht="15.75" thickBot="1" x14ac:dyDescent="0.3">
      <c r="E30" s="5"/>
      <c r="G30" s="1">
        <f>IF($E$27="","",$E$27*$C$17)</f>
        <v>40.612499999999997</v>
      </c>
      <c r="I30" s="8">
        <f>(I28-I34)/(I27-I33)</f>
        <v>0</v>
      </c>
    </row>
    <row r="31" spans="2:9" x14ac:dyDescent="0.25">
      <c r="G31" s="4">
        <f>IF(G30&gt;$C$15, G30-$C$15, 0)</f>
        <v>0</v>
      </c>
      <c r="I31" s="9">
        <f>(I29-I35)/(I33-I27)</f>
        <v>1</v>
      </c>
    </row>
    <row r="32" spans="2:9" ht="15.75" thickBot="1" x14ac:dyDescent="0.3">
      <c r="G32" s="5">
        <f>IF(G30&lt;$C$15, $C$15-G30, 0)</f>
        <v>5.3875000000000028</v>
      </c>
    </row>
    <row r="33" spans="2:9" ht="15.75" thickBot="1" x14ac:dyDescent="0.3">
      <c r="I33" s="1">
        <f>IF(G30="","",G30*$C$17)</f>
        <v>38.581874999999997</v>
      </c>
    </row>
    <row r="34" spans="2:9" x14ac:dyDescent="0.25">
      <c r="I34" s="4">
        <f>IF(I33&gt;$C$15, I33-$C$15, 0)</f>
        <v>0</v>
      </c>
    </row>
    <row r="35" spans="2:9" x14ac:dyDescent="0.25">
      <c r="I35" s="5">
        <f>IF(I33&lt;$C$15, $C$15-I33, 0)</f>
        <v>7.4181250000000034</v>
      </c>
    </row>
    <row r="37" spans="2:9" x14ac:dyDescent="0.25">
      <c r="B37" s="10"/>
      <c r="C37" s="11" t="s">
        <v>7</v>
      </c>
      <c r="D37" s="11"/>
      <c r="E37" s="6">
        <f>(E22*($L$14)  + E28 *  (1-$L$14) ) * EXP(-C13*E13)</f>
        <v>0.61165564763184688</v>
      </c>
      <c r="F37" s="3"/>
      <c r="G37" s="6">
        <f>(G19*($L$14^2)  + G25 * ($L$14) * (1-$L$14) + G31 *  ((1-$L$14)^2) ) * EXP(-C13*E13)</f>
        <v>1.5935157107735558</v>
      </c>
      <c r="H37" s="3"/>
      <c r="I37" s="6">
        <f>(I16*($L$14^3)  + I22 * ($L$14^2) * (1-$L$14) + I28 * ($L$14) * ((1-$L$14)^2) +I34 * ((1-$L$14)^3)) * EXP(-C13*E13)</f>
        <v>2.1798958697425199</v>
      </c>
    </row>
    <row r="38" spans="2:9" x14ac:dyDescent="0.25">
      <c r="B38" s="10"/>
      <c r="C38" s="11" t="s">
        <v>8</v>
      </c>
      <c r="D38" s="11"/>
      <c r="E38" s="6">
        <f>(E23*($L$14)  + E29 *  (1-$L$14) ) * EXP(-C14*E14)</f>
        <v>0.71495161014493092</v>
      </c>
      <c r="F38" s="3"/>
      <c r="G38" s="6">
        <f>(G20*($L$14^2)  + G26 * ($L$14) * (1-$L$14) + G32 *  ((1-$L$14)^2) ) * EXP(-C13*E13)</f>
        <v>0.5145757459887188</v>
      </c>
      <c r="H38" s="3"/>
      <c r="I38" s="6">
        <f>(I17*($L$14^3)  + I23 * ($L$14^2) * (1-$L$14) + I29 * ($L$14) * ((1-$L$14)^2) +I35 * ((1-$L$14)^3)) * EXP(-C13*E13)</f>
        <v>0.21663999969769498</v>
      </c>
    </row>
    <row r="39" spans="2:9" x14ac:dyDescent="0.25">
      <c r="D39" s="3"/>
      <c r="F39" s="3"/>
      <c r="H39" s="3"/>
    </row>
  </sheetData>
  <mergeCells count="2">
    <mergeCell ref="C37:D37"/>
    <mergeCell ref="C38:D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 Matsuki</dc:creator>
  <cp:lastModifiedBy>Nene Matsuki</cp:lastModifiedBy>
  <dcterms:created xsi:type="dcterms:W3CDTF">2022-08-23T12:51:14Z</dcterms:created>
  <dcterms:modified xsi:type="dcterms:W3CDTF">2022-08-23T13:42:26Z</dcterms:modified>
</cp:coreProperties>
</file>