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Inverse kinematic" sheetId="1" r:id="rId1"/>
    <sheet name="Linear path" sheetId="3" r:id="rId2"/>
    <sheet name="XZ circle Y linear path" sheetId="2" r:id="rId3"/>
    <sheet name="ZX elliptical Y sinus path" sheetId="4" r:id="rId4"/>
  </sheets>
  <calcPr calcId="145621"/>
</workbook>
</file>

<file path=xl/calcChain.xml><?xml version="1.0" encoding="utf-8"?>
<calcChain xmlns="http://schemas.openxmlformats.org/spreadsheetml/2006/main">
  <c r="H12" i="4" l="1"/>
  <c r="D5" i="4" s="1"/>
  <c r="H11" i="4"/>
  <c r="C4" i="4" s="1"/>
  <c r="H10" i="4"/>
  <c r="E5" i="4" s="1"/>
  <c r="D3" i="4" l="1"/>
  <c r="D36" i="4"/>
  <c r="D32" i="4"/>
  <c r="D28" i="4"/>
  <c r="D24" i="4"/>
  <c r="D20" i="4"/>
  <c r="D16" i="4"/>
  <c r="D12" i="4"/>
  <c r="D8" i="4"/>
  <c r="D39" i="4"/>
  <c r="D35" i="4"/>
  <c r="D31" i="4"/>
  <c r="D27" i="4"/>
  <c r="D23" i="4"/>
  <c r="D19" i="4"/>
  <c r="D15" i="4"/>
  <c r="D11" i="4"/>
  <c r="D7" i="4"/>
  <c r="D38" i="4"/>
  <c r="D34" i="4"/>
  <c r="D30" i="4"/>
  <c r="D26" i="4"/>
  <c r="D22" i="4"/>
  <c r="D18" i="4"/>
  <c r="D14" i="4"/>
  <c r="D10" i="4"/>
  <c r="D6" i="4"/>
  <c r="D4" i="4"/>
  <c r="D37" i="4"/>
  <c r="D33" i="4"/>
  <c r="D29" i="4"/>
  <c r="D25" i="4"/>
  <c r="D21" i="4"/>
  <c r="D17" i="4"/>
  <c r="D13" i="4"/>
  <c r="D9" i="4"/>
  <c r="E39" i="4"/>
  <c r="E37" i="4"/>
  <c r="E35" i="4"/>
  <c r="E33" i="4"/>
  <c r="E29" i="4"/>
  <c r="E27" i="4"/>
  <c r="E25" i="4"/>
  <c r="E23" i="4"/>
  <c r="E19" i="4"/>
  <c r="E17" i="4"/>
  <c r="E15" i="4"/>
  <c r="E11" i="4"/>
  <c r="E9" i="4"/>
  <c r="E7" i="4"/>
  <c r="E3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E31" i="4"/>
  <c r="E21" i="4"/>
  <c r="E13" i="4"/>
  <c r="C38" i="4"/>
  <c r="C36" i="4"/>
  <c r="C34" i="4"/>
  <c r="C32" i="4"/>
  <c r="C30" i="4"/>
  <c r="C28" i="4"/>
  <c r="C39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C9" i="4"/>
  <c r="C7" i="4"/>
  <c r="C5" i="4"/>
  <c r="C3" i="4"/>
  <c r="C26" i="4"/>
  <c r="C24" i="4"/>
  <c r="C22" i="4"/>
  <c r="C20" i="4"/>
  <c r="C18" i="4"/>
  <c r="C16" i="4"/>
  <c r="C14" i="4"/>
  <c r="C12" i="4"/>
  <c r="C10" i="4"/>
  <c r="C8" i="4"/>
  <c r="C6" i="4"/>
  <c r="I1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I12" i="2"/>
  <c r="J12" i="2" s="1"/>
  <c r="I11" i="2"/>
  <c r="E3" i="2"/>
  <c r="J11" i="2" l="1"/>
  <c r="C3" i="2" s="1"/>
  <c r="F3" i="2" l="1"/>
  <c r="D3" i="2"/>
  <c r="C4" i="2"/>
  <c r="C8" i="2"/>
  <c r="C12" i="2"/>
  <c r="C16" i="2"/>
  <c r="C20" i="2"/>
  <c r="C24" i="2"/>
  <c r="C28" i="2"/>
  <c r="C32" i="2"/>
  <c r="C36" i="2"/>
  <c r="C6" i="2"/>
  <c r="C26" i="2"/>
  <c r="C34" i="2"/>
  <c r="C7" i="2"/>
  <c r="C19" i="2"/>
  <c r="C27" i="2"/>
  <c r="C39" i="2"/>
  <c r="C5" i="2"/>
  <c r="C9" i="2"/>
  <c r="C13" i="2"/>
  <c r="C17" i="2"/>
  <c r="C21" i="2"/>
  <c r="C25" i="2"/>
  <c r="C29" i="2"/>
  <c r="C33" i="2"/>
  <c r="C37" i="2"/>
  <c r="C10" i="2"/>
  <c r="C14" i="2"/>
  <c r="C18" i="2"/>
  <c r="C22" i="2"/>
  <c r="C30" i="2"/>
  <c r="C38" i="2"/>
  <c r="C11" i="2"/>
  <c r="C15" i="2"/>
  <c r="C23" i="2"/>
  <c r="C31" i="2"/>
  <c r="C35" i="2"/>
  <c r="G4" i="1"/>
  <c r="F4" i="1"/>
  <c r="E4" i="1"/>
  <c r="F31" i="2" l="1"/>
  <c r="D31" i="2"/>
  <c r="F38" i="2"/>
  <c r="D38" i="2"/>
  <c r="F22" i="2"/>
  <c r="D22" i="2"/>
  <c r="F37" i="2"/>
  <c r="D37" i="2"/>
  <c r="F21" i="2"/>
  <c r="D21" i="2"/>
  <c r="F5" i="2"/>
  <c r="D5" i="2"/>
  <c r="F7" i="2"/>
  <c r="D7" i="2"/>
  <c r="F36" i="2"/>
  <c r="D36" i="2"/>
  <c r="F35" i="2"/>
  <c r="D35" i="2"/>
  <c r="F23" i="2"/>
  <c r="D23" i="2"/>
  <c r="F11" i="2"/>
  <c r="D11" i="2"/>
  <c r="F30" i="2"/>
  <c r="D30" i="2"/>
  <c r="F18" i="2"/>
  <c r="D18" i="2"/>
  <c r="F10" i="2"/>
  <c r="D10" i="2"/>
  <c r="D33" i="2"/>
  <c r="F33" i="2"/>
  <c r="D25" i="2"/>
  <c r="F25" i="2"/>
  <c r="F17" i="2"/>
  <c r="D17" i="2"/>
  <c r="F9" i="2"/>
  <c r="D9" i="2"/>
  <c r="D39" i="2"/>
  <c r="F39" i="2"/>
  <c r="F19" i="2"/>
  <c r="D19" i="2"/>
  <c r="F34" i="2"/>
  <c r="D34" i="2"/>
  <c r="F6" i="2"/>
  <c r="D6" i="2"/>
  <c r="F32" i="2"/>
  <c r="D32" i="2"/>
  <c r="F24" i="2"/>
  <c r="D24" i="2"/>
  <c r="F16" i="2"/>
  <c r="D16" i="2"/>
  <c r="F8" i="2"/>
  <c r="D8" i="2"/>
  <c r="F15" i="2"/>
  <c r="D15" i="2"/>
  <c r="F14" i="2"/>
  <c r="D14" i="2"/>
  <c r="F29" i="2"/>
  <c r="D29" i="2"/>
  <c r="F13" i="2"/>
  <c r="D13" i="2"/>
  <c r="F27" i="2"/>
  <c r="D27" i="2"/>
  <c r="F26" i="2"/>
  <c r="D26" i="2"/>
  <c r="F28" i="2"/>
  <c r="D28" i="2"/>
  <c r="F20" i="2"/>
  <c r="D20" i="2"/>
  <c r="F12" i="2"/>
  <c r="D12" i="2"/>
  <c r="F4" i="2"/>
  <c r="D4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3" i="3"/>
  <c r="J8" i="1" l="1"/>
  <c r="I8" i="1"/>
  <c r="K4" i="1" l="1"/>
  <c r="N4" i="1" s="1"/>
  <c r="H4" i="1" l="1"/>
  <c r="I4" i="1" l="1"/>
  <c r="C13" i="1" s="1"/>
  <c r="L4" i="1"/>
  <c r="J4" i="1"/>
  <c r="M4" i="1" s="1"/>
  <c r="G8" i="1" l="1"/>
  <c r="H8" i="1" l="1"/>
  <c r="K8" i="1"/>
  <c r="L8" i="1" s="1"/>
  <c r="M8" i="1" s="1"/>
  <c r="E8" i="1"/>
  <c r="F8" i="1" s="1"/>
  <c r="N8" i="1" l="1"/>
  <c r="O8" i="1" s="1"/>
  <c r="C15" i="1" s="1"/>
  <c r="C14" i="1"/>
</calcChain>
</file>

<file path=xl/sharedStrings.xml><?xml version="1.0" encoding="utf-8"?>
<sst xmlns="http://schemas.openxmlformats.org/spreadsheetml/2006/main" count="69" uniqueCount="49">
  <si>
    <t>dest_point_x</t>
  </si>
  <si>
    <t>dest_point_y</t>
  </si>
  <si>
    <t>dest_point_z</t>
  </si>
  <si>
    <t>coxa_zero_rotate</t>
  </si>
  <si>
    <t>femur_zero_rotate</t>
  </si>
  <si>
    <t>tibia_zero_rotate</t>
  </si>
  <si>
    <t>COXA</t>
  </si>
  <si>
    <t>coxa_length</t>
  </si>
  <si>
    <t>femur_length</t>
  </si>
  <si>
    <t>tibia_length</t>
  </si>
  <si>
    <t>X*</t>
  </si>
  <si>
    <t>Y*</t>
  </si>
  <si>
    <t>Z*</t>
  </si>
  <si>
    <t>Переход в (X*, Y*, Z*) - поворот</t>
  </si>
  <si>
    <t>Переход в (X*, Y*) - поворот</t>
  </si>
  <si>
    <t>Переход в (X**, Y**)</t>
  </si>
  <si>
    <t>X**</t>
  </si>
  <si>
    <t>Y**</t>
  </si>
  <si>
    <t>R1 + R2 &gt; d</t>
  </si>
  <si>
    <t>FEMUR^2</t>
  </si>
  <si>
    <t>TIBIA^2</t>
  </si>
  <si>
    <t>FEMUR</t>
  </si>
  <si>
    <t>TIBIA</t>
  </si>
  <si>
    <t>ϕ</t>
  </si>
  <si>
    <t>Расчет треугольника</t>
  </si>
  <si>
    <t>D</t>
  </si>
  <si>
    <t>D^2</t>
  </si>
  <si>
    <t>α</t>
  </si>
  <si>
    <t>ϒ</t>
  </si>
  <si>
    <t>COXA angle</t>
  </si>
  <si>
    <t>rad</t>
  </si>
  <si>
    <t>deg</t>
  </si>
  <si>
    <t>t</t>
  </si>
  <si>
    <t>x</t>
  </si>
  <si>
    <t>y</t>
  </si>
  <si>
    <t xml:space="preserve">y0 = </t>
  </si>
  <si>
    <t xml:space="preserve">x0 = </t>
  </si>
  <si>
    <t xml:space="preserve">y1 = </t>
  </si>
  <si>
    <t xml:space="preserve">x1 = </t>
  </si>
  <si>
    <t>map t</t>
  </si>
  <si>
    <t xml:space="preserve">R = </t>
  </si>
  <si>
    <t xml:space="preserve">atan0 = </t>
  </si>
  <si>
    <t xml:space="preserve">atan1 = </t>
  </si>
  <si>
    <t xml:space="preserve">z0 = </t>
  </si>
  <si>
    <t xml:space="preserve">z1 = </t>
  </si>
  <si>
    <t>z</t>
  </si>
  <si>
    <t xml:space="preserve">a = </t>
  </si>
  <si>
    <t xml:space="preserve">b = </t>
  </si>
  <si>
    <t xml:space="preserve">c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</si>
</sst>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/>
    </xf>
    <xf numFmtId="2" fontId="1" fillId="6" borderId="6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center" vertical="top"/>
    </xf>
    <xf numFmtId="0" fontId="1" fillId="0" borderId="0" xfId="0" applyFont="1" applyFill="1" applyBorder="1" applyAlignment="1"/>
    <xf numFmtId="0" fontId="1" fillId="4" borderId="16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0" fontId="1" fillId="4" borderId="18" xfId="0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left"/>
    </xf>
    <xf numFmtId="0" fontId="0" fillId="8" borderId="5" xfId="0" applyFill="1" applyBorder="1" applyAlignment="1">
      <alignment horizontal="right"/>
    </xf>
    <xf numFmtId="0" fontId="0" fillId="8" borderId="6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9" borderId="25" xfId="0" applyNumberFormat="1" applyFill="1" applyBorder="1" applyAlignment="1">
      <alignment horizontal="center"/>
    </xf>
    <xf numFmtId="164" fontId="0" fillId="9" borderId="2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0" xfId="0" applyBorder="1" applyAlignment="1">
      <alignment horizontal="center"/>
    </xf>
    <xf numFmtId="164" fontId="0" fillId="9" borderId="29" xfId="0" applyNumberForma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right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64" fontId="0" fillId="9" borderId="30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'Linear path'!$C$3:$C$39</c:f>
              <c:numCache>
                <c:formatCode>0.0</c:formatCode>
                <c:ptCount val="37"/>
                <c:pt idx="0">
                  <c:v>30</c:v>
                </c:pt>
                <c:pt idx="1">
                  <c:v>28.611111111111111</c:v>
                </c:pt>
                <c:pt idx="2">
                  <c:v>27.222222222222221</c:v>
                </c:pt>
                <c:pt idx="3">
                  <c:v>25.833333333333332</c:v>
                </c:pt>
                <c:pt idx="4">
                  <c:v>24.444444444444443</c:v>
                </c:pt>
                <c:pt idx="5">
                  <c:v>23.055555555555557</c:v>
                </c:pt>
                <c:pt idx="6">
                  <c:v>21.666666666666664</c:v>
                </c:pt>
                <c:pt idx="7">
                  <c:v>20.277777777777779</c:v>
                </c:pt>
                <c:pt idx="8">
                  <c:v>18.888888888888889</c:v>
                </c:pt>
                <c:pt idx="9">
                  <c:v>17.5</c:v>
                </c:pt>
                <c:pt idx="10">
                  <c:v>16.111111111111111</c:v>
                </c:pt>
                <c:pt idx="11">
                  <c:v>14.722222222222221</c:v>
                </c:pt>
                <c:pt idx="12">
                  <c:v>13.333333333333332</c:v>
                </c:pt>
                <c:pt idx="13">
                  <c:v>11.944444444444443</c:v>
                </c:pt>
                <c:pt idx="14">
                  <c:v>10.555555555555557</c:v>
                </c:pt>
                <c:pt idx="15">
                  <c:v>9.1666666666666679</c:v>
                </c:pt>
                <c:pt idx="16">
                  <c:v>7.7777777777777786</c:v>
                </c:pt>
                <c:pt idx="17">
                  <c:v>6.3888888888888893</c:v>
                </c:pt>
                <c:pt idx="18">
                  <c:v>5</c:v>
                </c:pt>
                <c:pt idx="19">
                  <c:v>3.6111111111111107</c:v>
                </c:pt>
                <c:pt idx="20">
                  <c:v>2.2222222222222214</c:v>
                </c:pt>
                <c:pt idx="21">
                  <c:v>0.83333333333333215</c:v>
                </c:pt>
                <c:pt idx="22">
                  <c:v>-0.55555555555555713</c:v>
                </c:pt>
                <c:pt idx="23">
                  <c:v>-1.9444444444444429</c:v>
                </c:pt>
                <c:pt idx="24">
                  <c:v>-3.3333333333333357</c:v>
                </c:pt>
                <c:pt idx="25">
                  <c:v>-4.7222222222222214</c:v>
                </c:pt>
                <c:pt idx="26">
                  <c:v>-6.1111111111111143</c:v>
                </c:pt>
                <c:pt idx="27">
                  <c:v>-7.5</c:v>
                </c:pt>
                <c:pt idx="28">
                  <c:v>-8.8888888888888857</c:v>
                </c:pt>
                <c:pt idx="29">
                  <c:v>-10.277777777777779</c:v>
                </c:pt>
                <c:pt idx="30">
                  <c:v>-11.666666666666664</c:v>
                </c:pt>
                <c:pt idx="31">
                  <c:v>-13.055555555555557</c:v>
                </c:pt>
                <c:pt idx="32">
                  <c:v>-14.444444444444443</c:v>
                </c:pt>
                <c:pt idx="33">
                  <c:v>-15.833333333333336</c:v>
                </c:pt>
                <c:pt idx="34">
                  <c:v>-17.222222222222221</c:v>
                </c:pt>
                <c:pt idx="35">
                  <c:v>-18.611111111111114</c:v>
                </c:pt>
                <c:pt idx="36">
                  <c:v>-20</c:v>
                </c:pt>
              </c:numCache>
            </c:numRef>
          </c:cat>
          <c:val>
            <c:numRef>
              <c:f>'Linear path'!$D$3:$D$39</c:f>
              <c:numCache>
                <c:formatCode>0.0</c:formatCode>
                <c:ptCount val="37"/>
                <c:pt idx="0">
                  <c:v>0</c:v>
                </c:pt>
                <c:pt idx="1">
                  <c:v>1.3888888888888888</c:v>
                </c:pt>
                <c:pt idx="2">
                  <c:v>2.7777777777777777</c:v>
                </c:pt>
                <c:pt idx="3">
                  <c:v>4.166666666666667</c:v>
                </c:pt>
                <c:pt idx="4">
                  <c:v>5.5555555555555554</c:v>
                </c:pt>
                <c:pt idx="5">
                  <c:v>6.9444444444444446</c:v>
                </c:pt>
                <c:pt idx="6">
                  <c:v>8.3333333333333339</c:v>
                </c:pt>
                <c:pt idx="7">
                  <c:v>9.7222222222222214</c:v>
                </c:pt>
                <c:pt idx="8">
                  <c:v>11.111111111111111</c:v>
                </c:pt>
                <c:pt idx="9">
                  <c:v>12.5</c:v>
                </c:pt>
                <c:pt idx="10">
                  <c:v>13.888888888888889</c:v>
                </c:pt>
                <c:pt idx="11">
                  <c:v>15.277777777777779</c:v>
                </c:pt>
                <c:pt idx="12">
                  <c:v>16.666666666666668</c:v>
                </c:pt>
                <c:pt idx="13">
                  <c:v>18.055555555555557</c:v>
                </c:pt>
                <c:pt idx="14">
                  <c:v>19.444444444444443</c:v>
                </c:pt>
                <c:pt idx="15">
                  <c:v>20.833333333333332</c:v>
                </c:pt>
                <c:pt idx="16">
                  <c:v>22.222222222222221</c:v>
                </c:pt>
                <c:pt idx="17">
                  <c:v>23.611111111111111</c:v>
                </c:pt>
                <c:pt idx="18">
                  <c:v>25</c:v>
                </c:pt>
                <c:pt idx="19">
                  <c:v>26.388888888888889</c:v>
                </c:pt>
                <c:pt idx="20">
                  <c:v>27.777777777777779</c:v>
                </c:pt>
                <c:pt idx="21">
                  <c:v>29.166666666666668</c:v>
                </c:pt>
                <c:pt idx="22">
                  <c:v>30.555555555555557</c:v>
                </c:pt>
                <c:pt idx="23">
                  <c:v>31.944444444444443</c:v>
                </c:pt>
                <c:pt idx="24">
                  <c:v>33.333333333333336</c:v>
                </c:pt>
                <c:pt idx="25">
                  <c:v>34.722222222222221</c:v>
                </c:pt>
                <c:pt idx="26">
                  <c:v>36.111111111111114</c:v>
                </c:pt>
                <c:pt idx="27">
                  <c:v>37.5</c:v>
                </c:pt>
                <c:pt idx="28">
                  <c:v>38.888888888888886</c:v>
                </c:pt>
                <c:pt idx="29">
                  <c:v>40.277777777777779</c:v>
                </c:pt>
                <c:pt idx="30">
                  <c:v>41.666666666666664</c:v>
                </c:pt>
                <c:pt idx="31">
                  <c:v>43.055555555555557</c:v>
                </c:pt>
                <c:pt idx="32">
                  <c:v>44.444444444444443</c:v>
                </c:pt>
                <c:pt idx="33">
                  <c:v>45.833333333333336</c:v>
                </c:pt>
                <c:pt idx="34">
                  <c:v>47.222222222222221</c:v>
                </c:pt>
                <c:pt idx="35">
                  <c:v>48.611111111111114</c:v>
                </c:pt>
                <c:pt idx="36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94944"/>
        <c:axId val="97808768"/>
      </c:lineChart>
      <c:catAx>
        <c:axId val="96594944"/>
        <c:scaling>
          <c:orientation val="minMax"/>
        </c:scaling>
        <c:delete val="0"/>
        <c:axPos val="b"/>
        <c:majorGridlines/>
        <c:numFmt formatCode="0.0" sourceLinked="1"/>
        <c:majorTickMark val="cross"/>
        <c:minorTickMark val="none"/>
        <c:tickLblPos val="nextTo"/>
        <c:crossAx val="97808768"/>
        <c:crosses val="autoZero"/>
        <c:auto val="1"/>
        <c:lblAlgn val="ctr"/>
        <c:lblOffset val="150"/>
        <c:noMultiLvlLbl val="0"/>
      </c:catAx>
      <c:valAx>
        <c:axId val="97808768"/>
        <c:scaling>
          <c:orientation val="minMax"/>
          <c:max val="100"/>
          <c:min val="-1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6594944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circle"/>
            <c:size val="4"/>
            <c:spPr>
              <a:noFill/>
            </c:spPr>
          </c:marker>
          <c:xVal>
            <c:numRef>
              <c:f>'XZ circle Y linear path'!$D$3:$D$39</c:f>
              <c:numCache>
                <c:formatCode>0.0</c:formatCode>
                <c:ptCount val="37"/>
                <c:pt idx="0">
                  <c:v>5.7999999999999989</c:v>
                </c:pt>
                <c:pt idx="1">
                  <c:v>6.0474721318937243</c:v>
                </c:pt>
                <c:pt idx="2">
                  <c:v>6.283432556868541</c:v>
                </c:pt>
                <c:pt idx="3">
                  <c:v>6.5074321108443991</c:v>
                </c:pt>
                <c:pt idx="4">
                  <c:v>6.7190443979390029</c:v>
                </c:pt>
                <c:pt idx="5">
                  <c:v>6.91786660213661</c:v>
                </c:pt>
                <c:pt idx="6">
                  <c:v>7.1035202540712161</c:v>
                </c:pt>
                <c:pt idx="7">
                  <c:v>7.2756519514644999</c:v>
                </c:pt>
                <c:pt idx="8">
                  <c:v>7.433934031847147</c:v>
                </c:pt>
                <c:pt idx="9">
                  <c:v>7.5780651962829833</c:v>
                </c:pt>
                <c:pt idx="10">
                  <c:v>7.7077710829086259</c:v>
                </c:pt>
                <c:pt idx="11">
                  <c:v>7.8228047891968826</c:v>
                </c:pt>
                <c:pt idx="12">
                  <c:v>7.9229473419497438</c:v>
                </c:pt>
                <c:pt idx="13">
                  <c:v>8.0080081141263157</c:v>
                </c:pt>
                <c:pt idx="14">
                  <c:v>8.0778251877122198</c:v>
                </c:pt>
                <c:pt idx="15">
                  <c:v>8.1322656619397424</c:v>
                </c:pt>
                <c:pt idx="16">
                  <c:v>8.1712259062720012</c:v>
                </c:pt>
                <c:pt idx="17">
                  <c:v>8.1946317576695495</c:v>
                </c:pt>
                <c:pt idx="18">
                  <c:v>8.2024386617639511</c:v>
                </c:pt>
                <c:pt idx="19">
                  <c:v>8.1946317576695495</c:v>
                </c:pt>
                <c:pt idx="20">
                  <c:v>8.1712259062720012</c:v>
                </c:pt>
                <c:pt idx="21">
                  <c:v>8.1322656619397424</c:v>
                </c:pt>
                <c:pt idx="22">
                  <c:v>8.0778251877122198</c:v>
                </c:pt>
                <c:pt idx="23">
                  <c:v>8.0080081141263157</c:v>
                </c:pt>
                <c:pt idx="24">
                  <c:v>7.9229473419497438</c:v>
                </c:pt>
                <c:pt idx="25">
                  <c:v>7.8228047891968826</c:v>
                </c:pt>
                <c:pt idx="26">
                  <c:v>7.7077710829086268</c:v>
                </c:pt>
                <c:pt idx="27">
                  <c:v>7.5780651962829833</c:v>
                </c:pt>
                <c:pt idx="28">
                  <c:v>7.4339340318471478</c:v>
                </c:pt>
                <c:pt idx="29">
                  <c:v>7.2756519514645008</c:v>
                </c:pt>
                <c:pt idx="30">
                  <c:v>7.103520254071217</c:v>
                </c:pt>
                <c:pt idx="31">
                  <c:v>6.9178666021366091</c:v>
                </c:pt>
                <c:pt idx="32">
                  <c:v>6.719044397939002</c:v>
                </c:pt>
                <c:pt idx="33">
                  <c:v>6.5074321108443991</c:v>
                </c:pt>
                <c:pt idx="34">
                  <c:v>6.283432556868541</c:v>
                </c:pt>
                <c:pt idx="35">
                  <c:v>6.0474721318937243</c:v>
                </c:pt>
                <c:pt idx="36">
                  <c:v>5.8</c:v>
                </c:pt>
              </c:numCache>
            </c:numRef>
          </c:xVal>
          <c:yVal>
            <c:numRef>
              <c:f>'XZ circle Y linear path'!$F$3:$F$39</c:f>
              <c:numCache>
                <c:formatCode>0.0</c:formatCode>
                <c:ptCount val="37"/>
                <c:pt idx="0">
                  <c:v>5.8</c:v>
                </c:pt>
                <c:pt idx="1">
                  <c:v>5.5414872384558258</c:v>
                </c:pt>
                <c:pt idx="2">
                  <c:v>5.2724259409957073</c:v>
                </c:pt>
                <c:pt idx="3">
                  <c:v>4.9933282810918014</c:v>
                </c:pt>
                <c:pt idx="4">
                  <c:v>4.7047255370026111</c:v>
                </c:pt>
                <c:pt idx="5">
                  <c:v>4.4071670804546175</c:v>
                </c:pt>
                <c:pt idx="6">
                  <c:v>4.1012193308819764</c:v>
                </c:pt>
                <c:pt idx="7">
                  <c:v>3.7874646772149312</c:v>
                </c:pt>
                <c:pt idx="8">
                  <c:v>3.4665003692693901</c:v>
                </c:pt>
                <c:pt idx="9">
                  <c:v>3.1389373808479428</c:v>
                </c:pt>
                <c:pt idx="10">
                  <c:v>2.8053992467165139</c:v>
                </c:pt>
                <c:pt idx="11">
                  <c:v>2.4665208756704886</c:v>
                </c:pt>
                <c:pt idx="12">
                  <c:v>2.122947341949744</c:v>
                </c:pt>
                <c:pt idx="13">
                  <c:v>1.7753326573031589</c:v>
                </c:pt>
                <c:pt idx="14">
                  <c:v>1.4243385260400856</c:v>
                </c:pt>
                <c:pt idx="15">
                  <c:v>1.0706330854385853</c:v>
                </c:pt>
                <c:pt idx="16">
                  <c:v>0.7148896339081442</c:v>
                </c:pt>
                <c:pt idx="17">
                  <c:v>0.35778534932789008</c:v>
                </c:pt>
                <c:pt idx="18">
                  <c:v>5.0246025264714163E-16</c:v>
                </c:pt>
                <c:pt idx="19">
                  <c:v>-0.35778534932788908</c:v>
                </c:pt>
                <c:pt idx="20">
                  <c:v>-0.71488963390814497</c:v>
                </c:pt>
                <c:pt idx="21">
                  <c:v>-1.0706330854385844</c:v>
                </c:pt>
                <c:pt idx="22">
                  <c:v>-1.4243385260400847</c:v>
                </c:pt>
                <c:pt idx="23">
                  <c:v>-1.775332657303158</c:v>
                </c:pt>
                <c:pt idx="24">
                  <c:v>-2.1229473419497449</c:v>
                </c:pt>
                <c:pt idx="25">
                  <c:v>-2.4665208756704891</c:v>
                </c:pt>
                <c:pt idx="26">
                  <c:v>-2.805399246716513</c:v>
                </c:pt>
                <c:pt idx="27">
                  <c:v>-3.1389373808479419</c:v>
                </c:pt>
                <c:pt idx="28">
                  <c:v>-3.4665003692693892</c:v>
                </c:pt>
                <c:pt idx="29">
                  <c:v>-3.7874646772149303</c:v>
                </c:pt>
                <c:pt idx="30">
                  <c:v>-4.1012193308819738</c:v>
                </c:pt>
                <c:pt idx="31">
                  <c:v>-4.4071670804546184</c:v>
                </c:pt>
                <c:pt idx="32">
                  <c:v>-4.7047255370026111</c:v>
                </c:pt>
                <c:pt idx="33">
                  <c:v>-4.9933282810918014</c:v>
                </c:pt>
                <c:pt idx="34">
                  <c:v>-5.2724259409957073</c:v>
                </c:pt>
                <c:pt idx="35">
                  <c:v>-5.5414872384558258</c:v>
                </c:pt>
                <c:pt idx="36">
                  <c:v>-5.7999999999999989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0128"/>
        <c:axId val="80482304"/>
      </c:scatterChart>
      <c:valAx>
        <c:axId val="80480128"/>
        <c:scaling>
          <c:orientation val="minMax"/>
          <c:max val="10"/>
          <c:min val="-10"/>
        </c:scaling>
        <c:delete val="0"/>
        <c:axPos val="b"/>
        <c:numFmt formatCode="0.0" sourceLinked="1"/>
        <c:majorTickMark val="out"/>
        <c:minorTickMark val="none"/>
        <c:tickLblPos val="nextTo"/>
        <c:crossAx val="80482304"/>
        <c:crosses val="autoZero"/>
        <c:crossBetween val="midCat"/>
      </c:valAx>
      <c:valAx>
        <c:axId val="80482304"/>
        <c:scaling>
          <c:orientation val="minMax"/>
          <c:max val="10"/>
          <c:min val="-1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048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circle"/>
            <c:size val="4"/>
            <c:spPr>
              <a:noFill/>
            </c:spPr>
          </c:marker>
          <c:xVal>
            <c:numRef>
              <c:f>'ZX elliptical Y sinus path'!$C$3:$C$39</c:f>
              <c:numCache>
                <c:formatCode>0.0</c:formatCode>
                <c:ptCount val="37"/>
                <c:pt idx="0">
                  <c:v>4.0000000000000009</c:v>
                </c:pt>
                <c:pt idx="1">
                  <c:v>4.3486229709906326</c:v>
                </c:pt>
                <c:pt idx="2">
                  <c:v>4.6945927106677212</c:v>
                </c:pt>
                <c:pt idx="3">
                  <c:v>5.0352761804100838</c:v>
                </c:pt>
                <c:pt idx="4">
                  <c:v>5.3680805733026755</c:v>
                </c:pt>
                <c:pt idx="5">
                  <c:v>5.690473046962798</c:v>
                </c:pt>
                <c:pt idx="6">
                  <c:v>6</c:v>
                </c:pt>
                <c:pt idx="7">
                  <c:v>6.2943057454041842</c:v>
                </c:pt>
                <c:pt idx="8">
                  <c:v>6.5711504387461579</c:v>
                </c:pt>
                <c:pt idx="9">
                  <c:v>6.8284271247461898</c:v>
                </c:pt>
                <c:pt idx="10">
                  <c:v>7.0641777724759116</c:v>
                </c:pt>
                <c:pt idx="11">
                  <c:v>7.2766081771559668</c:v>
                </c:pt>
                <c:pt idx="12">
                  <c:v>7.4641016151377553</c:v>
                </c:pt>
                <c:pt idx="13">
                  <c:v>7.6252311481466002</c:v>
                </c:pt>
                <c:pt idx="14">
                  <c:v>7.7587704831436337</c:v>
                </c:pt>
                <c:pt idx="15">
                  <c:v>7.8637033051562728</c:v>
                </c:pt>
                <c:pt idx="16">
                  <c:v>7.9392310120488325</c:v>
                </c:pt>
                <c:pt idx="17">
                  <c:v>7.9847787923669822</c:v>
                </c:pt>
                <c:pt idx="18">
                  <c:v>8</c:v>
                </c:pt>
                <c:pt idx="19">
                  <c:v>7.9847787923669822</c:v>
                </c:pt>
                <c:pt idx="20">
                  <c:v>7.9392310120488325</c:v>
                </c:pt>
                <c:pt idx="21">
                  <c:v>7.8637033051562728</c:v>
                </c:pt>
                <c:pt idx="22">
                  <c:v>7.7587704831436337</c:v>
                </c:pt>
                <c:pt idx="23">
                  <c:v>7.6252311481466002</c:v>
                </c:pt>
                <c:pt idx="24">
                  <c:v>7.4641016151377544</c:v>
                </c:pt>
                <c:pt idx="25">
                  <c:v>7.2766081771559676</c:v>
                </c:pt>
                <c:pt idx="26">
                  <c:v>7.0641777724759116</c:v>
                </c:pt>
                <c:pt idx="27">
                  <c:v>6.8284271247461898</c:v>
                </c:pt>
                <c:pt idx="28">
                  <c:v>6.571150438746157</c:v>
                </c:pt>
                <c:pt idx="29">
                  <c:v>6.2943057454041842</c:v>
                </c:pt>
                <c:pt idx="30">
                  <c:v>6</c:v>
                </c:pt>
                <c:pt idx="31">
                  <c:v>5.690473046962798</c:v>
                </c:pt>
                <c:pt idx="32">
                  <c:v>5.3680805733026746</c:v>
                </c:pt>
                <c:pt idx="33">
                  <c:v>5.035276180410083</c:v>
                </c:pt>
                <c:pt idx="34">
                  <c:v>4.6945927106677212</c:v>
                </c:pt>
                <c:pt idx="35">
                  <c:v>4.3486229709906326</c:v>
                </c:pt>
                <c:pt idx="36">
                  <c:v>4</c:v>
                </c:pt>
              </c:numCache>
            </c:numRef>
          </c:xVal>
          <c:yVal>
            <c:numRef>
              <c:f>'ZX elliptical Y sinus path'!$E$3:$E$39</c:f>
              <c:numCache>
                <c:formatCode>0.0</c:formatCode>
                <c:ptCount val="37"/>
                <c:pt idx="0">
                  <c:v>8</c:v>
                </c:pt>
                <c:pt idx="1">
                  <c:v>7.9737434168330434</c:v>
                </c:pt>
                <c:pt idx="2">
                  <c:v>7.8951734957842366</c:v>
                </c:pt>
                <c:pt idx="3">
                  <c:v>7.7648882013945713</c:v>
                </c:pt>
                <c:pt idx="4">
                  <c:v>7.583879083422767</c:v>
                </c:pt>
                <c:pt idx="5">
                  <c:v>7.3535237305528849</c:v>
                </c:pt>
                <c:pt idx="6">
                  <c:v>7.0755752861126258</c:v>
                </c:pt>
                <c:pt idx="7">
                  <c:v>6.7521491055940448</c:v>
                </c:pt>
                <c:pt idx="8">
                  <c:v>6.3857066575209469</c:v>
                </c:pt>
                <c:pt idx="9">
                  <c:v>5.9790367901871786</c:v>
                </c:pt>
                <c:pt idx="10">
                  <c:v>5.5352345068371225</c:v>
                </c:pt>
                <c:pt idx="11">
                  <c:v>5.0576774108222189</c:v>
                </c:pt>
                <c:pt idx="12">
                  <c:v>4.5499999999999989</c:v>
                </c:pt>
                <c:pt idx="13">
                  <c:v>4.016066006010826</c:v>
                </c:pt>
                <c:pt idx="14">
                  <c:v>3.4599389889471137</c:v>
                </c:pt>
                <c:pt idx="15">
                  <c:v>2.8858514112073941</c:v>
                </c:pt>
                <c:pt idx="16">
                  <c:v>2.2981724259018197</c:v>
                </c:pt>
                <c:pt idx="17">
                  <c:v>1.7013746249588415</c:v>
                </c:pt>
                <c:pt idx="18">
                  <c:v>1.0999999999999996</c:v>
                </c:pt>
                <c:pt idx="19">
                  <c:v>0.49862537504115867</c:v>
                </c:pt>
                <c:pt idx="20">
                  <c:v>-9.8172425901820404E-2</c:v>
                </c:pt>
                <c:pt idx="21">
                  <c:v>-0.68585141120739301</c:v>
                </c:pt>
                <c:pt idx="22">
                  <c:v>-1.2599389889471153</c:v>
                </c:pt>
                <c:pt idx="23">
                  <c:v>-1.8160660060108267</c:v>
                </c:pt>
                <c:pt idx="24">
                  <c:v>-2.3500000000000014</c:v>
                </c:pt>
                <c:pt idx="25">
                  <c:v>-2.8576774108222196</c:v>
                </c:pt>
                <c:pt idx="26">
                  <c:v>-3.3352345068371223</c:v>
                </c:pt>
                <c:pt idx="27">
                  <c:v>-3.7790367901871784</c:v>
                </c:pt>
                <c:pt idx="28">
                  <c:v>-4.1857066575209485</c:v>
                </c:pt>
                <c:pt idx="29">
                  <c:v>-4.5521491055940437</c:v>
                </c:pt>
                <c:pt idx="30">
                  <c:v>-4.8755752861126274</c:v>
                </c:pt>
                <c:pt idx="31">
                  <c:v>-5.1535237305528856</c:v>
                </c:pt>
                <c:pt idx="32">
                  <c:v>-5.3838790834227686</c:v>
                </c:pt>
                <c:pt idx="33">
                  <c:v>-5.564888201394572</c:v>
                </c:pt>
                <c:pt idx="34">
                  <c:v>-5.6951734957842364</c:v>
                </c:pt>
                <c:pt idx="35">
                  <c:v>-5.773743416833045</c:v>
                </c:pt>
                <c:pt idx="36">
                  <c:v>-5.8000000000000007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9088"/>
        <c:axId val="80491264"/>
      </c:scatterChart>
      <c:valAx>
        <c:axId val="80489088"/>
        <c:scaling>
          <c:orientation val="minMax"/>
          <c:max val="10"/>
          <c:min val="-10"/>
        </c:scaling>
        <c:delete val="0"/>
        <c:axPos val="b"/>
        <c:numFmt formatCode="0.0" sourceLinked="1"/>
        <c:majorTickMark val="out"/>
        <c:minorTickMark val="none"/>
        <c:tickLblPos val="nextTo"/>
        <c:crossAx val="80491264"/>
        <c:crosses val="autoZero"/>
        <c:crossBetween val="midCat"/>
      </c:valAx>
      <c:valAx>
        <c:axId val="80491264"/>
        <c:scaling>
          <c:orientation val="minMax"/>
          <c:max val="10"/>
          <c:min val="-1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048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28</xdr:col>
      <xdr:colOff>0</xdr:colOff>
      <xdr:row>37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4</xdr:row>
      <xdr:rowOff>152398</xdr:rowOff>
    </xdr:from>
    <xdr:to>
      <xdr:col>20</xdr:col>
      <xdr:colOff>37425</xdr:colOff>
      <xdr:row>33</xdr:row>
      <xdr:rowOff>27898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4</xdr:row>
      <xdr:rowOff>152398</xdr:rowOff>
    </xdr:from>
    <xdr:to>
      <xdr:col>19</xdr:col>
      <xdr:colOff>37425</xdr:colOff>
      <xdr:row>33</xdr:row>
      <xdr:rowOff>27898</xdr:rowOff>
    </xdr:to>
    <xdr:graphicFrame macro="">
      <xdr:nvGraphicFramePr>
        <xdr:cNvPr id="2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"/>
  <sheetViews>
    <sheetView tabSelected="1" zoomScaleNormal="100" workbookViewId="0"/>
  </sheetViews>
  <sheetFormatPr defaultRowHeight="15" x14ac:dyDescent="0.25"/>
  <cols>
    <col min="1" max="1" width="3.140625" customWidth="1"/>
    <col min="2" max="2" width="18.42578125" customWidth="1"/>
    <col min="5" max="23" width="12.28515625" customWidth="1"/>
  </cols>
  <sheetData>
    <row r="1" spans="2:18" ht="15.75" thickBot="1" x14ac:dyDescent="0.3"/>
    <row r="2" spans="2:18" x14ac:dyDescent="0.25">
      <c r="B2" s="1" t="s">
        <v>3</v>
      </c>
      <c r="C2" s="2">
        <v>45</v>
      </c>
      <c r="E2" s="91" t="s">
        <v>13</v>
      </c>
      <c r="F2" s="103"/>
      <c r="G2" s="103"/>
      <c r="H2" s="96" t="s">
        <v>29</v>
      </c>
      <c r="I2" s="97"/>
      <c r="J2" s="103" t="s">
        <v>14</v>
      </c>
      <c r="K2" s="103"/>
      <c r="L2" s="92"/>
      <c r="M2" s="91" t="s">
        <v>15</v>
      </c>
      <c r="N2" s="92"/>
    </row>
    <row r="3" spans="2:18" x14ac:dyDescent="0.25">
      <c r="B3" s="3" t="s">
        <v>4</v>
      </c>
      <c r="C3" s="4">
        <v>101</v>
      </c>
      <c r="E3" s="20" t="s">
        <v>10</v>
      </c>
      <c r="F3" s="21" t="s">
        <v>11</v>
      </c>
      <c r="G3" s="39" t="s">
        <v>12</v>
      </c>
      <c r="H3" s="43" t="s">
        <v>30</v>
      </c>
      <c r="I3" s="44" t="s">
        <v>31</v>
      </c>
      <c r="J3" s="41" t="s">
        <v>10</v>
      </c>
      <c r="K3" s="21" t="s">
        <v>11</v>
      </c>
      <c r="L3" s="22" t="s">
        <v>12</v>
      </c>
      <c r="M3" s="23" t="s">
        <v>16</v>
      </c>
      <c r="N3" s="24" t="s">
        <v>17</v>
      </c>
    </row>
    <row r="4" spans="2:18" ht="15.75" thickBot="1" x14ac:dyDescent="0.3">
      <c r="B4" s="3" t="s">
        <v>5</v>
      </c>
      <c r="C4" s="4">
        <v>47</v>
      </c>
      <c r="E4" s="13">
        <f>C9*COS(RADIANS(C2)) + C11*SIN(RADIANS(C2))</f>
        <v>141.42135623730951</v>
      </c>
      <c r="F4" s="14">
        <f>C10</f>
        <v>-40</v>
      </c>
      <c r="G4" s="40">
        <f>-C9*SIN(RADIANS(C2)) + C11*COS(RADIANS(C2))</f>
        <v>0</v>
      </c>
      <c r="H4" s="45">
        <f>ATAN2(E4, G4)</f>
        <v>0</v>
      </c>
      <c r="I4" s="46">
        <f>DEGREES(H4)</f>
        <v>0</v>
      </c>
      <c r="J4" s="42">
        <f>E4*COS(H4) + G4*SIN(H4)</f>
        <v>141.42135623730951</v>
      </c>
      <c r="K4" s="14">
        <f>F4</f>
        <v>-40</v>
      </c>
      <c r="L4" s="15">
        <f xml:space="preserve"> -E4*SIN(H4) + G4*COS(H4)</f>
        <v>0</v>
      </c>
      <c r="M4" s="18">
        <f>J4-C5</f>
        <v>101.42135623730951</v>
      </c>
      <c r="N4" s="19">
        <f>K4</f>
        <v>-40</v>
      </c>
    </row>
    <row r="5" spans="2:18" ht="15.75" thickBot="1" x14ac:dyDescent="0.3">
      <c r="B5" s="3" t="s">
        <v>7</v>
      </c>
      <c r="C5" s="4">
        <v>40</v>
      </c>
    </row>
    <row r="6" spans="2:18" x14ac:dyDescent="0.25">
      <c r="B6" s="3" t="s">
        <v>8</v>
      </c>
      <c r="C6" s="4">
        <v>84</v>
      </c>
      <c r="E6" s="93" t="s">
        <v>24</v>
      </c>
      <c r="F6" s="94"/>
      <c r="G6" s="94"/>
      <c r="H6" s="94"/>
      <c r="I6" s="94"/>
      <c r="J6" s="94"/>
      <c r="K6" s="94"/>
      <c r="L6" s="94"/>
      <c r="M6" s="94"/>
      <c r="N6" s="94"/>
      <c r="O6" s="95"/>
      <c r="P6" s="38"/>
      <c r="Q6" s="38"/>
      <c r="R6" s="38"/>
    </row>
    <row r="7" spans="2:18" ht="15.75" thickBot="1" x14ac:dyDescent="0.3">
      <c r="B7" s="5" t="s">
        <v>9</v>
      </c>
      <c r="C7" s="6">
        <v>141</v>
      </c>
      <c r="E7" s="98" t="s">
        <v>23</v>
      </c>
      <c r="F7" s="99"/>
      <c r="G7" s="33" t="s">
        <v>25</v>
      </c>
      <c r="H7" s="33" t="s">
        <v>18</v>
      </c>
      <c r="I7" s="33" t="s">
        <v>19</v>
      </c>
      <c r="J7" s="33" t="s">
        <v>20</v>
      </c>
      <c r="K7" s="34" t="s">
        <v>26</v>
      </c>
      <c r="L7" s="99" t="s">
        <v>27</v>
      </c>
      <c r="M7" s="100"/>
      <c r="N7" s="101" t="s">
        <v>28</v>
      </c>
      <c r="O7" s="102"/>
      <c r="P7" s="36"/>
      <c r="Q7" s="36"/>
      <c r="R7" s="36"/>
    </row>
    <row r="8" spans="2:18" ht="15.75" thickBot="1" x14ac:dyDescent="0.3">
      <c r="E8" s="16">
        <f>ATAN2(M4, N4)</f>
        <v>-0.37566451469282719</v>
      </c>
      <c r="F8" s="29">
        <f>DEGREES(E8)</f>
        <v>-21.523991204729302</v>
      </c>
      <c r="G8" s="29">
        <f>SQRT(M4*M4+N4*N4)</f>
        <v>109.02427023839802</v>
      </c>
      <c r="H8" s="47" t="str">
        <f>IF(C6 + C7 &gt;G8, "TRUE", "FALSE")</f>
        <v>TRUE</v>
      </c>
      <c r="I8" s="17">
        <f>C6*C6</f>
        <v>7056</v>
      </c>
      <c r="J8" s="17">
        <f>C7*C7</f>
        <v>19881</v>
      </c>
      <c r="K8" s="35">
        <f>G8*G8</f>
        <v>11886.291501015239</v>
      </c>
      <c r="L8" s="29">
        <f>ACOS((I8 + K8 - J8) / (2 * C6 * G8))</f>
        <v>1.6220693096897711</v>
      </c>
      <c r="M8" s="29">
        <f>DEGREES(L8)</f>
        <v>92.937725522922776</v>
      </c>
      <c r="N8" s="14">
        <f>ACOS(( J8 + I8 - K8) / (2 * C7 * C6))</f>
        <v>0.88230526008940935</v>
      </c>
      <c r="O8" s="30">
        <f>DEGREES(N8)</f>
        <v>50.552367645315549</v>
      </c>
      <c r="P8" s="37"/>
      <c r="Q8" s="37"/>
      <c r="R8" s="37"/>
    </row>
    <row r="9" spans="2:18" x14ac:dyDescent="0.25">
      <c r="B9" s="7" t="s">
        <v>0</v>
      </c>
      <c r="C9" s="8">
        <v>100</v>
      </c>
    </row>
    <row r="10" spans="2:18" x14ac:dyDescent="0.25">
      <c r="B10" s="9" t="s">
        <v>1</v>
      </c>
      <c r="C10" s="10">
        <v>-40</v>
      </c>
    </row>
    <row r="11" spans="2:18" ht="15.75" thickBot="1" x14ac:dyDescent="0.3">
      <c r="B11" s="11" t="s">
        <v>2</v>
      </c>
      <c r="C11" s="12">
        <v>100</v>
      </c>
    </row>
    <row r="12" spans="2:18" ht="15.75" thickBot="1" x14ac:dyDescent="0.3"/>
    <row r="13" spans="2:18" x14ac:dyDescent="0.25">
      <c r="B13" s="25" t="s">
        <v>6</v>
      </c>
      <c r="C13" s="26">
        <f>I4</f>
        <v>0</v>
      </c>
    </row>
    <row r="14" spans="2:18" x14ac:dyDescent="0.25">
      <c r="B14" s="28" t="s">
        <v>21</v>
      </c>
      <c r="C14" s="31">
        <f>C3 - M8 - F8</f>
        <v>29.586265681806527</v>
      </c>
    </row>
    <row r="15" spans="2:18" ht="15.75" thickBot="1" x14ac:dyDescent="0.3">
      <c r="B15" s="27" t="s">
        <v>22</v>
      </c>
      <c r="C15" s="32">
        <f>O8-C4</f>
        <v>3.5523676453155488</v>
      </c>
    </row>
  </sheetData>
  <mergeCells count="8">
    <mergeCell ref="M2:N2"/>
    <mergeCell ref="E6:O6"/>
    <mergeCell ref="H2:I2"/>
    <mergeCell ref="E7:F7"/>
    <mergeCell ref="L7:M7"/>
    <mergeCell ref="N7:O7"/>
    <mergeCell ref="E2:G2"/>
    <mergeCell ref="J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0"/>
  <sheetViews>
    <sheetView workbookViewId="0"/>
  </sheetViews>
  <sheetFormatPr defaultRowHeight="15" x14ac:dyDescent="0.25"/>
  <cols>
    <col min="1" max="1" width="3" customWidth="1"/>
    <col min="5" max="5" width="2.28515625" customWidth="1"/>
  </cols>
  <sheetData>
    <row r="1" spans="2:7" ht="15.75" thickBot="1" x14ac:dyDescent="0.3"/>
    <row r="2" spans="2:7" ht="15.75" thickBot="1" x14ac:dyDescent="0.3">
      <c r="B2" s="52" t="s">
        <v>32</v>
      </c>
      <c r="C2" s="61" t="s">
        <v>33</v>
      </c>
      <c r="D2" s="62" t="s">
        <v>34</v>
      </c>
      <c r="F2" s="55" t="s">
        <v>36</v>
      </c>
      <c r="G2" s="56">
        <v>30</v>
      </c>
    </row>
    <row r="3" spans="2:7" ht="15.75" thickBot="1" x14ac:dyDescent="0.3">
      <c r="B3" s="51">
        <v>0</v>
      </c>
      <c r="C3" s="63">
        <f>B3 * ($G$5 - $G$2) / 180 + $G$2</f>
        <v>30</v>
      </c>
      <c r="D3" s="64">
        <f>B3 * ($G$6 - $G$3) / 180 + $G$3</f>
        <v>0</v>
      </c>
      <c r="F3" s="57" t="s">
        <v>35</v>
      </c>
      <c r="G3" s="58">
        <v>0</v>
      </c>
    </row>
    <row r="4" spans="2:7" ht="15.75" thickBot="1" x14ac:dyDescent="0.3">
      <c r="B4" s="49">
        <v>5</v>
      </c>
      <c r="C4" s="63">
        <f t="shared" ref="C4:C39" si="0">B4 * ($G$5 - $G$2) / 180 + $G$2</f>
        <v>28.611111111111111</v>
      </c>
      <c r="D4" s="64">
        <f t="shared" ref="D4:D39" si="1">B4 * ($G$6 - $G$3) / 180 + $G$3</f>
        <v>1.3888888888888888</v>
      </c>
    </row>
    <row r="5" spans="2:7" x14ac:dyDescent="0.25">
      <c r="B5" s="49">
        <v>10</v>
      </c>
      <c r="C5" s="63">
        <f t="shared" si="0"/>
        <v>27.222222222222221</v>
      </c>
      <c r="D5" s="64">
        <f t="shared" si="1"/>
        <v>2.7777777777777777</v>
      </c>
      <c r="F5" s="55" t="s">
        <v>38</v>
      </c>
      <c r="G5" s="56">
        <v>-20</v>
      </c>
    </row>
    <row r="6" spans="2:7" ht="15.75" thickBot="1" x14ac:dyDescent="0.3">
      <c r="B6" s="49">
        <v>15</v>
      </c>
      <c r="C6" s="63">
        <f t="shared" si="0"/>
        <v>25.833333333333332</v>
      </c>
      <c r="D6" s="64">
        <f t="shared" si="1"/>
        <v>4.166666666666667</v>
      </c>
      <c r="F6" s="57" t="s">
        <v>37</v>
      </c>
      <c r="G6" s="58">
        <v>50</v>
      </c>
    </row>
    <row r="7" spans="2:7" x14ac:dyDescent="0.25">
      <c r="B7" s="49">
        <v>20</v>
      </c>
      <c r="C7" s="63">
        <f t="shared" si="0"/>
        <v>24.444444444444443</v>
      </c>
      <c r="D7" s="64">
        <f t="shared" si="1"/>
        <v>5.5555555555555554</v>
      </c>
    </row>
    <row r="8" spans="2:7" x14ac:dyDescent="0.25">
      <c r="B8" s="49">
        <v>25</v>
      </c>
      <c r="C8" s="63">
        <f t="shared" si="0"/>
        <v>23.055555555555557</v>
      </c>
      <c r="D8" s="64">
        <f t="shared" si="1"/>
        <v>6.9444444444444446</v>
      </c>
      <c r="F8" s="59"/>
      <c r="G8" s="60"/>
    </row>
    <row r="9" spans="2:7" x14ac:dyDescent="0.25">
      <c r="B9" s="49">
        <v>30</v>
      </c>
      <c r="C9" s="63">
        <f t="shared" si="0"/>
        <v>21.666666666666664</v>
      </c>
      <c r="D9" s="64">
        <f t="shared" si="1"/>
        <v>8.3333333333333339</v>
      </c>
      <c r="F9" s="59"/>
      <c r="G9" s="60"/>
    </row>
    <row r="10" spans="2:7" x14ac:dyDescent="0.25">
      <c r="B10" s="49">
        <v>35</v>
      </c>
      <c r="C10" s="63">
        <f t="shared" si="0"/>
        <v>20.277777777777779</v>
      </c>
      <c r="D10" s="64">
        <f t="shared" si="1"/>
        <v>9.7222222222222214</v>
      </c>
    </row>
    <row r="11" spans="2:7" x14ac:dyDescent="0.25">
      <c r="B11" s="49">
        <v>40</v>
      </c>
      <c r="C11" s="63">
        <f t="shared" si="0"/>
        <v>18.888888888888889</v>
      </c>
      <c r="D11" s="64">
        <f t="shared" si="1"/>
        <v>11.111111111111111</v>
      </c>
    </row>
    <row r="12" spans="2:7" x14ac:dyDescent="0.25">
      <c r="B12" s="49">
        <v>45</v>
      </c>
      <c r="C12" s="63">
        <f t="shared" si="0"/>
        <v>17.5</v>
      </c>
      <c r="D12" s="64">
        <f t="shared" si="1"/>
        <v>12.5</v>
      </c>
    </row>
    <row r="13" spans="2:7" x14ac:dyDescent="0.25">
      <c r="B13" s="49">
        <v>50</v>
      </c>
      <c r="C13" s="63">
        <f t="shared" si="0"/>
        <v>16.111111111111111</v>
      </c>
      <c r="D13" s="64">
        <f t="shared" si="1"/>
        <v>13.888888888888889</v>
      </c>
    </row>
    <row r="14" spans="2:7" x14ac:dyDescent="0.25">
      <c r="B14" s="49">
        <v>55</v>
      </c>
      <c r="C14" s="63">
        <f t="shared" si="0"/>
        <v>14.722222222222221</v>
      </c>
      <c r="D14" s="64">
        <f t="shared" si="1"/>
        <v>15.277777777777779</v>
      </c>
    </row>
    <row r="15" spans="2:7" x14ac:dyDescent="0.25">
      <c r="B15" s="49">
        <v>60</v>
      </c>
      <c r="C15" s="63">
        <f t="shared" si="0"/>
        <v>13.333333333333332</v>
      </c>
      <c r="D15" s="64">
        <f t="shared" si="1"/>
        <v>16.666666666666668</v>
      </c>
    </row>
    <row r="16" spans="2:7" x14ac:dyDescent="0.25">
      <c r="B16" s="49">
        <v>65</v>
      </c>
      <c r="C16" s="63">
        <f t="shared" si="0"/>
        <v>11.944444444444443</v>
      </c>
      <c r="D16" s="64">
        <f t="shared" si="1"/>
        <v>18.055555555555557</v>
      </c>
    </row>
    <row r="17" spans="2:4" x14ac:dyDescent="0.25">
      <c r="B17" s="49">
        <v>70</v>
      </c>
      <c r="C17" s="63">
        <f t="shared" si="0"/>
        <v>10.555555555555557</v>
      </c>
      <c r="D17" s="64">
        <f t="shared" si="1"/>
        <v>19.444444444444443</v>
      </c>
    </row>
    <row r="18" spans="2:4" x14ac:dyDescent="0.25">
      <c r="B18" s="49">
        <v>75</v>
      </c>
      <c r="C18" s="63">
        <f t="shared" si="0"/>
        <v>9.1666666666666679</v>
      </c>
      <c r="D18" s="64">
        <f t="shared" si="1"/>
        <v>20.833333333333332</v>
      </c>
    </row>
    <row r="19" spans="2:4" x14ac:dyDescent="0.25">
      <c r="B19" s="49">
        <v>80</v>
      </c>
      <c r="C19" s="63">
        <f t="shared" si="0"/>
        <v>7.7777777777777786</v>
      </c>
      <c r="D19" s="64">
        <f t="shared" si="1"/>
        <v>22.222222222222221</v>
      </c>
    </row>
    <row r="20" spans="2:4" x14ac:dyDescent="0.25">
      <c r="B20" s="49">
        <v>85</v>
      </c>
      <c r="C20" s="63">
        <f t="shared" si="0"/>
        <v>6.3888888888888893</v>
      </c>
      <c r="D20" s="64">
        <f t="shared" si="1"/>
        <v>23.611111111111111</v>
      </c>
    </row>
    <row r="21" spans="2:4" x14ac:dyDescent="0.25">
      <c r="B21" s="49">
        <v>90</v>
      </c>
      <c r="C21" s="63">
        <f t="shared" si="0"/>
        <v>5</v>
      </c>
      <c r="D21" s="64">
        <f t="shared" si="1"/>
        <v>25</v>
      </c>
    </row>
    <row r="22" spans="2:4" x14ac:dyDescent="0.25">
      <c r="B22" s="49">
        <v>95</v>
      </c>
      <c r="C22" s="63">
        <f t="shared" si="0"/>
        <v>3.6111111111111107</v>
      </c>
      <c r="D22" s="64">
        <f t="shared" si="1"/>
        <v>26.388888888888889</v>
      </c>
    </row>
    <row r="23" spans="2:4" x14ac:dyDescent="0.25">
      <c r="B23" s="49">
        <v>100</v>
      </c>
      <c r="C23" s="63">
        <f t="shared" si="0"/>
        <v>2.2222222222222214</v>
      </c>
      <c r="D23" s="64">
        <f t="shared" si="1"/>
        <v>27.777777777777779</v>
      </c>
    </row>
    <row r="24" spans="2:4" x14ac:dyDescent="0.25">
      <c r="B24" s="49">
        <v>105</v>
      </c>
      <c r="C24" s="63">
        <f t="shared" si="0"/>
        <v>0.83333333333333215</v>
      </c>
      <c r="D24" s="64">
        <f t="shared" si="1"/>
        <v>29.166666666666668</v>
      </c>
    </row>
    <row r="25" spans="2:4" x14ac:dyDescent="0.25">
      <c r="B25" s="49">
        <v>110</v>
      </c>
      <c r="C25" s="63">
        <f t="shared" si="0"/>
        <v>-0.55555555555555713</v>
      </c>
      <c r="D25" s="64">
        <f t="shared" si="1"/>
        <v>30.555555555555557</v>
      </c>
    </row>
    <row r="26" spans="2:4" x14ac:dyDescent="0.25">
      <c r="B26" s="49">
        <v>115</v>
      </c>
      <c r="C26" s="63">
        <f t="shared" si="0"/>
        <v>-1.9444444444444429</v>
      </c>
      <c r="D26" s="64">
        <f t="shared" si="1"/>
        <v>31.944444444444443</v>
      </c>
    </row>
    <row r="27" spans="2:4" x14ac:dyDescent="0.25">
      <c r="B27" s="49">
        <v>120</v>
      </c>
      <c r="C27" s="63">
        <f t="shared" si="0"/>
        <v>-3.3333333333333357</v>
      </c>
      <c r="D27" s="64">
        <f t="shared" si="1"/>
        <v>33.333333333333336</v>
      </c>
    </row>
    <row r="28" spans="2:4" x14ac:dyDescent="0.25">
      <c r="B28" s="49">
        <v>125</v>
      </c>
      <c r="C28" s="63">
        <f t="shared" si="0"/>
        <v>-4.7222222222222214</v>
      </c>
      <c r="D28" s="64">
        <f t="shared" si="1"/>
        <v>34.722222222222221</v>
      </c>
    </row>
    <row r="29" spans="2:4" x14ac:dyDescent="0.25">
      <c r="B29" s="49">
        <v>130</v>
      </c>
      <c r="C29" s="63">
        <f t="shared" si="0"/>
        <v>-6.1111111111111143</v>
      </c>
      <c r="D29" s="64">
        <f t="shared" si="1"/>
        <v>36.111111111111114</v>
      </c>
    </row>
    <row r="30" spans="2:4" x14ac:dyDescent="0.25">
      <c r="B30" s="49">
        <v>135</v>
      </c>
      <c r="C30" s="63">
        <f t="shared" si="0"/>
        <v>-7.5</v>
      </c>
      <c r="D30" s="64">
        <f t="shared" si="1"/>
        <v>37.5</v>
      </c>
    </row>
    <row r="31" spans="2:4" x14ac:dyDescent="0.25">
      <c r="B31" s="49">
        <v>140</v>
      </c>
      <c r="C31" s="63">
        <f t="shared" si="0"/>
        <v>-8.8888888888888857</v>
      </c>
      <c r="D31" s="64">
        <f t="shared" si="1"/>
        <v>38.888888888888886</v>
      </c>
    </row>
    <row r="32" spans="2:4" x14ac:dyDescent="0.25">
      <c r="B32" s="49">
        <v>145</v>
      </c>
      <c r="C32" s="63">
        <f t="shared" si="0"/>
        <v>-10.277777777777779</v>
      </c>
      <c r="D32" s="64">
        <f t="shared" si="1"/>
        <v>40.277777777777779</v>
      </c>
    </row>
    <row r="33" spans="2:4" x14ac:dyDescent="0.25">
      <c r="B33" s="49">
        <v>150</v>
      </c>
      <c r="C33" s="63">
        <f t="shared" si="0"/>
        <v>-11.666666666666664</v>
      </c>
      <c r="D33" s="64">
        <f t="shared" si="1"/>
        <v>41.666666666666664</v>
      </c>
    </row>
    <row r="34" spans="2:4" x14ac:dyDescent="0.25">
      <c r="B34" s="49">
        <v>155</v>
      </c>
      <c r="C34" s="63">
        <f t="shared" si="0"/>
        <v>-13.055555555555557</v>
      </c>
      <c r="D34" s="64">
        <f t="shared" si="1"/>
        <v>43.055555555555557</v>
      </c>
    </row>
    <row r="35" spans="2:4" x14ac:dyDescent="0.25">
      <c r="B35" s="49">
        <v>160</v>
      </c>
      <c r="C35" s="63">
        <f t="shared" si="0"/>
        <v>-14.444444444444443</v>
      </c>
      <c r="D35" s="64">
        <f t="shared" si="1"/>
        <v>44.444444444444443</v>
      </c>
    </row>
    <row r="36" spans="2:4" x14ac:dyDescent="0.25">
      <c r="B36" s="49">
        <v>165</v>
      </c>
      <c r="C36" s="63">
        <f t="shared" si="0"/>
        <v>-15.833333333333336</v>
      </c>
      <c r="D36" s="64">
        <f t="shared" si="1"/>
        <v>45.833333333333336</v>
      </c>
    </row>
    <row r="37" spans="2:4" x14ac:dyDescent="0.25">
      <c r="B37" s="49">
        <v>170</v>
      </c>
      <c r="C37" s="63">
        <f t="shared" si="0"/>
        <v>-17.222222222222221</v>
      </c>
      <c r="D37" s="64">
        <f t="shared" si="1"/>
        <v>47.222222222222221</v>
      </c>
    </row>
    <row r="38" spans="2:4" x14ac:dyDescent="0.25">
      <c r="B38" s="49">
        <v>175</v>
      </c>
      <c r="C38" s="63">
        <f t="shared" si="0"/>
        <v>-18.611111111111114</v>
      </c>
      <c r="D38" s="64">
        <f t="shared" si="1"/>
        <v>48.611111111111114</v>
      </c>
    </row>
    <row r="39" spans="2:4" ht="15.75" thickBot="1" x14ac:dyDescent="0.3">
      <c r="B39" s="50">
        <v>180</v>
      </c>
      <c r="C39" s="63">
        <f t="shared" si="0"/>
        <v>-20</v>
      </c>
      <c r="D39" s="65">
        <f t="shared" si="1"/>
        <v>50</v>
      </c>
    </row>
    <row r="120" spans="3:3" x14ac:dyDescent="0.25">
      <c r="C120" s="4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3"/>
  <sheetViews>
    <sheetView zoomScaleNormal="100" workbookViewId="0"/>
  </sheetViews>
  <sheetFormatPr defaultRowHeight="15" x14ac:dyDescent="0.25"/>
  <cols>
    <col min="1" max="1" width="2.7109375" customWidth="1"/>
    <col min="2" max="6" width="9.140625" style="66"/>
    <col min="7" max="7" width="3.42578125" customWidth="1"/>
    <col min="8" max="8" width="9.85546875" customWidth="1"/>
    <col min="9" max="9" width="9.140625" customWidth="1"/>
    <col min="10" max="10" width="10.7109375" customWidth="1"/>
  </cols>
  <sheetData>
    <row r="1" spans="2:10" ht="15.75" thickBot="1" x14ac:dyDescent="0.3"/>
    <row r="2" spans="2:10" ht="15.75" thickBot="1" x14ac:dyDescent="0.3">
      <c r="B2" s="74" t="s">
        <v>32</v>
      </c>
      <c r="C2" s="71" t="s">
        <v>39</v>
      </c>
      <c r="D2" s="72" t="s">
        <v>33</v>
      </c>
      <c r="E2" s="72" t="s">
        <v>34</v>
      </c>
      <c r="F2" s="73" t="s">
        <v>45</v>
      </c>
      <c r="H2" s="55" t="s">
        <v>36</v>
      </c>
      <c r="I2" s="82">
        <v>5.8</v>
      </c>
    </row>
    <row r="3" spans="2:10" x14ac:dyDescent="0.25">
      <c r="B3" s="75">
        <v>0</v>
      </c>
      <c r="C3" s="78">
        <f t="shared" ref="C3:C39" si="0">B3 * ($J$12 - $J$11) / 180 + $J$11</f>
        <v>45</v>
      </c>
      <c r="D3" s="70">
        <f t="shared" ref="D3:D39" si="1">$I$10*SIN(RADIANS(C3))</f>
        <v>5.7999999999999989</v>
      </c>
      <c r="E3" s="70">
        <f>B3 * ($I$8 - $I$4) / 180 + $I$4</f>
        <v>5.8</v>
      </c>
      <c r="F3" s="86">
        <f t="shared" ref="F3:F39" si="2">$I$10*COS(RADIANS(C3))</f>
        <v>5.8</v>
      </c>
      <c r="H3" s="83" t="s">
        <v>35</v>
      </c>
      <c r="I3" s="84">
        <v>-8.5</v>
      </c>
    </row>
    <row r="4" spans="2:10" ht="15.75" thickBot="1" x14ac:dyDescent="0.3">
      <c r="B4" s="76">
        <v>5</v>
      </c>
      <c r="C4" s="78">
        <f t="shared" si="0"/>
        <v>47.5</v>
      </c>
      <c r="D4" s="70">
        <f t="shared" si="1"/>
        <v>6.0474721318937243</v>
      </c>
      <c r="E4" s="70">
        <f t="shared" ref="E4:E39" si="3">B4 * ($I$8 - $I$4) / 180 + $I$4</f>
        <v>5.4777777777777779</v>
      </c>
      <c r="F4" s="86">
        <f t="shared" si="2"/>
        <v>5.5414872384558258</v>
      </c>
      <c r="H4" s="57" t="s">
        <v>43</v>
      </c>
      <c r="I4" s="85">
        <v>5.8</v>
      </c>
    </row>
    <row r="5" spans="2:10" ht="15.75" thickBot="1" x14ac:dyDescent="0.3">
      <c r="B5" s="76">
        <v>10</v>
      </c>
      <c r="C5" s="78">
        <f t="shared" si="0"/>
        <v>50</v>
      </c>
      <c r="D5" s="70">
        <f t="shared" si="1"/>
        <v>6.283432556868541</v>
      </c>
      <c r="E5" s="70">
        <f t="shared" si="3"/>
        <v>5.155555555555555</v>
      </c>
      <c r="F5" s="86">
        <f t="shared" si="2"/>
        <v>5.2724259409957073</v>
      </c>
    </row>
    <row r="6" spans="2:10" x14ac:dyDescent="0.25">
      <c r="B6" s="76">
        <v>15</v>
      </c>
      <c r="C6" s="78">
        <f t="shared" si="0"/>
        <v>52.5</v>
      </c>
      <c r="D6" s="70">
        <f t="shared" si="1"/>
        <v>6.5074321108443991</v>
      </c>
      <c r="E6" s="70">
        <f t="shared" si="3"/>
        <v>4.833333333333333</v>
      </c>
      <c r="F6" s="86">
        <f t="shared" si="2"/>
        <v>4.9933282810918014</v>
      </c>
      <c r="H6" s="55" t="s">
        <v>38</v>
      </c>
      <c r="I6" s="82">
        <v>5.8</v>
      </c>
    </row>
    <row r="7" spans="2:10" x14ac:dyDescent="0.25">
      <c r="B7" s="76">
        <v>20</v>
      </c>
      <c r="C7" s="78">
        <f t="shared" si="0"/>
        <v>55</v>
      </c>
      <c r="D7" s="70">
        <f t="shared" si="1"/>
        <v>6.7190443979390029</v>
      </c>
      <c r="E7" s="70">
        <f t="shared" si="3"/>
        <v>4.5111111111111111</v>
      </c>
      <c r="F7" s="86">
        <f t="shared" si="2"/>
        <v>4.7047255370026111</v>
      </c>
      <c r="H7" s="83" t="s">
        <v>37</v>
      </c>
      <c r="I7" s="84">
        <v>-8.5</v>
      </c>
    </row>
    <row r="8" spans="2:10" ht="15.75" thickBot="1" x14ac:dyDescent="0.3">
      <c r="B8" s="76">
        <v>25</v>
      </c>
      <c r="C8" s="78">
        <f t="shared" si="0"/>
        <v>57.5</v>
      </c>
      <c r="D8" s="70">
        <f t="shared" si="1"/>
        <v>6.91786660213661</v>
      </c>
      <c r="E8" s="70">
        <f t="shared" si="3"/>
        <v>4.1888888888888882</v>
      </c>
      <c r="F8" s="86">
        <f t="shared" si="2"/>
        <v>4.4071670804546175</v>
      </c>
      <c r="H8" s="57" t="s">
        <v>44</v>
      </c>
      <c r="I8" s="85">
        <v>-5.8</v>
      </c>
    </row>
    <row r="9" spans="2:10" ht="15.75" thickBot="1" x14ac:dyDescent="0.3">
      <c r="B9" s="76">
        <v>30</v>
      </c>
      <c r="C9" s="78">
        <f t="shared" si="0"/>
        <v>60</v>
      </c>
      <c r="D9" s="70">
        <f t="shared" si="1"/>
        <v>7.1035202540712161</v>
      </c>
      <c r="E9" s="70">
        <f t="shared" si="3"/>
        <v>3.8666666666666663</v>
      </c>
      <c r="F9" s="86">
        <f t="shared" si="2"/>
        <v>4.1012193308819764</v>
      </c>
    </row>
    <row r="10" spans="2:10" x14ac:dyDescent="0.25">
      <c r="B10" s="76">
        <v>35</v>
      </c>
      <c r="C10" s="78">
        <f t="shared" si="0"/>
        <v>62.5</v>
      </c>
      <c r="D10" s="70">
        <f t="shared" si="1"/>
        <v>7.2756519514644999</v>
      </c>
      <c r="E10" s="70">
        <f t="shared" si="3"/>
        <v>3.5444444444444443</v>
      </c>
      <c r="F10" s="86">
        <f t="shared" si="2"/>
        <v>3.7874646772149312</v>
      </c>
      <c r="H10" s="53" t="s">
        <v>40</v>
      </c>
      <c r="I10" s="104">
        <f>SQRT((I4)^2 + (I2)^2)</f>
        <v>8.2024386617639511</v>
      </c>
      <c r="J10" s="105"/>
    </row>
    <row r="11" spans="2:10" x14ac:dyDescent="0.25">
      <c r="B11" s="76">
        <v>40</v>
      </c>
      <c r="C11" s="78">
        <f t="shared" si="0"/>
        <v>65</v>
      </c>
      <c r="D11" s="70">
        <f t="shared" si="1"/>
        <v>7.433934031847147</v>
      </c>
      <c r="E11" s="70">
        <f t="shared" si="3"/>
        <v>3.2222222222222219</v>
      </c>
      <c r="F11" s="86">
        <f t="shared" si="2"/>
        <v>3.4665003692693901</v>
      </c>
      <c r="H11" s="79" t="s">
        <v>41</v>
      </c>
      <c r="I11" s="69">
        <f>ATAN2(I4, I2)</f>
        <v>0.78539816339744828</v>
      </c>
      <c r="J11" s="80">
        <f>DEGREES(I11)</f>
        <v>45</v>
      </c>
    </row>
    <row r="12" spans="2:10" ht="15.75" thickBot="1" x14ac:dyDescent="0.3">
      <c r="B12" s="76">
        <v>45</v>
      </c>
      <c r="C12" s="78">
        <f t="shared" si="0"/>
        <v>67.5</v>
      </c>
      <c r="D12" s="70">
        <f t="shared" si="1"/>
        <v>7.5780651962829833</v>
      </c>
      <c r="E12" s="70">
        <f t="shared" si="3"/>
        <v>2.9</v>
      </c>
      <c r="F12" s="86">
        <f t="shared" si="2"/>
        <v>3.1389373808479428</v>
      </c>
      <c r="H12" s="54" t="s">
        <v>42</v>
      </c>
      <c r="I12" s="35">
        <f>ATAN2(I8, I6)</f>
        <v>2.3561944901923448</v>
      </c>
      <c r="J12" s="81">
        <f>DEGREES(I12)</f>
        <v>135</v>
      </c>
    </row>
    <row r="13" spans="2:10" x14ac:dyDescent="0.25">
      <c r="B13" s="76">
        <v>50</v>
      </c>
      <c r="C13" s="78">
        <f t="shared" si="0"/>
        <v>70</v>
      </c>
      <c r="D13" s="70">
        <f t="shared" si="1"/>
        <v>7.7077710829086259</v>
      </c>
      <c r="E13" s="70">
        <f t="shared" si="3"/>
        <v>2.5777777777777775</v>
      </c>
      <c r="F13" s="86">
        <f t="shared" si="2"/>
        <v>2.8053992467165139</v>
      </c>
    </row>
    <row r="14" spans="2:10" x14ac:dyDescent="0.25">
      <c r="B14" s="76">
        <v>55</v>
      </c>
      <c r="C14" s="78">
        <f t="shared" si="0"/>
        <v>72.5</v>
      </c>
      <c r="D14" s="70">
        <f t="shared" si="1"/>
        <v>7.8228047891968826</v>
      </c>
      <c r="E14" s="70">
        <f t="shared" si="3"/>
        <v>2.2555555555555555</v>
      </c>
      <c r="F14" s="86">
        <f t="shared" si="2"/>
        <v>2.4665208756704886</v>
      </c>
    </row>
    <row r="15" spans="2:10" x14ac:dyDescent="0.25">
      <c r="B15" s="76">
        <v>60</v>
      </c>
      <c r="C15" s="78">
        <f t="shared" si="0"/>
        <v>75</v>
      </c>
      <c r="D15" s="70">
        <f t="shared" si="1"/>
        <v>7.9229473419497438</v>
      </c>
      <c r="E15" s="70">
        <f t="shared" si="3"/>
        <v>1.9333333333333331</v>
      </c>
      <c r="F15" s="86">
        <f t="shared" si="2"/>
        <v>2.122947341949744</v>
      </c>
    </row>
    <row r="16" spans="2:10" x14ac:dyDescent="0.25">
      <c r="B16" s="76">
        <v>65</v>
      </c>
      <c r="C16" s="78">
        <f t="shared" si="0"/>
        <v>77.5</v>
      </c>
      <c r="D16" s="70">
        <f t="shared" si="1"/>
        <v>8.0080081141263157</v>
      </c>
      <c r="E16" s="70">
        <f t="shared" si="3"/>
        <v>1.6111111111111107</v>
      </c>
      <c r="F16" s="86">
        <f t="shared" si="2"/>
        <v>1.7753326573031589</v>
      </c>
    </row>
    <row r="17" spans="2:8" x14ac:dyDescent="0.25">
      <c r="B17" s="76">
        <v>70</v>
      </c>
      <c r="C17" s="78">
        <f t="shared" si="0"/>
        <v>80</v>
      </c>
      <c r="D17" s="70">
        <f t="shared" si="1"/>
        <v>8.0778251877122198</v>
      </c>
      <c r="E17" s="70">
        <f t="shared" si="3"/>
        <v>1.2888888888888888</v>
      </c>
      <c r="F17" s="86">
        <f t="shared" si="2"/>
        <v>1.4243385260400856</v>
      </c>
    </row>
    <row r="18" spans="2:8" x14ac:dyDescent="0.25">
      <c r="B18" s="76">
        <v>75</v>
      </c>
      <c r="C18" s="78">
        <f t="shared" si="0"/>
        <v>82.5</v>
      </c>
      <c r="D18" s="70">
        <f t="shared" si="1"/>
        <v>8.1322656619397424</v>
      </c>
      <c r="E18" s="70">
        <f t="shared" si="3"/>
        <v>0.96666666666666679</v>
      </c>
      <c r="F18" s="86">
        <f t="shared" si="2"/>
        <v>1.0706330854385853</v>
      </c>
    </row>
    <row r="19" spans="2:8" x14ac:dyDescent="0.25">
      <c r="B19" s="76">
        <v>80</v>
      </c>
      <c r="C19" s="78">
        <f t="shared" si="0"/>
        <v>85</v>
      </c>
      <c r="D19" s="70">
        <f t="shared" si="1"/>
        <v>8.1712259062720012</v>
      </c>
      <c r="E19" s="70">
        <f t="shared" si="3"/>
        <v>0.64444444444444393</v>
      </c>
      <c r="F19" s="86">
        <f t="shared" si="2"/>
        <v>0.7148896339081442</v>
      </c>
    </row>
    <row r="20" spans="2:8" x14ac:dyDescent="0.25">
      <c r="B20" s="76">
        <v>85</v>
      </c>
      <c r="C20" s="78">
        <f t="shared" si="0"/>
        <v>87.5</v>
      </c>
      <c r="D20" s="70">
        <f t="shared" si="1"/>
        <v>8.1946317576695495</v>
      </c>
      <c r="E20" s="70">
        <f t="shared" si="3"/>
        <v>0.32222222222222197</v>
      </c>
      <c r="F20" s="86">
        <f t="shared" si="2"/>
        <v>0.35778534932789008</v>
      </c>
    </row>
    <row r="21" spans="2:8" x14ac:dyDescent="0.25">
      <c r="B21" s="76">
        <v>90</v>
      </c>
      <c r="C21" s="78">
        <f t="shared" si="0"/>
        <v>90</v>
      </c>
      <c r="D21" s="70">
        <f t="shared" si="1"/>
        <v>8.2024386617639511</v>
      </c>
      <c r="E21" s="70">
        <f t="shared" si="3"/>
        <v>0</v>
      </c>
      <c r="F21" s="86">
        <f t="shared" si="2"/>
        <v>5.0246025264714163E-16</v>
      </c>
    </row>
    <row r="22" spans="2:8" x14ac:dyDescent="0.25">
      <c r="B22" s="76">
        <v>95</v>
      </c>
      <c r="C22" s="78">
        <f t="shared" si="0"/>
        <v>92.5</v>
      </c>
      <c r="D22" s="70">
        <f t="shared" si="1"/>
        <v>8.1946317576695495</v>
      </c>
      <c r="E22" s="70">
        <f t="shared" si="3"/>
        <v>-0.32222222222222197</v>
      </c>
      <c r="F22" s="86">
        <f t="shared" si="2"/>
        <v>-0.35778534932788908</v>
      </c>
    </row>
    <row r="23" spans="2:8" x14ac:dyDescent="0.25">
      <c r="B23" s="76">
        <v>100</v>
      </c>
      <c r="C23" s="78">
        <f t="shared" si="0"/>
        <v>95</v>
      </c>
      <c r="D23" s="70">
        <f t="shared" si="1"/>
        <v>8.1712259062720012</v>
      </c>
      <c r="E23" s="70">
        <f t="shared" si="3"/>
        <v>-0.64444444444444482</v>
      </c>
      <c r="F23" s="86">
        <f t="shared" si="2"/>
        <v>-0.71488963390814497</v>
      </c>
    </row>
    <row r="24" spans="2:8" x14ac:dyDescent="0.25">
      <c r="B24" s="76">
        <v>105</v>
      </c>
      <c r="C24" s="78">
        <f t="shared" si="0"/>
        <v>97.5</v>
      </c>
      <c r="D24" s="70">
        <f t="shared" si="1"/>
        <v>8.1322656619397424</v>
      </c>
      <c r="E24" s="70">
        <f t="shared" si="3"/>
        <v>-0.96666666666666679</v>
      </c>
      <c r="F24" s="86">
        <f t="shared" si="2"/>
        <v>-1.0706330854385844</v>
      </c>
      <c r="H24" s="68"/>
    </row>
    <row r="25" spans="2:8" x14ac:dyDescent="0.25">
      <c r="B25" s="76">
        <v>110</v>
      </c>
      <c r="C25" s="78">
        <f t="shared" si="0"/>
        <v>100</v>
      </c>
      <c r="D25" s="70">
        <f t="shared" si="1"/>
        <v>8.0778251877122198</v>
      </c>
      <c r="E25" s="70">
        <f t="shared" si="3"/>
        <v>-1.2888888888888888</v>
      </c>
      <c r="F25" s="86">
        <f t="shared" si="2"/>
        <v>-1.4243385260400847</v>
      </c>
    </row>
    <row r="26" spans="2:8" x14ac:dyDescent="0.25">
      <c r="B26" s="76">
        <v>115</v>
      </c>
      <c r="C26" s="78">
        <f t="shared" si="0"/>
        <v>102.5</v>
      </c>
      <c r="D26" s="70">
        <f t="shared" si="1"/>
        <v>8.0080081141263157</v>
      </c>
      <c r="E26" s="70">
        <f t="shared" si="3"/>
        <v>-1.6111111111111116</v>
      </c>
      <c r="F26" s="86">
        <f t="shared" si="2"/>
        <v>-1.775332657303158</v>
      </c>
    </row>
    <row r="27" spans="2:8" x14ac:dyDescent="0.25">
      <c r="B27" s="76">
        <v>120</v>
      </c>
      <c r="C27" s="78">
        <f t="shared" si="0"/>
        <v>105</v>
      </c>
      <c r="D27" s="70">
        <f t="shared" si="1"/>
        <v>7.9229473419497438</v>
      </c>
      <c r="E27" s="70">
        <f t="shared" si="3"/>
        <v>-1.9333333333333336</v>
      </c>
      <c r="F27" s="86">
        <f t="shared" si="2"/>
        <v>-2.1229473419497449</v>
      </c>
    </row>
    <row r="28" spans="2:8" x14ac:dyDescent="0.25">
      <c r="B28" s="76">
        <v>125</v>
      </c>
      <c r="C28" s="78">
        <f t="shared" si="0"/>
        <v>107.5</v>
      </c>
      <c r="D28" s="70">
        <f t="shared" si="1"/>
        <v>7.8228047891968826</v>
      </c>
      <c r="E28" s="70">
        <f t="shared" si="3"/>
        <v>-2.2555555555555555</v>
      </c>
      <c r="F28" s="86">
        <f t="shared" si="2"/>
        <v>-2.4665208756704891</v>
      </c>
    </row>
    <row r="29" spans="2:8" x14ac:dyDescent="0.25">
      <c r="B29" s="76">
        <v>130</v>
      </c>
      <c r="C29" s="78">
        <f t="shared" si="0"/>
        <v>110</v>
      </c>
      <c r="D29" s="70">
        <f t="shared" si="1"/>
        <v>7.7077710829086268</v>
      </c>
      <c r="E29" s="70">
        <f t="shared" si="3"/>
        <v>-2.5777777777777784</v>
      </c>
      <c r="F29" s="86">
        <f t="shared" si="2"/>
        <v>-2.805399246716513</v>
      </c>
    </row>
    <row r="30" spans="2:8" x14ac:dyDescent="0.25">
      <c r="B30" s="76">
        <v>135</v>
      </c>
      <c r="C30" s="78">
        <f t="shared" si="0"/>
        <v>112.5</v>
      </c>
      <c r="D30" s="70">
        <f t="shared" si="1"/>
        <v>7.5780651962829833</v>
      </c>
      <c r="E30" s="70">
        <f t="shared" si="3"/>
        <v>-2.8999999999999995</v>
      </c>
      <c r="F30" s="86">
        <f t="shared" si="2"/>
        <v>-3.1389373808479419</v>
      </c>
    </row>
    <row r="31" spans="2:8" x14ac:dyDescent="0.25">
      <c r="B31" s="76">
        <v>140</v>
      </c>
      <c r="C31" s="78">
        <f t="shared" si="0"/>
        <v>115</v>
      </c>
      <c r="D31" s="70">
        <f t="shared" si="1"/>
        <v>7.4339340318471478</v>
      </c>
      <c r="E31" s="70">
        <f t="shared" si="3"/>
        <v>-3.2222222222222223</v>
      </c>
      <c r="F31" s="86">
        <f t="shared" si="2"/>
        <v>-3.4665003692693892</v>
      </c>
    </row>
    <row r="32" spans="2:8" x14ac:dyDescent="0.25">
      <c r="B32" s="76">
        <v>145</v>
      </c>
      <c r="C32" s="78">
        <f t="shared" si="0"/>
        <v>117.5</v>
      </c>
      <c r="D32" s="70">
        <f t="shared" si="1"/>
        <v>7.2756519514645008</v>
      </c>
      <c r="E32" s="70">
        <f t="shared" si="3"/>
        <v>-3.5444444444444452</v>
      </c>
      <c r="F32" s="86">
        <f t="shared" si="2"/>
        <v>-3.7874646772149303</v>
      </c>
    </row>
    <row r="33" spans="2:6" x14ac:dyDescent="0.25">
      <c r="B33" s="76">
        <v>150</v>
      </c>
      <c r="C33" s="78">
        <f t="shared" si="0"/>
        <v>120</v>
      </c>
      <c r="D33" s="70">
        <f t="shared" si="1"/>
        <v>7.103520254071217</v>
      </c>
      <c r="E33" s="70">
        <f t="shared" si="3"/>
        <v>-3.8666666666666663</v>
      </c>
      <c r="F33" s="86">
        <f t="shared" si="2"/>
        <v>-4.1012193308819738</v>
      </c>
    </row>
    <row r="34" spans="2:6" x14ac:dyDescent="0.25">
      <c r="B34" s="76">
        <v>155</v>
      </c>
      <c r="C34" s="78">
        <f t="shared" si="0"/>
        <v>122.5</v>
      </c>
      <c r="D34" s="70">
        <f t="shared" si="1"/>
        <v>6.9178666021366091</v>
      </c>
      <c r="E34" s="70">
        <f t="shared" si="3"/>
        <v>-4.1888888888888891</v>
      </c>
      <c r="F34" s="86">
        <f t="shared" si="2"/>
        <v>-4.4071670804546184</v>
      </c>
    </row>
    <row r="35" spans="2:6" x14ac:dyDescent="0.25">
      <c r="B35" s="76">
        <v>160</v>
      </c>
      <c r="C35" s="78">
        <f t="shared" si="0"/>
        <v>125</v>
      </c>
      <c r="D35" s="70">
        <f t="shared" si="1"/>
        <v>6.719044397939002</v>
      </c>
      <c r="E35" s="70">
        <f t="shared" si="3"/>
        <v>-4.511111111111112</v>
      </c>
      <c r="F35" s="86">
        <f t="shared" si="2"/>
        <v>-4.7047255370026111</v>
      </c>
    </row>
    <row r="36" spans="2:6" x14ac:dyDescent="0.25">
      <c r="B36" s="76">
        <v>165</v>
      </c>
      <c r="C36" s="78">
        <f t="shared" si="0"/>
        <v>127.5</v>
      </c>
      <c r="D36" s="70">
        <f t="shared" si="1"/>
        <v>6.5074321108443991</v>
      </c>
      <c r="E36" s="70">
        <f t="shared" si="3"/>
        <v>-4.833333333333333</v>
      </c>
      <c r="F36" s="86">
        <f t="shared" si="2"/>
        <v>-4.9933282810918014</v>
      </c>
    </row>
    <row r="37" spans="2:6" x14ac:dyDescent="0.25">
      <c r="B37" s="76">
        <v>170</v>
      </c>
      <c r="C37" s="78">
        <f t="shared" si="0"/>
        <v>130</v>
      </c>
      <c r="D37" s="70">
        <f t="shared" si="1"/>
        <v>6.283432556868541</v>
      </c>
      <c r="E37" s="70">
        <f t="shared" si="3"/>
        <v>-5.1555555555555559</v>
      </c>
      <c r="F37" s="86">
        <f t="shared" si="2"/>
        <v>-5.2724259409957073</v>
      </c>
    </row>
    <row r="38" spans="2:6" x14ac:dyDescent="0.25">
      <c r="B38" s="76">
        <v>175</v>
      </c>
      <c r="C38" s="78">
        <f t="shared" si="0"/>
        <v>132.5</v>
      </c>
      <c r="D38" s="70">
        <f t="shared" si="1"/>
        <v>6.0474721318937243</v>
      </c>
      <c r="E38" s="70">
        <f t="shared" si="3"/>
        <v>-5.4777777777777787</v>
      </c>
      <c r="F38" s="86">
        <f t="shared" si="2"/>
        <v>-5.5414872384558258</v>
      </c>
    </row>
    <row r="39" spans="2:6" ht="15.75" thickBot="1" x14ac:dyDescent="0.3">
      <c r="B39" s="77">
        <v>180</v>
      </c>
      <c r="C39" s="78">
        <f t="shared" si="0"/>
        <v>135</v>
      </c>
      <c r="D39" s="70">
        <f t="shared" si="1"/>
        <v>5.8</v>
      </c>
      <c r="E39" s="70">
        <f t="shared" si="3"/>
        <v>-5.8</v>
      </c>
      <c r="F39" s="86">
        <f t="shared" si="2"/>
        <v>-5.7999999999999989</v>
      </c>
    </row>
    <row r="40" spans="2:6" x14ac:dyDescent="0.25">
      <c r="B40" s="67"/>
      <c r="C40" s="67"/>
      <c r="D40" s="67"/>
    </row>
    <row r="41" spans="2:6" x14ac:dyDescent="0.25">
      <c r="B41" s="67"/>
      <c r="C41" s="67"/>
      <c r="D41" s="67"/>
    </row>
    <row r="42" spans="2:6" x14ac:dyDescent="0.25">
      <c r="B42" s="67"/>
      <c r="C42" s="67"/>
      <c r="D42" s="67"/>
    </row>
    <row r="43" spans="2:6" x14ac:dyDescent="0.25">
      <c r="B43" s="67"/>
      <c r="C43" s="67"/>
      <c r="D43" s="67"/>
    </row>
    <row r="44" spans="2:6" x14ac:dyDescent="0.25">
      <c r="B44" s="67"/>
      <c r="C44" s="67"/>
      <c r="D44" s="67"/>
    </row>
    <row r="45" spans="2:6" x14ac:dyDescent="0.25">
      <c r="B45" s="67"/>
      <c r="C45" s="67"/>
      <c r="D45" s="67"/>
    </row>
    <row r="46" spans="2:6" x14ac:dyDescent="0.25">
      <c r="B46" s="67"/>
      <c r="C46" s="67"/>
      <c r="D46" s="67"/>
    </row>
    <row r="47" spans="2:6" x14ac:dyDescent="0.25">
      <c r="B47" s="67"/>
      <c r="C47" s="67"/>
      <c r="D47" s="67"/>
    </row>
    <row r="48" spans="2:6" x14ac:dyDescent="0.25">
      <c r="B48" s="67"/>
      <c r="C48" s="67"/>
      <c r="D48" s="67"/>
    </row>
    <row r="49" spans="2:4" customFormat="1" x14ac:dyDescent="0.25">
      <c r="B49" s="67"/>
      <c r="C49" s="67"/>
      <c r="D49" s="67"/>
    </row>
    <row r="50" spans="2:4" customFormat="1" x14ac:dyDescent="0.25">
      <c r="B50" s="67"/>
      <c r="C50" s="67"/>
      <c r="D50" s="67"/>
    </row>
    <row r="51" spans="2:4" customFormat="1" x14ac:dyDescent="0.25">
      <c r="B51" s="67"/>
      <c r="C51" s="67"/>
      <c r="D51" s="67"/>
    </row>
    <row r="52" spans="2:4" customFormat="1" x14ac:dyDescent="0.25">
      <c r="B52" s="67"/>
      <c r="C52" s="67"/>
      <c r="D52" s="67"/>
    </row>
    <row r="53" spans="2:4" customFormat="1" x14ac:dyDescent="0.25">
      <c r="B53" s="67"/>
      <c r="C53" s="67"/>
      <c r="D53" s="67"/>
    </row>
    <row r="54" spans="2:4" customFormat="1" x14ac:dyDescent="0.25">
      <c r="B54" s="67"/>
      <c r="C54" s="67"/>
      <c r="D54" s="67"/>
    </row>
    <row r="55" spans="2:4" customFormat="1" x14ac:dyDescent="0.25">
      <c r="B55" s="67"/>
      <c r="C55" s="67"/>
      <c r="D55" s="67"/>
    </row>
    <row r="56" spans="2:4" customFormat="1" x14ac:dyDescent="0.25">
      <c r="B56" s="67"/>
      <c r="C56" s="67"/>
      <c r="D56" s="67"/>
    </row>
    <row r="57" spans="2:4" customFormat="1" x14ac:dyDescent="0.25">
      <c r="B57" s="67"/>
      <c r="C57" s="67"/>
      <c r="D57" s="67"/>
    </row>
    <row r="58" spans="2:4" customFormat="1" x14ac:dyDescent="0.25">
      <c r="B58" s="67"/>
      <c r="C58" s="67"/>
      <c r="D58" s="67"/>
    </row>
    <row r="59" spans="2:4" customFormat="1" x14ac:dyDescent="0.25">
      <c r="B59" s="67"/>
      <c r="C59" s="67"/>
      <c r="D59" s="67"/>
    </row>
    <row r="60" spans="2:4" customFormat="1" x14ac:dyDescent="0.25">
      <c r="B60" s="67"/>
      <c r="C60" s="67"/>
      <c r="D60" s="67"/>
    </row>
    <row r="61" spans="2:4" customFormat="1" x14ac:dyDescent="0.25">
      <c r="B61" s="67"/>
      <c r="C61" s="67"/>
      <c r="D61" s="67"/>
    </row>
    <row r="62" spans="2:4" customFormat="1" x14ac:dyDescent="0.25">
      <c r="B62" s="67"/>
      <c r="C62" s="67"/>
      <c r="D62" s="67"/>
    </row>
    <row r="63" spans="2:4" customFormat="1" x14ac:dyDescent="0.25">
      <c r="B63" s="67"/>
      <c r="C63" s="67"/>
      <c r="D63" s="67"/>
    </row>
    <row r="64" spans="2:4" customFormat="1" x14ac:dyDescent="0.25">
      <c r="B64" s="67"/>
      <c r="C64" s="67"/>
      <c r="D64" s="67"/>
    </row>
    <row r="65" spans="2:4" customFormat="1" x14ac:dyDescent="0.25">
      <c r="B65" s="67"/>
      <c r="C65" s="67"/>
      <c r="D65" s="67"/>
    </row>
    <row r="66" spans="2:4" customFormat="1" x14ac:dyDescent="0.25">
      <c r="B66" s="67"/>
      <c r="C66" s="67"/>
      <c r="D66" s="67"/>
    </row>
    <row r="67" spans="2:4" customFormat="1" x14ac:dyDescent="0.25">
      <c r="B67" s="67"/>
      <c r="C67" s="67"/>
      <c r="D67" s="67"/>
    </row>
    <row r="68" spans="2:4" customFormat="1" x14ac:dyDescent="0.25">
      <c r="B68" s="67"/>
      <c r="C68" s="67"/>
      <c r="D68" s="67"/>
    </row>
    <row r="69" spans="2:4" customFormat="1" x14ac:dyDescent="0.25">
      <c r="B69" s="67"/>
      <c r="C69" s="67"/>
      <c r="D69" s="67"/>
    </row>
    <row r="70" spans="2:4" customFormat="1" x14ac:dyDescent="0.25">
      <c r="B70" s="67"/>
      <c r="C70" s="67"/>
      <c r="D70" s="67"/>
    </row>
    <row r="71" spans="2:4" customFormat="1" x14ac:dyDescent="0.25">
      <c r="B71" s="67"/>
      <c r="C71" s="67"/>
      <c r="D71" s="67"/>
    </row>
    <row r="72" spans="2:4" customFormat="1" x14ac:dyDescent="0.25">
      <c r="B72" s="67"/>
      <c r="C72" s="67"/>
      <c r="D72" s="67"/>
    </row>
    <row r="73" spans="2:4" customFormat="1" x14ac:dyDescent="0.25">
      <c r="B73" s="67"/>
      <c r="C73" s="67"/>
      <c r="D73" s="67"/>
    </row>
    <row r="74" spans="2:4" customFormat="1" x14ac:dyDescent="0.25">
      <c r="B74" s="67"/>
      <c r="C74" s="67"/>
      <c r="D74" s="67"/>
    </row>
    <row r="75" spans="2:4" customFormat="1" x14ac:dyDescent="0.25">
      <c r="B75" s="67"/>
      <c r="C75" s="67"/>
      <c r="D75" s="67"/>
    </row>
    <row r="76" spans="2:4" customFormat="1" x14ac:dyDescent="0.25">
      <c r="B76" s="67"/>
      <c r="C76" s="67"/>
      <c r="D76" s="67"/>
    </row>
    <row r="77" spans="2:4" customFormat="1" x14ac:dyDescent="0.25">
      <c r="B77" s="67"/>
      <c r="C77" s="67"/>
      <c r="D77" s="67"/>
    </row>
    <row r="78" spans="2:4" customFormat="1" x14ac:dyDescent="0.25">
      <c r="B78" s="67"/>
      <c r="C78" s="67"/>
      <c r="D78" s="67"/>
    </row>
    <row r="79" spans="2:4" customFormat="1" x14ac:dyDescent="0.25">
      <c r="B79" s="67"/>
      <c r="C79" s="67"/>
      <c r="D79" s="67"/>
    </row>
    <row r="80" spans="2:4" customFormat="1" x14ac:dyDescent="0.25">
      <c r="B80" s="67"/>
      <c r="C80" s="67"/>
      <c r="D80" s="67"/>
    </row>
    <row r="81" spans="2:4" customFormat="1" x14ac:dyDescent="0.25">
      <c r="B81" s="67"/>
      <c r="C81" s="67"/>
      <c r="D81" s="67"/>
    </row>
    <row r="82" spans="2:4" customFormat="1" x14ac:dyDescent="0.25">
      <c r="B82" s="67"/>
      <c r="C82" s="67"/>
      <c r="D82" s="67"/>
    </row>
    <row r="83" spans="2:4" customFormat="1" x14ac:dyDescent="0.25">
      <c r="B83" s="67"/>
      <c r="C83" s="67"/>
      <c r="D83" s="67"/>
    </row>
    <row r="84" spans="2:4" customFormat="1" x14ac:dyDescent="0.25">
      <c r="B84" s="67"/>
      <c r="C84" s="67"/>
      <c r="D84" s="67"/>
    </row>
    <row r="85" spans="2:4" customFormat="1" x14ac:dyDescent="0.25">
      <c r="B85" s="67"/>
      <c r="C85" s="67"/>
      <c r="D85" s="67"/>
    </row>
    <row r="86" spans="2:4" customFormat="1" x14ac:dyDescent="0.25">
      <c r="B86" s="67"/>
      <c r="C86" s="67"/>
      <c r="D86" s="67"/>
    </row>
    <row r="87" spans="2:4" customFormat="1" x14ac:dyDescent="0.25">
      <c r="B87" s="67"/>
      <c r="C87" s="67"/>
      <c r="D87" s="67"/>
    </row>
    <row r="88" spans="2:4" customFormat="1" x14ac:dyDescent="0.25">
      <c r="B88" s="67"/>
      <c r="C88" s="67"/>
      <c r="D88" s="67"/>
    </row>
    <row r="89" spans="2:4" customFormat="1" x14ac:dyDescent="0.25">
      <c r="B89" s="67"/>
      <c r="C89" s="67"/>
      <c r="D89" s="67"/>
    </row>
    <row r="90" spans="2:4" customFormat="1" x14ac:dyDescent="0.25">
      <c r="B90" s="67"/>
      <c r="C90" s="67"/>
      <c r="D90" s="67"/>
    </row>
    <row r="91" spans="2:4" customFormat="1" x14ac:dyDescent="0.25">
      <c r="B91" s="67"/>
      <c r="C91" s="67"/>
      <c r="D91" s="67"/>
    </row>
    <row r="92" spans="2:4" customFormat="1" x14ac:dyDescent="0.25">
      <c r="B92" s="67"/>
      <c r="C92" s="67"/>
      <c r="D92" s="67"/>
    </row>
    <row r="93" spans="2:4" customFormat="1" x14ac:dyDescent="0.25">
      <c r="B93" s="67"/>
      <c r="C93" s="67"/>
      <c r="D93" s="67"/>
    </row>
    <row r="94" spans="2:4" customFormat="1" x14ac:dyDescent="0.25">
      <c r="B94" s="67"/>
      <c r="C94" s="67"/>
      <c r="D94" s="67"/>
    </row>
    <row r="95" spans="2:4" customFormat="1" x14ac:dyDescent="0.25">
      <c r="B95" s="67"/>
      <c r="C95" s="67"/>
      <c r="D95" s="67"/>
    </row>
    <row r="96" spans="2:4" customFormat="1" x14ac:dyDescent="0.25">
      <c r="B96" s="67"/>
      <c r="C96" s="67"/>
      <c r="D96" s="67"/>
    </row>
    <row r="97" spans="2:4" customFormat="1" x14ac:dyDescent="0.25">
      <c r="B97" s="67"/>
      <c r="C97" s="67"/>
      <c r="D97" s="67"/>
    </row>
    <row r="98" spans="2:4" customFormat="1" x14ac:dyDescent="0.25">
      <c r="B98" s="67"/>
      <c r="C98" s="67"/>
      <c r="D98" s="67"/>
    </row>
    <row r="99" spans="2:4" customFormat="1" x14ac:dyDescent="0.25">
      <c r="B99" s="67"/>
      <c r="C99" s="67"/>
      <c r="D99" s="67"/>
    </row>
    <row r="100" spans="2:4" customFormat="1" x14ac:dyDescent="0.25">
      <c r="B100" s="67"/>
      <c r="C100" s="67"/>
      <c r="D100" s="67"/>
    </row>
    <row r="101" spans="2:4" customFormat="1" x14ac:dyDescent="0.25">
      <c r="B101" s="67"/>
      <c r="C101" s="67"/>
      <c r="D101" s="67"/>
    </row>
    <row r="102" spans="2:4" customFormat="1" x14ac:dyDescent="0.25">
      <c r="B102" s="67"/>
      <c r="C102" s="67"/>
      <c r="D102" s="67"/>
    </row>
    <row r="103" spans="2:4" customFormat="1" x14ac:dyDescent="0.25">
      <c r="B103" s="67"/>
      <c r="C103" s="67"/>
      <c r="D103" s="67"/>
    </row>
    <row r="104" spans="2:4" customFormat="1" x14ac:dyDescent="0.25">
      <c r="B104" s="67"/>
      <c r="C104" s="67"/>
      <c r="D104" s="67"/>
    </row>
    <row r="105" spans="2:4" customFormat="1" x14ac:dyDescent="0.25">
      <c r="B105" s="67"/>
      <c r="C105" s="67"/>
      <c r="D105" s="67"/>
    </row>
    <row r="106" spans="2:4" customFormat="1" x14ac:dyDescent="0.25">
      <c r="B106" s="67"/>
      <c r="C106" s="67"/>
      <c r="D106" s="67"/>
    </row>
    <row r="107" spans="2:4" customFormat="1" x14ac:dyDescent="0.25">
      <c r="B107" s="67"/>
      <c r="C107" s="67"/>
      <c r="D107" s="67"/>
    </row>
    <row r="108" spans="2:4" customFormat="1" x14ac:dyDescent="0.25">
      <c r="B108" s="67"/>
      <c r="C108" s="67"/>
      <c r="D108" s="67"/>
    </row>
    <row r="109" spans="2:4" customFormat="1" x14ac:dyDescent="0.25">
      <c r="B109" s="67"/>
      <c r="C109" s="67"/>
      <c r="D109" s="67"/>
    </row>
    <row r="110" spans="2:4" customFormat="1" x14ac:dyDescent="0.25">
      <c r="B110" s="67"/>
      <c r="C110" s="67"/>
      <c r="D110" s="67"/>
    </row>
    <row r="111" spans="2:4" customFormat="1" x14ac:dyDescent="0.25">
      <c r="B111" s="67"/>
      <c r="C111" s="67"/>
      <c r="D111" s="67"/>
    </row>
    <row r="112" spans="2:4" customFormat="1" x14ac:dyDescent="0.25">
      <c r="B112" s="67"/>
      <c r="C112" s="67"/>
      <c r="D112" s="67"/>
    </row>
    <row r="113" spans="2:4" customFormat="1" x14ac:dyDescent="0.25">
      <c r="B113" s="67"/>
      <c r="C113" s="67"/>
      <c r="D113" s="67"/>
    </row>
    <row r="114" spans="2:4" customFormat="1" x14ac:dyDescent="0.25">
      <c r="B114" s="67"/>
      <c r="C114" s="67"/>
      <c r="D114" s="67"/>
    </row>
    <row r="115" spans="2:4" customFormat="1" x14ac:dyDescent="0.25">
      <c r="B115" s="67"/>
      <c r="C115" s="67"/>
      <c r="D115" s="67"/>
    </row>
    <row r="116" spans="2:4" customFormat="1" x14ac:dyDescent="0.25">
      <c r="B116" s="67"/>
      <c r="C116" s="67"/>
      <c r="D116" s="67"/>
    </row>
    <row r="117" spans="2:4" customFormat="1" x14ac:dyDescent="0.25">
      <c r="B117" s="67"/>
      <c r="C117" s="67"/>
      <c r="D117" s="67"/>
    </row>
    <row r="118" spans="2:4" customFormat="1" x14ac:dyDescent="0.25">
      <c r="B118" s="67"/>
      <c r="C118" s="67"/>
      <c r="D118" s="67"/>
    </row>
    <row r="119" spans="2:4" customFormat="1" x14ac:dyDescent="0.25">
      <c r="B119" s="67"/>
      <c r="C119" s="67"/>
      <c r="D119" s="67"/>
    </row>
    <row r="120" spans="2:4" customFormat="1" x14ac:dyDescent="0.25">
      <c r="B120" s="67"/>
      <c r="C120" s="67"/>
      <c r="D120" s="67"/>
    </row>
    <row r="121" spans="2:4" customFormat="1" x14ac:dyDescent="0.25">
      <c r="B121" s="67"/>
      <c r="C121" s="67"/>
      <c r="D121" s="67"/>
    </row>
    <row r="122" spans="2:4" customFormat="1" x14ac:dyDescent="0.25">
      <c r="B122" s="67"/>
      <c r="C122" s="67"/>
      <c r="D122" s="67"/>
    </row>
    <row r="123" spans="2:4" customFormat="1" x14ac:dyDescent="0.25">
      <c r="B123" s="67"/>
      <c r="C123" s="67"/>
      <c r="D123" s="67"/>
    </row>
    <row r="124" spans="2:4" customFormat="1" x14ac:dyDescent="0.25">
      <c r="B124" s="67"/>
      <c r="C124" s="67"/>
      <c r="D124" s="67"/>
    </row>
    <row r="125" spans="2:4" customFormat="1" x14ac:dyDescent="0.25">
      <c r="B125" s="67"/>
      <c r="C125" s="67"/>
      <c r="D125" s="67"/>
    </row>
    <row r="126" spans="2:4" customFormat="1" x14ac:dyDescent="0.25">
      <c r="B126" s="67"/>
      <c r="C126" s="67"/>
      <c r="D126" s="67"/>
    </row>
    <row r="127" spans="2:4" customFormat="1" x14ac:dyDescent="0.25">
      <c r="B127" s="67"/>
      <c r="C127" s="67"/>
      <c r="D127" s="67"/>
    </row>
    <row r="128" spans="2:4" customFormat="1" x14ac:dyDescent="0.25">
      <c r="B128" s="67"/>
      <c r="C128" s="67"/>
      <c r="D128" s="67"/>
    </row>
    <row r="129" spans="2:4" customFormat="1" x14ac:dyDescent="0.25">
      <c r="B129" s="67"/>
      <c r="C129" s="67"/>
      <c r="D129" s="67"/>
    </row>
    <row r="130" spans="2:4" customFormat="1" x14ac:dyDescent="0.25">
      <c r="B130" s="67"/>
      <c r="C130" s="67"/>
      <c r="D130" s="67"/>
    </row>
    <row r="131" spans="2:4" customFormat="1" x14ac:dyDescent="0.25">
      <c r="B131" s="67"/>
      <c r="C131" s="67"/>
      <c r="D131" s="67"/>
    </row>
    <row r="132" spans="2:4" customFormat="1" x14ac:dyDescent="0.25">
      <c r="B132" s="67"/>
      <c r="C132" s="67"/>
      <c r="D132" s="67"/>
    </row>
    <row r="133" spans="2:4" customFormat="1" x14ac:dyDescent="0.25">
      <c r="B133" s="67"/>
      <c r="C133" s="67"/>
      <c r="D133" s="67"/>
    </row>
    <row r="134" spans="2:4" customFormat="1" x14ac:dyDescent="0.25">
      <c r="B134" s="67"/>
      <c r="C134" s="67"/>
      <c r="D134" s="67"/>
    </row>
    <row r="135" spans="2:4" customFormat="1" x14ac:dyDescent="0.25">
      <c r="B135" s="67"/>
      <c r="C135" s="67"/>
      <c r="D135" s="67"/>
    </row>
    <row r="136" spans="2:4" customFormat="1" x14ac:dyDescent="0.25">
      <c r="B136" s="67"/>
      <c r="C136" s="67"/>
      <c r="D136" s="67"/>
    </row>
    <row r="137" spans="2:4" customFormat="1" x14ac:dyDescent="0.25">
      <c r="B137" s="67"/>
      <c r="C137" s="67"/>
      <c r="D137" s="67"/>
    </row>
    <row r="138" spans="2:4" customFormat="1" x14ac:dyDescent="0.25">
      <c r="B138" s="67"/>
      <c r="C138" s="67"/>
      <c r="D138" s="67"/>
    </row>
    <row r="139" spans="2:4" customFormat="1" x14ac:dyDescent="0.25">
      <c r="B139" s="67"/>
      <c r="C139" s="67"/>
      <c r="D139" s="67"/>
    </row>
    <row r="140" spans="2:4" customFormat="1" x14ac:dyDescent="0.25">
      <c r="B140" s="67"/>
      <c r="C140" s="67"/>
      <c r="D140" s="67"/>
    </row>
    <row r="141" spans="2:4" customFormat="1" x14ac:dyDescent="0.25">
      <c r="B141" s="67"/>
      <c r="C141" s="67"/>
      <c r="D141" s="67"/>
    </row>
    <row r="142" spans="2:4" customFormat="1" x14ac:dyDescent="0.25">
      <c r="B142" s="67"/>
      <c r="C142" s="67"/>
      <c r="D142" s="67"/>
    </row>
    <row r="143" spans="2:4" customFormat="1" x14ac:dyDescent="0.25">
      <c r="B143" s="67"/>
      <c r="C143" s="67"/>
      <c r="D143" s="67"/>
    </row>
    <row r="144" spans="2:4" customFormat="1" x14ac:dyDescent="0.25">
      <c r="B144" s="67"/>
      <c r="C144" s="67"/>
      <c r="D144" s="67"/>
    </row>
    <row r="145" spans="2:4" customFormat="1" x14ac:dyDescent="0.25">
      <c r="B145" s="67"/>
      <c r="C145" s="67"/>
      <c r="D145" s="67"/>
    </row>
    <row r="146" spans="2:4" customFormat="1" x14ac:dyDescent="0.25">
      <c r="B146" s="67"/>
      <c r="C146" s="67"/>
      <c r="D146" s="67"/>
    </row>
    <row r="147" spans="2:4" customFormat="1" x14ac:dyDescent="0.25">
      <c r="B147" s="67"/>
      <c r="C147" s="67"/>
      <c r="D147" s="67"/>
    </row>
    <row r="148" spans="2:4" customFormat="1" x14ac:dyDescent="0.25">
      <c r="B148" s="67"/>
      <c r="C148" s="67"/>
      <c r="D148" s="67"/>
    </row>
    <row r="149" spans="2:4" customFormat="1" x14ac:dyDescent="0.25">
      <c r="B149" s="67"/>
      <c r="C149" s="67"/>
      <c r="D149" s="67"/>
    </row>
    <row r="150" spans="2:4" customFormat="1" x14ac:dyDescent="0.25">
      <c r="B150" s="67"/>
      <c r="C150" s="67"/>
      <c r="D150" s="67"/>
    </row>
    <row r="151" spans="2:4" customFormat="1" x14ac:dyDescent="0.25">
      <c r="B151" s="67"/>
      <c r="C151" s="67"/>
      <c r="D151" s="67"/>
    </row>
    <row r="152" spans="2:4" customFormat="1" x14ac:dyDescent="0.25">
      <c r="B152" s="67"/>
      <c r="C152" s="67"/>
      <c r="D152" s="67"/>
    </row>
    <row r="153" spans="2:4" customFormat="1" x14ac:dyDescent="0.25">
      <c r="B153" s="67"/>
      <c r="C153" s="67"/>
      <c r="D153" s="67"/>
    </row>
    <row r="154" spans="2:4" customFormat="1" x14ac:dyDescent="0.25">
      <c r="B154" s="67"/>
      <c r="C154" s="67"/>
      <c r="D154" s="67"/>
    </row>
    <row r="155" spans="2:4" customFormat="1" x14ac:dyDescent="0.25">
      <c r="B155" s="67"/>
      <c r="C155" s="67"/>
      <c r="D155" s="67"/>
    </row>
    <row r="156" spans="2:4" customFormat="1" x14ac:dyDescent="0.25">
      <c r="B156" s="67"/>
      <c r="C156" s="67"/>
      <c r="D156" s="67"/>
    </row>
    <row r="157" spans="2:4" customFormat="1" x14ac:dyDescent="0.25">
      <c r="B157" s="67"/>
      <c r="C157" s="67"/>
      <c r="D157" s="67"/>
    </row>
    <row r="158" spans="2:4" customFormat="1" x14ac:dyDescent="0.25">
      <c r="B158" s="67"/>
      <c r="C158" s="67"/>
      <c r="D158" s="67"/>
    </row>
    <row r="159" spans="2:4" customFormat="1" x14ac:dyDescent="0.25">
      <c r="B159" s="67"/>
      <c r="C159" s="67"/>
      <c r="D159" s="67"/>
    </row>
    <row r="160" spans="2:4" customFormat="1" x14ac:dyDescent="0.25">
      <c r="B160" s="67"/>
      <c r="C160" s="67"/>
      <c r="D160" s="67"/>
    </row>
    <row r="161" spans="2:4" customFormat="1" x14ac:dyDescent="0.25">
      <c r="B161" s="67"/>
      <c r="C161" s="67"/>
      <c r="D161" s="67"/>
    </row>
    <row r="162" spans="2:4" customFormat="1" x14ac:dyDescent="0.25">
      <c r="B162" s="67"/>
      <c r="C162" s="67"/>
      <c r="D162" s="67"/>
    </row>
    <row r="163" spans="2:4" customFormat="1" x14ac:dyDescent="0.25">
      <c r="B163" s="67"/>
      <c r="C163" s="67"/>
      <c r="D163" s="67"/>
    </row>
    <row r="164" spans="2:4" customFormat="1" x14ac:dyDescent="0.25">
      <c r="B164" s="67"/>
      <c r="C164" s="67"/>
      <c r="D164" s="67"/>
    </row>
    <row r="165" spans="2:4" customFormat="1" x14ac:dyDescent="0.25">
      <c r="B165" s="67"/>
      <c r="C165" s="67"/>
      <c r="D165" s="67"/>
    </row>
    <row r="166" spans="2:4" customFormat="1" x14ac:dyDescent="0.25">
      <c r="B166" s="67"/>
      <c r="C166" s="67"/>
      <c r="D166" s="67"/>
    </row>
    <row r="167" spans="2:4" customFormat="1" x14ac:dyDescent="0.25">
      <c r="B167" s="67"/>
      <c r="C167" s="67"/>
      <c r="D167" s="67"/>
    </row>
    <row r="168" spans="2:4" customFormat="1" x14ac:dyDescent="0.25">
      <c r="B168" s="67"/>
      <c r="C168" s="67"/>
      <c r="D168" s="67"/>
    </row>
    <row r="169" spans="2:4" customFormat="1" x14ac:dyDescent="0.25">
      <c r="B169" s="67"/>
      <c r="C169" s="67"/>
      <c r="D169" s="67"/>
    </row>
    <row r="170" spans="2:4" customFormat="1" x14ac:dyDescent="0.25">
      <c r="B170" s="67"/>
      <c r="C170" s="67"/>
      <c r="D170" s="67"/>
    </row>
    <row r="171" spans="2:4" customFormat="1" x14ac:dyDescent="0.25">
      <c r="B171" s="67"/>
      <c r="C171" s="67"/>
      <c r="D171" s="67"/>
    </row>
    <row r="172" spans="2:4" customFormat="1" x14ac:dyDescent="0.25">
      <c r="B172" s="67"/>
      <c r="C172" s="67"/>
      <c r="D172" s="67"/>
    </row>
    <row r="173" spans="2:4" customFormat="1" x14ac:dyDescent="0.25">
      <c r="B173" s="67"/>
      <c r="C173" s="67"/>
      <c r="D173" s="67"/>
    </row>
    <row r="174" spans="2:4" customFormat="1" x14ac:dyDescent="0.25">
      <c r="B174" s="67"/>
      <c r="C174" s="67"/>
      <c r="D174" s="67"/>
    </row>
    <row r="175" spans="2:4" customFormat="1" x14ac:dyDescent="0.25">
      <c r="B175" s="67"/>
      <c r="C175" s="67"/>
      <c r="D175" s="67"/>
    </row>
    <row r="176" spans="2:4" customFormat="1" x14ac:dyDescent="0.25">
      <c r="B176" s="67"/>
      <c r="C176" s="67"/>
      <c r="D176" s="67"/>
    </row>
    <row r="177" spans="2:4" customFormat="1" x14ac:dyDescent="0.25">
      <c r="B177" s="67"/>
      <c r="C177" s="67"/>
      <c r="D177" s="67"/>
    </row>
    <row r="178" spans="2:4" customFormat="1" x14ac:dyDescent="0.25">
      <c r="B178" s="67"/>
      <c r="C178" s="67"/>
      <c r="D178" s="67"/>
    </row>
    <row r="179" spans="2:4" customFormat="1" x14ac:dyDescent="0.25">
      <c r="B179" s="67"/>
      <c r="C179" s="67"/>
      <c r="D179" s="67"/>
    </row>
    <row r="180" spans="2:4" customFormat="1" x14ac:dyDescent="0.25">
      <c r="B180" s="67"/>
      <c r="C180" s="67"/>
      <c r="D180" s="67"/>
    </row>
    <row r="181" spans="2:4" customFormat="1" x14ac:dyDescent="0.25">
      <c r="B181" s="67"/>
      <c r="C181" s="67"/>
      <c r="D181" s="67"/>
    </row>
    <row r="182" spans="2:4" customFormat="1" x14ac:dyDescent="0.25">
      <c r="B182" s="67"/>
      <c r="C182" s="67"/>
      <c r="D182" s="67"/>
    </row>
    <row r="183" spans="2:4" customFormat="1" x14ac:dyDescent="0.25">
      <c r="B183" s="67"/>
      <c r="C183" s="67"/>
      <c r="D183" s="67"/>
    </row>
  </sheetData>
  <mergeCells count="1">
    <mergeCell ref="I10:J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3"/>
  <sheetViews>
    <sheetView zoomScaleNormal="100" workbookViewId="0"/>
  </sheetViews>
  <sheetFormatPr defaultRowHeight="15" x14ac:dyDescent="0.25"/>
  <cols>
    <col min="1" max="1" width="2.7109375" customWidth="1"/>
    <col min="2" max="5" width="9.140625" style="66"/>
    <col min="6" max="6" width="3.42578125" customWidth="1"/>
    <col min="7" max="7" width="9.85546875" customWidth="1"/>
    <col min="8" max="8" width="9.140625" customWidth="1"/>
    <col min="9" max="9" width="10.7109375" customWidth="1"/>
  </cols>
  <sheetData>
    <row r="1" spans="2:9" ht="15.75" thickBot="1" x14ac:dyDescent="0.3"/>
    <row r="2" spans="2:9" ht="15.75" thickBot="1" x14ac:dyDescent="0.3">
      <c r="B2" s="74" t="s">
        <v>32</v>
      </c>
      <c r="C2" s="72" t="s">
        <v>33</v>
      </c>
      <c r="D2" s="72" t="s">
        <v>34</v>
      </c>
      <c r="E2" s="73" t="s">
        <v>45</v>
      </c>
      <c r="G2" s="55" t="s">
        <v>36</v>
      </c>
      <c r="H2" s="82">
        <v>4</v>
      </c>
    </row>
    <row r="3" spans="2:9" x14ac:dyDescent="0.25">
      <c r="B3" s="75">
        <v>0</v>
      </c>
      <c r="C3" s="70">
        <f t="shared" ref="C3:C39" si="0">$H$11*SIN(RADIANS(180 - B3)) + $H$2</f>
        <v>4.0000000000000009</v>
      </c>
      <c r="D3" s="70">
        <f t="shared" ref="D3:D39" si="1">$H$12 * SIN(RADIANS(B3)) + $H$3</f>
        <v>0</v>
      </c>
      <c r="E3" s="86">
        <f t="shared" ref="E3:E39" si="2">$H$10*COS(RADIANS(180 - B3)) + $H$4 + $H$10</f>
        <v>8</v>
      </c>
      <c r="G3" s="83" t="s">
        <v>35</v>
      </c>
      <c r="H3" s="84">
        <v>0</v>
      </c>
    </row>
    <row r="4" spans="2:9" ht="15.75" thickBot="1" x14ac:dyDescent="0.3">
      <c r="B4" s="76">
        <v>5</v>
      </c>
      <c r="C4" s="70">
        <f t="shared" si="0"/>
        <v>4.3486229709906326</v>
      </c>
      <c r="D4" s="70">
        <f t="shared" si="1"/>
        <v>0</v>
      </c>
      <c r="E4" s="86">
        <f t="shared" si="2"/>
        <v>7.9737434168330434</v>
      </c>
      <c r="G4" s="57" t="s">
        <v>43</v>
      </c>
      <c r="H4" s="85">
        <v>8</v>
      </c>
    </row>
    <row r="5" spans="2:9" ht="15.75" thickBot="1" x14ac:dyDescent="0.3">
      <c r="B5" s="76">
        <v>10</v>
      </c>
      <c r="C5" s="70">
        <f t="shared" si="0"/>
        <v>4.6945927106677212</v>
      </c>
      <c r="D5" s="70">
        <f t="shared" si="1"/>
        <v>0</v>
      </c>
      <c r="E5" s="86">
        <f t="shared" si="2"/>
        <v>7.8951734957842366</v>
      </c>
    </row>
    <row r="6" spans="2:9" x14ac:dyDescent="0.25">
      <c r="B6" s="76">
        <v>15</v>
      </c>
      <c r="C6" s="70">
        <f t="shared" si="0"/>
        <v>5.0352761804100838</v>
      </c>
      <c r="D6" s="70">
        <f t="shared" si="1"/>
        <v>0</v>
      </c>
      <c r="E6" s="86">
        <f t="shared" si="2"/>
        <v>7.7648882013945713</v>
      </c>
      <c r="G6" s="55" t="s">
        <v>38</v>
      </c>
      <c r="H6" s="82">
        <v>8</v>
      </c>
    </row>
    <row r="7" spans="2:9" x14ac:dyDescent="0.25">
      <c r="B7" s="76">
        <v>20</v>
      </c>
      <c r="C7" s="70">
        <f t="shared" si="0"/>
        <v>5.3680805733026755</v>
      </c>
      <c r="D7" s="70">
        <f t="shared" si="1"/>
        <v>0</v>
      </c>
      <c r="E7" s="86">
        <f t="shared" si="2"/>
        <v>7.583879083422767</v>
      </c>
      <c r="G7" s="83" t="s">
        <v>37</v>
      </c>
      <c r="H7" s="84">
        <v>0</v>
      </c>
    </row>
    <row r="8" spans="2:9" ht="15.75" thickBot="1" x14ac:dyDescent="0.3">
      <c r="B8" s="76">
        <v>25</v>
      </c>
      <c r="C8" s="70">
        <f t="shared" si="0"/>
        <v>5.690473046962798</v>
      </c>
      <c r="D8" s="70">
        <f t="shared" si="1"/>
        <v>0</v>
      </c>
      <c r="E8" s="86">
        <f t="shared" si="2"/>
        <v>7.3535237305528849</v>
      </c>
      <c r="G8" s="57" t="s">
        <v>44</v>
      </c>
      <c r="H8" s="85">
        <v>-5.8</v>
      </c>
    </row>
    <row r="9" spans="2:9" ht="15.75" thickBot="1" x14ac:dyDescent="0.3">
      <c r="B9" s="76">
        <v>30</v>
      </c>
      <c r="C9" s="70">
        <f t="shared" si="0"/>
        <v>6</v>
      </c>
      <c r="D9" s="70">
        <f t="shared" si="1"/>
        <v>0</v>
      </c>
      <c r="E9" s="86">
        <f t="shared" si="2"/>
        <v>7.0755752861126258</v>
      </c>
    </row>
    <row r="10" spans="2:9" x14ac:dyDescent="0.25">
      <c r="B10" s="76">
        <v>35</v>
      </c>
      <c r="C10" s="70">
        <f t="shared" si="0"/>
        <v>6.2943057454041842</v>
      </c>
      <c r="D10" s="70">
        <f t="shared" si="1"/>
        <v>0</v>
      </c>
      <c r="E10" s="86">
        <f t="shared" si="2"/>
        <v>6.7521491055940448</v>
      </c>
      <c r="G10" s="53" t="s">
        <v>46</v>
      </c>
      <c r="H10" s="87">
        <f>(H8-H4) / 2</f>
        <v>-6.9</v>
      </c>
    </row>
    <row r="11" spans="2:9" x14ac:dyDescent="0.25">
      <c r="B11" s="76">
        <v>40</v>
      </c>
      <c r="C11" s="70">
        <f t="shared" si="0"/>
        <v>6.5711504387461579</v>
      </c>
      <c r="D11" s="70">
        <f t="shared" si="1"/>
        <v>0</v>
      </c>
      <c r="E11" s="86">
        <f t="shared" si="2"/>
        <v>6.3857066575209469</v>
      </c>
      <c r="G11" s="79" t="s">
        <v>47</v>
      </c>
      <c r="H11" s="88">
        <f>(H6-H2)</f>
        <v>4</v>
      </c>
    </row>
    <row r="12" spans="2:9" ht="15.75" thickBot="1" x14ac:dyDescent="0.3">
      <c r="B12" s="76">
        <v>45</v>
      </c>
      <c r="C12" s="70">
        <f t="shared" si="0"/>
        <v>6.8284271247461898</v>
      </c>
      <c r="D12" s="70">
        <f t="shared" si="1"/>
        <v>0</v>
      </c>
      <c r="E12" s="86">
        <f t="shared" si="2"/>
        <v>5.9790367901871786</v>
      </c>
      <c r="G12" s="54" t="s">
        <v>48</v>
      </c>
      <c r="H12" s="89">
        <f>(H7-H3)</f>
        <v>0</v>
      </c>
    </row>
    <row r="13" spans="2:9" x14ac:dyDescent="0.25">
      <c r="B13" s="76">
        <v>50</v>
      </c>
      <c r="C13" s="70">
        <f t="shared" si="0"/>
        <v>7.0641777724759116</v>
      </c>
      <c r="D13" s="70">
        <f t="shared" si="1"/>
        <v>0</v>
      </c>
      <c r="E13" s="86">
        <f t="shared" si="2"/>
        <v>5.5352345068371225</v>
      </c>
      <c r="I13" s="90"/>
    </row>
    <row r="14" spans="2:9" x14ac:dyDescent="0.25">
      <c r="B14" s="76">
        <v>55</v>
      </c>
      <c r="C14" s="70">
        <f t="shared" si="0"/>
        <v>7.2766081771559668</v>
      </c>
      <c r="D14" s="70">
        <f t="shared" si="1"/>
        <v>0</v>
      </c>
      <c r="E14" s="86">
        <f t="shared" si="2"/>
        <v>5.0576774108222189</v>
      </c>
      <c r="I14" s="90"/>
    </row>
    <row r="15" spans="2:9" x14ac:dyDescent="0.25">
      <c r="B15" s="76">
        <v>60</v>
      </c>
      <c r="C15" s="70">
        <f t="shared" si="0"/>
        <v>7.4641016151377553</v>
      </c>
      <c r="D15" s="70">
        <f t="shared" si="1"/>
        <v>0</v>
      </c>
      <c r="E15" s="86">
        <f t="shared" si="2"/>
        <v>4.5499999999999989</v>
      </c>
      <c r="I15" s="90"/>
    </row>
    <row r="16" spans="2:9" x14ac:dyDescent="0.25">
      <c r="B16" s="76">
        <v>65</v>
      </c>
      <c r="C16" s="70">
        <f t="shared" si="0"/>
        <v>7.6252311481466002</v>
      </c>
      <c r="D16" s="70">
        <f t="shared" si="1"/>
        <v>0</v>
      </c>
      <c r="E16" s="86">
        <f t="shared" si="2"/>
        <v>4.016066006010826</v>
      </c>
    </row>
    <row r="17" spans="2:7" x14ac:dyDescent="0.25">
      <c r="B17" s="76">
        <v>70</v>
      </c>
      <c r="C17" s="70">
        <f t="shared" si="0"/>
        <v>7.7587704831436337</v>
      </c>
      <c r="D17" s="70">
        <f t="shared" si="1"/>
        <v>0</v>
      </c>
      <c r="E17" s="86">
        <f t="shared" si="2"/>
        <v>3.4599389889471137</v>
      </c>
    </row>
    <row r="18" spans="2:7" x14ac:dyDescent="0.25">
      <c r="B18" s="76">
        <v>75</v>
      </c>
      <c r="C18" s="70">
        <f t="shared" si="0"/>
        <v>7.8637033051562728</v>
      </c>
      <c r="D18" s="70">
        <f t="shared" si="1"/>
        <v>0</v>
      </c>
      <c r="E18" s="86">
        <f t="shared" si="2"/>
        <v>2.8858514112073941</v>
      </c>
    </row>
    <row r="19" spans="2:7" x14ac:dyDescent="0.25">
      <c r="B19" s="76">
        <v>80</v>
      </c>
      <c r="C19" s="70">
        <f t="shared" si="0"/>
        <v>7.9392310120488325</v>
      </c>
      <c r="D19" s="70">
        <f t="shared" si="1"/>
        <v>0</v>
      </c>
      <c r="E19" s="86">
        <f t="shared" si="2"/>
        <v>2.2981724259018197</v>
      </c>
    </row>
    <row r="20" spans="2:7" x14ac:dyDescent="0.25">
      <c r="B20" s="76">
        <v>85</v>
      </c>
      <c r="C20" s="70">
        <f t="shared" si="0"/>
        <v>7.9847787923669822</v>
      </c>
      <c r="D20" s="70">
        <f t="shared" si="1"/>
        <v>0</v>
      </c>
      <c r="E20" s="86">
        <f t="shared" si="2"/>
        <v>1.7013746249588415</v>
      </c>
    </row>
    <row r="21" spans="2:7" x14ac:dyDescent="0.25">
      <c r="B21" s="76">
        <v>90</v>
      </c>
      <c r="C21" s="70">
        <f t="shared" si="0"/>
        <v>8</v>
      </c>
      <c r="D21" s="70">
        <f t="shared" si="1"/>
        <v>0</v>
      </c>
      <c r="E21" s="86">
        <f t="shared" si="2"/>
        <v>1.0999999999999996</v>
      </c>
    </row>
    <row r="22" spans="2:7" x14ac:dyDescent="0.25">
      <c r="B22" s="76">
        <v>95</v>
      </c>
      <c r="C22" s="70">
        <f t="shared" si="0"/>
        <v>7.9847787923669822</v>
      </c>
      <c r="D22" s="70">
        <f t="shared" si="1"/>
        <v>0</v>
      </c>
      <c r="E22" s="86">
        <f t="shared" si="2"/>
        <v>0.49862537504115867</v>
      </c>
    </row>
    <row r="23" spans="2:7" x14ac:dyDescent="0.25">
      <c r="B23" s="76">
        <v>100</v>
      </c>
      <c r="C23" s="70">
        <f t="shared" si="0"/>
        <v>7.9392310120488325</v>
      </c>
      <c r="D23" s="70">
        <f t="shared" si="1"/>
        <v>0</v>
      </c>
      <c r="E23" s="86">
        <f t="shared" si="2"/>
        <v>-9.8172425901820404E-2</v>
      </c>
    </row>
    <row r="24" spans="2:7" x14ac:dyDescent="0.25">
      <c r="B24" s="76">
        <v>105</v>
      </c>
      <c r="C24" s="70">
        <f t="shared" si="0"/>
        <v>7.8637033051562728</v>
      </c>
      <c r="D24" s="70">
        <f t="shared" si="1"/>
        <v>0</v>
      </c>
      <c r="E24" s="86">
        <f t="shared" si="2"/>
        <v>-0.68585141120739301</v>
      </c>
      <c r="G24" s="68"/>
    </row>
    <row r="25" spans="2:7" x14ac:dyDescent="0.25">
      <c r="B25" s="76">
        <v>110</v>
      </c>
      <c r="C25" s="70">
        <f t="shared" si="0"/>
        <v>7.7587704831436337</v>
      </c>
      <c r="D25" s="70">
        <f t="shared" si="1"/>
        <v>0</v>
      </c>
      <c r="E25" s="86">
        <f t="shared" si="2"/>
        <v>-1.2599389889471153</v>
      </c>
    </row>
    <row r="26" spans="2:7" x14ac:dyDescent="0.25">
      <c r="B26" s="76">
        <v>115</v>
      </c>
      <c r="C26" s="70">
        <f t="shared" si="0"/>
        <v>7.6252311481466002</v>
      </c>
      <c r="D26" s="70">
        <f t="shared" si="1"/>
        <v>0</v>
      </c>
      <c r="E26" s="86">
        <f t="shared" si="2"/>
        <v>-1.8160660060108267</v>
      </c>
    </row>
    <row r="27" spans="2:7" x14ac:dyDescent="0.25">
      <c r="B27" s="76">
        <v>120</v>
      </c>
      <c r="C27" s="70">
        <f t="shared" si="0"/>
        <v>7.4641016151377544</v>
      </c>
      <c r="D27" s="70">
        <f t="shared" si="1"/>
        <v>0</v>
      </c>
      <c r="E27" s="86">
        <f t="shared" si="2"/>
        <v>-2.3500000000000014</v>
      </c>
    </row>
    <row r="28" spans="2:7" x14ac:dyDescent="0.25">
      <c r="B28" s="76">
        <v>125</v>
      </c>
      <c r="C28" s="70">
        <f t="shared" si="0"/>
        <v>7.2766081771559676</v>
      </c>
      <c r="D28" s="70">
        <f t="shared" si="1"/>
        <v>0</v>
      </c>
      <c r="E28" s="86">
        <f t="shared" si="2"/>
        <v>-2.8576774108222196</v>
      </c>
    </row>
    <row r="29" spans="2:7" x14ac:dyDescent="0.25">
      <c r="B29" s="76">
        <v>130</v>
      </c>
      <c r="C29" s="70">
        <f t="shared" si="0"/>
        <v>7.0641777724759116</v>
      </c>
      <c r="D29" s="70">
        <f t="shared" si="1"/>
        <v>0</v>
      </c>
      <c r="E29" s="86">
        <f t="shared" si="2"/>
        <v>-3.3352345068371223</v>
      </c>
    </row>
    <row r="30" spans="2:7" x14ac:dyDescent="0.25">
      <c r="B30" s="76">
        <v>135</v>
      </c>
      <c r="C30" s="70">
        <f t="shared" si="0"/>
        <v>6.8284271247461898</v>
      </c>
      <c r="D30" s="70">
        <f t="shared" si="1"/>
        <v>0</v>
      </c>
      <c r="E30" s="86">
        <f t="shared" si="2"/>
        <v>-3.7790367901871784</v>
      </c>
    </row>
    <row r="31" spans="2:7" x14ac:dyDescent="0.25">
      <c r="B31" s="76">
        <v>140</v>
      </c>
      <c r="C31" s="70">
        <f t="shared" si="0"/>
        <v>6.571150438746157</v>
      </c>
      <c r="D31" s="70">
        <f t="shared" si="1"/>
        <v>0</v>
      </c>
      <c r="E31" s="86">
        <f t="shared" si="2"/>
        <v>-4.1857066575209485</v>
      </c>
    </row>
    <row r="32" spans="2:7" x14ac:dyDescent="0.25">
      <c r="B32" s="76">
        <v>145</v>
      </c>
      <c r="C32" s="70">
        <f t="shared" si="0"/>
        <v>6.2943057454041842</v>
      </c>
      <c r="D32" s="70">
        <f t="shared" si="1"/>
        <v>0</v>
      </c>
      <c r="E32" s="86">
        <f t="shared" si="2"/>
        <v>-4.5521491055940437</v>
      </c>
    </row>
    <row r="33" spans="2:5" x14ac:dyDescent="0.25">
      <c r="B33" s="76">
        <v>150</v>
      </c>
      <c r="C33" s="70">
        <f t="shared" si="0"/>
        <v>6</v>
      </c>
      <c r="D33" s="70">
        <f t="shared" si="1"/>
        <v>0</v>
      </c>
      <c r="E33" s="86">
        <f t="shared" si="2"/>
        <v>-4.8755752861126274</v>
      </c>
    </row>
    <row r="34" spans="2:5" x14ac:dyDescent="0.25">
      <c r="B34" s="76">
        <v>155</v>
      </c>
      <c r="C34" s="70">
        <f t="shared" si="0"/>
        <v>5.690473046962798</v>
      </c>
      <c r="D34" s="70">
        <f t="shared" si="1"/>
        <v>0</v>
      </c>
      <c r="E34" s="86">
        <f t="shared" si="2"/>
        <v>-5.1535237305528856</v>
      </c>
    </row>
    <row r="35" spans="2:5" x14ac:dyDescent="0.25">
      <c r="B35" s="76">
        <v>160</v>
      </c>
      <c r="C35" s="70">
        <f t="shared" si="0"/>
        <v>5.3680805733026746</v>
      </c>
      <c r="D35" s="70">
        <f t="shared" si="1"/>
        <v>0</v>
      </c>
      <c r="E35" s="86">
        <f t="shared" si="2"/>
        <v>-5.3838790834227686</v>
      </c>
    </row>
    <row r="36" spans="2:5" x14ac:dyDescent="0.25">
      <c r="B36" s="76">
        <v>165</v>
      </c>
      <c r="C36" s="70">
        <f t="shared" si="0"/>
        <v>5.035276180410083</v>
      </c>
      <c r="D36" s="70">
        <f t="shared" si="1"/>
        <v>0</v>
      </c>
      <c r="E36" s="86">
        <f t="shared" si="2"/>
        <v>-5.564888201394572</v>
      </c>
    </row>
    <row r="37" spans="2:5" x14ac:dyDescent="0.25">
      <c r="B37" s="76">
        <v>170</v>
      </c>
      <c r="C37" s="70">
        <f t="shared" si="0"/>
        <v>4.6945927106677212</v>
      </c>
      <c r="D37" s="70">
        <f t="shared" si="1"/>
        <v>0</v>
      </c>
      <c r="E37" s="86">
        <f t="shared" si="2"/>
        <v>-5.6951734957842364</v>
      </c>
    </row>
    <row r="38" spans="2:5" x14ac:dyDescent="0.25">
      <c r="B38" s="76">
        <v>175</v>
      </c>
      <c r="C38" s="70">
        <f t="shared" si="0"/>
        <v>4.3486229709906326</v>
      </c>
      <c r="D38" s="70">
        <f t="shared" si="1"/>
        <v>0</v>
      </c>
      <c r="E38" s="86">
        <f t="shared" si="2"/>
        <v>-5.773743416833045</v>
      </c>
    </row>
    <row r="39" spans="2:5" ht="15.75" thickBot="1" x14ac:dyDescent="0.3">
      <c r="B39" s="77">
        <v>180</v>
      </c>
      <c r="C39" s="70">
        <f t="shared" si="0"/>
        <v>4</v>
      </c>
      <c r="D39" s="70">
        <f t="shared" si="1"/>
        <v>0</v>
      </c>
      <c r="E39" s="86">
        <f t="shared" si="2"/>
        <v>-5.8000000000000007</v>
      </c>
    </row>
    <row r="40" spans="2:5" x14ac:dyDescent="0.25">
      <c r="B40" s="67"/>
      <c r="C40" s="67"/>
    </row>
    <row r="41" spans="2:5" x14ac:dyDescent="0.25">
      <c r="B41" s="67"/>
      <c r="C41" s="67"/>
    </row>
    <row r="42" spans="2:5" x14ac:dyDescent="0.25">
      <c r="B42" s="67"/>
      <c r="C42" s="67"/>
    </row>
    <row r="43" spans="2:5" x14ac:dyDescent="0.25">
      <c r="B43" s="67"/>
      <c r="C43" s="67"/>
    </row>
    <row r="44" spans="2:5" x14ac:dyDescent="0.25">
      <c r="B44" s="67"/>
      <c r="C44" s="67"/>
    </row>
    <row r="45" spans="2:5" x14ac:dyDescent="0.25">
      <c r="B45" s="67"/>
      <c r="C45" s="67"/>
    </row>
    <row r="46" spans="2:5" x14ac:dyDescent="0.25">
      <c r="B46" s="67"/>
      <c r="C46" s="67"/>
    </row>
    <row r="47" spans="2:5" x14ac:dyDescent="0.25">
      <c r="B47" s="67"/>
      <c r="C47" s="67"/>
    </row>
    <row r="48" spans="2:5" x14ac:dyDescent="0.25">
      <c r="B48" s="67"/>
      <c r="C48" s="67"/>
    </row>
    <row r="49" spans="2:5" x14ac:dyDescent="0.25">
      <c r="B49" s="67"/>
      <c r="C49" s="67"/>
      <c r="D49"/>
      <c r="E49"/>
    </row>
    <row r="50" spans="2:5" x14ac:dyDescent="0.25">
      <c r="B50" s="67"/>
      <c r="C50" s="67"/>
      <c r="D50"/>
      <c r="E50"/>
    </row>
    <row r="51" spans="2:5" x14ac:dyDescent="0.25">
      <c r="B51" s="67"/>
      <c r="C51" s="67"/>
      <c r="D51"/>
      <c r="E51"/>
    </row>
    <row r="52" spans="2:5" x14ac:dyDescent="0.25">
      <c r="B52" s="67"/>
      <c r="C52" s="67"/>
      <c r="D52"/>
      <c r="E52"/>
    </row>
    <row r="53" spans="2:5" x14ac:dyDescent="0.25">
      <c r="B53" s="67"/>
      <c r="C53" s="67"/>
      <c r="D53"/>
      <c r="E53"/>
    </row>
    <row r="54" spans="2:5" x14ac:dyDescent="0.25">
      <c r="B54" s="67"/>
      <c r="C54" s="67"/>
      <c r="D54"/>
      <c r="E54"/>
    </row>
    <row r="55" spans="2:5" x14ac:dyDescent="0.25">
      <c r="B55" s="67"/>
      <c r="C55" s="67"/>
      <c r="D55"/>
      <c r="E55"/>
    </row>
    <row r="56" spans="2:5" x14ac:dyDescent="0.25">
      <c r="B56" s="67"/>
      <c r="C56" s="67"/>
      <c r="D56"/>
      <c r="E56"/>
    </row>
    <row r="57" spans="2:5" x14ac:dyDescent="0.25">
      <c r="B57" s="67"/>
      <c r="C57" s="67"/>
      <c r="D57"/>
      <c r="E57"/>
    </row>
    <row r="58" spans="2:5" x14ac:dyDescent="0.25">
      <c r="B58" s="67"/>
      <c r="C58" s="67"/>
      <c r="D58"/>
      <c r="E58"/>
    </row>
    <row r="59" spans="2:5" x14ac:dyDescent="0.25">
      <c r="B59" s="67"/>
      <c r="C59" s="67"/>
      <c r="D59"/>
      <c r="E59"/>
    </row>
    <row r="60" spans="2:5" x14ac:dyDescent="0.25">
      <c r="B60" s="67"/>
      <c r="C60" s="67"/>
      <c r="D60"/>
      <c r="E60"/>
    </row>
    <row r="61" spans="2:5" x14ac:dyDescent="0.25">
      <c r="B61" s="67"/>
      <c r="C61" s="67"/>
      <c r="D61"/>
      <c r="E61"/>
    </row>
    <row r="62" spans="2:5" x14ac:dyDescent="0.25">
      <c r="B62" s="67"/>
      <c r="C62" s="67"/>
      <c r="D62"/>
      <c r="E62"/>
    </row>
    <row r="63" spans="2:5" x14ac:dyDescent="0.25">
      <c r="B63" s="67"/>
      <c r="C63" s="67"/>
      <c r="D63"/>
      <c r="E63"/>
    </row>
    <row r="64" spans="2:5" x14ac:dyDescent="0.25">
      <c r="B64" s="67"/>
      <c r="C64" s="67"/>
      <c r="D64"/>
      <c r="E64"/>
    </row>
    <row r="65" spans="2:5" x14ac:dyDescent="0.25">
      <c r="B65" s="67"/>
      <c r="C65" s="67"/>
      <c r="D65"/>
      <c r="E65"/>
    </row>
    <row r="66" spans="2:5" x14ac:dyDescent="0.25">
      <c r="B66" s="67"/>
      <c r="C66" s="67"/>
      <c r="D66"/>
      <c r="E66"/>
    </row>
    <row r="67" spans="2:5" x14ac:dyDescent="0.25">
      <c r="B67" s="67"/>
      <c r="C67" s="67"/>
      <c r="D67"/>
      <c r="E67"/>
    </row>
    <row r="68" spans="2:5" x14ac:dyDescent="0.25">
      <c r="B68" s="67"/>
      <c r="C68" s="67"/>
      <c r="D68"/>
      <c r="E68"/>
    </row>
    <row r="69" spans="2:5" x14ac:dyDescent="0.25">
      <c r="B69" s="67"/>
      <c r="C69" s="67"/>
      <c r="D69"/>
      <c r="E69"/>
    </row>
    <row r="70" spans="2:5" x14ac:dyDescent="0.25">
      <c r="B70" s="67"/>
      <c r="C70" s="67"/>
      <c r="D70"/>
      <c r="E70"/>
    </row>
    <row r="71" spans="2:5" x14ac:dyDescent="0.25">
      <c r="B71" s="67"/>
      <c r="C71" s="67"/>
      <c r="D71"/>
      <c r="E71"/>
    </row>
    <row r="72" spans="2:5" x14ac:dyDescent="0.25">
      <c r="B72" s="67"/>
      <c r="C72" s="67"/>
      <c r="D72"/>
      <c r="E72"/>
    </row>
    <row r="73" spans="2:5" x14ac:dyDescent="0.25">
      <c r="B73" s="67"/>
      <c r="C73" s="67"/>
      <c r="D73"/>
      <c r="E73"/>
    </row>
    <row r="74" spans="2:5" x14ac:dyDescent="0.25">
      <c r="B74" s="67"/>
      <c r="C74" s="67"/>
      <c r="D74"/>
      <c r="E74"/>
    </row>
    <row r="75" spans="2:5" x14ac:dyDescent="0.25">
      <c r="B75" s="67"/>
      <c r="C75" s="67"/>
      <c r="D75"/>
      <c r="E75"/>
    </row>
    <row r="76" spans="2:5" x14ac:dyDescent="0.25">
      <c r="B76" s="67"/>
      <c r="C76" s="67"/>
      <c r="D76"/>
      <c r="E76"/>
    </row>
    <row r="77" spans="2:5" x14ac:dyDescent="0.25">
      <c r="B77" s="67"/>
      <c r="C77" s="67"/>
      <c r="D77"/>
      <c r="E77"/>
    </row>
    <row r="78" spans="2:5" x14ac:dyDescent="0.25">
      <c r="B78" s="67"/>
      <c r="C78" s="67"/>
      <c r="D78"/>
      <c r="E78"/>
    </row>
    <row r="79" spans="2:5" x14ac:dyDescent="0.25">
      <c r="B79" s="67"/>
      <c r="C79" s="67"/>
      <c r="D79"/>
      <c r="E79"/>
    </row>
    <row r="80" spans="2:5" x14ac:dyDescent="0.25">
      <c r="B80" s="67"/>
      <c r="C80" s="67"/>
      <c r="D80"/>
      <c r="E80"/>
    </row>
    <row r="81" spans="2:5" x14ac:dyDescent="0.25">
      <c r="B81" s="67"/>
      <c r="C81" s="67"/>
      <c r="D81"/>
      <c r="E81"/>
    </row>
    <row r="82" spans="2:5" x14ac:dyDescent="0.25">
      <c r="B82" s="67"/>
      <c r="C82" s="67"/>
      <c r="D82"/>
      <c r="E82"/>
    </row>
    <row r="83" spans="2:5" x14ac:dyDescent="0.25">
      <c r="B83" s="67"/>
      <c r="C83" s="67"/>
      <c r="D83"/>
      <c r="E83"/>
    </row>
    <row r="84" spans="2:5" x14ac:dyDescent="0.25">
      <c r="B84" s="67"/>
      <c r="C84" s="67"/>
      <c r="D84"/>
      <c r="E84"/>
    </row>
    <row r="85" spans="2:5" x14ac:dyDescent="0.25">
      <c r="B85" s="67"/>
      <c r="C85" s="67"/>
      <c r="D85"/>
      <c r="E85"/>
    </row>
    <row r="86" spans="2:5" x14ac:dyDescent="0.25">
      <c r="B86" s="67"/>
      <c r="C86" s="67"/>
      <c r="D86"/>
      <c r="E86"/>
    </row>
    <row r="87" spans="2:5" x14ac:dyDescent="0.25">
      <c r="B87" s="67"/>
      <c r="C87" s="67"/>
      <c r="D87"/>
      <c r="E87"/>
    </row>
    <row r="88" spans="2:5" x14ac:dyDescent="0.25">
      <c r="B88" s="67"/>
      <c r="C88" s="67"/>
      <c r="D88"/>
      <c r="E88"/>
    </row>
    <row r="89" spans="2:5" x14ac:dyDescent="0.25">
      <c r="B89" s="67"/>
      <c r="C89" s="67"/>
      <c r="D89"/>
      <c r="E89"/>
    </row>
    <row r="90" spans="2:5" x14ac:dyDescent="0.25">
      <c r="B90" s="67"/>
      <c r="C90" s="67"/>
      <c r="D90"/>
      <c r="E90"/>
    </row>
    <row r="91" spans="2:5" x14ac:dyDescent="0.25">
      <c r="B91" s="67"/>
      <c r="C91" s="67"/>
      <c r="D91"/>
      <c r="E91"/>
    </row>
    <row r="92" spans="2:5" x14ac:dyDescent="0.25">
      <c r="B92" s="67"/>
      <c r="C92" s="67"/>
      <c r="D92"/>
      <c r="E92"/>
    </row>
    <row r="93" spans="2:5" x14ac:dyDescent="0.25">
      <c r="B93" s="67"/>
      <c r="C93" s="67"/>
      <c r="D93"/>
      <c r="E93"/>
    </row>
    <row r="94" spans="2:5" x14ac:dyDescent="0.25">
      <c r="B94" s="67"/>
      <c r="C94" s="67"/>
      <c r="D94"/>
      <c r="E94"/>
    </row>
    <row r="95" spans="2:5" x14ac:dyDescent="0.25">
      <c r="B95" s="67"/>
      <c r="C95" s="67"/>
      <c r="D95"/>
      <c r="E95"/>
    </row>
    <row r="96" spans="2:5" x14ac:dyDescent="0.25">
      <c r="B96" s="67"/>
      <c r="C96" s="67"/>
      <c r="D96"/>
      <c r="E96"/>
    </row>
    <row r="97" spans="2:5" x14ac:dyDescent="0.25">
      <c r="B97" s="67"/>
      <c r="C97" s="67"/>
      <c r="D97"/>
      <c r="E97"/>
    </row>
    <row r="98" spans="2:5" x14ac:dyDescent="0.25">
      <c r="B98" s="67"/>
      <c r="C98" s="67"/>
      <c r="D98"/>
      <c r="E98"/>
    </row>
    <row r="99" spans="2:5" x14ac:dyDescent="0.25">
      <c r="B99" s="67"/>
      <c r="C99" s="67"/>
      <c r="D99"/>
      <c r="E99"/>
    </row>
    <row r="100" spans="2:5" x14ac:dyDescent="0.25">
      <c r="B100" s="67"/>
      <c r="C100" s="67"/>
      <c r="D100"/>
      <c r="E100"/>
    </row>
    <row r="101" spans="2:5" x14ac:dyDescent="0.25">
      <c r="B101" s="67"/>
      <c r="C101" s="67"/>
      <c r="D101"/>
      <c r="E101"/>
    </row>
    <row r="102" spans="2:5" x14ac:dyDescent="0.25">
      <c r="B102" s="67"/>
      <c r="C102" s="67"/>
      <c r="D102"/>
      <c r="E102"/>
    </row>
    <row r="103" spans="2:5" x14ac:dyDescent="0.25">
      <c r="B103" s="67"/>
      <c r="C103" s="67"/>
      <c r="D103"/>
      <c r="E103"/>
    </row>
    <row r="104" spans="2:5" x14ac:dyDescent="0.25">
      <c r="B104" s="67"/>
      <c r="C104" s="67"/>
      <c r="D104"/>
      <c r="E104"/>
    </row>
    <row r="105" spans="2:5" x14ac:dyDescent="0.25">
      <c r="B105" s="67"/>
      <c r="C105" s="67"/>
      <c r="D105"/>
      <c r="E105"/>
    </row>
    <row r="106" spans="2:5" x14ac:dyDescent="0.25">
      <c r="B106" s="67"/>
      <c r="C106" s="67"/>
      <c r="D106"/>
      <c r="E106"/>
    </row>
    <row r="107" spans="2:5" x14ac:dyDescent="0.25">
      <c r="B107" s="67"/>
      <c r="C107" s="67"/>
      <c r="D107"/>
      <c r="E107"/>
    </row>
    <row r="108" spans="2:5" x14ac:dyDescent="0.25">
      <c r="B108" s="67"/>
      <c r="C108" s="67"/>
      <c r="D108"/>
      <c r="E108"/>
    </row>
    <row r="109" spans="2:5" x14ac:dyDescent="0.25">
      <c r="B109" s="67"/>
      <c r="C109" s="67"/>
      <c r="D109"/>
      <c r="E109"/>
    </row>
    <row r="110" spans="2:5" x14ac:dyDescent="0.25">
      <c r="B110" s="67"/>
      <c r="C110" s="67"/>
      <c r="D110"/>
      <c r="E110"/>
    </row>
    <row r="111" spans="2:5" x14ac:dyDescent="0.25">
      <c r="B111" s="67"/>
      <c r="C111" s="67"/>
      <c r="D111"/>
      <c r="E111"/>
    </row>
    <row r="112" spans="2:5" x14ac:dyDescent="0.25">
      <c r="B112" s="67"/>
      <c r="C112" s="67"/>
      <c r="D112"/>
      <c r="E112"/>
    </row>
    <row r="113" spans="2:5" x14ac:dyDescent="0.25">
      <c r="B113" s="67"/>
      <c r="C113" s="67"/>
      <c r="D113"/>
      <c r="E113"/>
    </row>
    <row r="114" spans="2:5" x14ac:dyDescent="0.25">
      <c r="B114" s="67"/>
      <c r="C114" s="67"/>
      <c r="D114"/>
      <c r="E114"/>
    </row>
    <row r="115" spans="2:5" x14ac:dyDescent="0.25">
      <c r="B115" s="67"/>
      <c r="C115" s="67"/>
      <c r="D115"/>
      <c r="E115"/>
    </row>
    <row r="116" spans="2:5" x14ac:dyDescent="0.25">
      <c r="B116" s="67"/>
      <c r="C116" s="67"/>
      <c r="D116"/>
      <c r="E116"/>
    </row>
    <row r="117" spans="2:5" x14ac:dyDescent="0.25">
      <c r="B117" s="67"/>
      <c r="C117" s="67"/>
      <c r="D117"/>
      <c r="E117"/>
    </row>
    <row r="118" spans="2:5" x14ac:dyDescent="0.25">
      <c r="B118" s="67"/>
      <c r="C118" s="67"/>
      <c r="D118"/>
      <c r="E118"/>
    </row>
    <row r="119" spans="2:5" x14ac:dyDescent="0.25">
      <c r="B119" s="67"/>
      <c r="C119" s="67"/>
      <c r="D119"/>
      <c r="E119"/>
    </row>
    <row r="120" spans="2:5" x14ac:dyDescent="0.25">
      <c r="B120" s="67"/>
      <c r="C120" s="67"/>
      <c r="D120"/>
      <c r="E120"/>
    </row>
    <row r="121" spans="2:5" x14ac:dyDescent="0.25">
      <c r="B121" s="67"/>
      <c r="C121" s="67"/>
      <c r="D121"/>
      <c r="E121"/>
    </row>
    <row r="122" spans="2:5" x14ac:dyDescent="0.25">
      <c r="B122" s="67"/>
      <c r="C122" s="67"/>
      <c r="D122"/>
      <c r="E122"/>
    </row>
    <row r="123" spans="2:5" x14ac:dyDescent="0.25">
      <c r="B123" s="67"/>
      <c r="C123" s="67"/>
      <c r="D123"/>
      <c r="E123"/>
    </row>
    <row r="124" spans="2:5" x14ac:dyDescent="0.25">
      <c r="B124" s="67"/>
      <c r="C124" s="67"/>
      <c r="D124"/>
      <c r="E124"/>
    </row>
    <row r="125" spans="2:5" x14ac:dyDescent="0.25">
      <c r="B125" s="67"/>
      <c r="C125" s="67"/>
      <c r="D125"/>
      <c r="E125"/>
    </row>
    <row r="126" spans="2:5" x14ac:dyDescent="0.25">
      <c r="B126" s="67"/>
      <c r="C126" s="67"/>
      <c r="D126"/>
      <c r="E126"/>
    </row>
    <row r="127" spans="2:5" x14ac:dyDescent="0.25">
      <c r="B127" s="67"/>
      <c r="C127" s="67"/>
      <c r="D127"/>
      <c r="E127"/>
    </row>
    <row r="128" spans="2:5" x14ac:dyDescent="0.25">
      <c r="B128" s="67"/>
      <c r="C128" s="67"/>
      <c r="D128"/>
      <c r="E128"/>
    </row>
    <row r="129" spans="2:5" x14ac:dyDescent="0.25">
      <c r="B129" s="67"/>
      <c r="C129" s="67"/>
      <c r="D129"/>
      <c r="E129"/>
    </row>
    <row r="130" spans="2:5" x14ac:dyDescent="0.25">
      <c r="B130" s="67"/>
      <c r="C130" s="67"/>
      <c r="D130"/>
      <c r="E130"/>
    </row>
    <row r="131" spans="2:5" x14ac:dyDescent="0.25">
      <c r="B131" s="67"/>
      <c r="C131" s="67"/>
      <c r="D131"/>
      <c r="E131"/>
    </row>
    <row r="132" spans="2:5" x14ac:dyDescent="0.25">
      <c r="B132" s="67"/>
      <c r="C132" s="67"/>
      <c r="D132"/>
      <c r="E132"/>
    </row>
    <row r="133" spans="2:5" x14ac:dyDescent="0.25">
      <c r="B133" s="67"/>
      <c r="C133" s="67"/>
      <c r="D133"/>
      <c r="E133"/>
    </row>
    <row r="134" spans="2:5" x14ac:dyDescent="0.25">
      <c r="B134" s="67"/>
      <c r="C134" s="67"/>
      <c r="D134"/>
      <c r="E134"/>
    </row>
    <row r="135" spans="2:5" x14ac:dyDescent="0.25">
      <c r="B135" s="67"/>
      <c r="C135" s="67"/>
      <c r="D135"/>
      <c r="E135"/>
    </row>
    <row r="136" spans="2:5" x14ac:dyDescent="0.25">
      <c r="B136" s="67"/>
      <c r="C136" s="67"/>
      <c r="D136"/>
      <c r="E136"/>
    </row>
    <row r="137" spans="2:5" x14ac:dyDescent="0.25">
      <c r="B137" s="67"/>
      <c r="C137" s="67"/>
      <c r="D137"/>
      <c r="E137"/>
    </row>
    <row r="138" spans="2:5" x14ac:dyDescent="0.25">
      <c r="B138" s="67"/>
      <c r="C138" s="67"/>
      <c r="D138"/>
      <c r="E138"/>
    </row>
    <row r="139" spans="2:5" x14ac:dyDescent="0.25">
      <c r="B139" s="67"/>
      <c r="C139" s="67"/>
      <c r="D139"/>
      <c r="E139"/>
    </row>
    <row r="140" spans="2:5" x14ac:dyDescent="0.25">
      <c r="B140" s="67"/>
      <c r="C140" s="67"/>
      <c r="D140"/>
      <c r="E140"/>
    </row>
    <row r="141" spans="2:5" x14ac:dyDescent="0.25">
      <c r="B141" s="67"/>
      <c r="C141" s="67"/>
      <c r="D141"/>
      <c r="E141"/>
    </row>
    <row r="142" spans="2:5" x14ac:dyDescent="0.25">
      <c r="B142" s="67"/>
      <c r="C142" s="67"/>
      <c r="D142"/>
      <c r="E142"/>
    </row>
    <row r="143" spans="2:5" x14ac:dyDescent="0.25">
      <c r="B143" s="67"/>
      <c r="C143" s="67"/>
      <c r="D143"/>
      <c r="E143"/>
    </row>
    <row r="144" spans="2:5" x14ac:dyDescent="0.25">
      <c r="B144" s="67"/>
      <c r="C144" s="67"/>
      <c r="D144"/>
      <c r="E144"/>
    </row>
    <row r="145" spans="2:5" x14ac:dyDescent="0.25">
      <c r="B145" s="67"/>
      <c r="C145" s="67"/>
      <c r="D145"/>
      <c r="E145"/>
    </row>
    <row r="146" spans="2:5" x14ac:dyDescent="0.25">
      <c r="B146" s="67"/>
      <c r="C146" s="67"/>
      <c r="D146"/>
      <c r="E146"/>
    </row>
    <row r="147" spans="2:5" x14ac:dyDescent="0.25">
      <c r="B147" s="67"/>
      <c r="C147" s="67"/>
      <c r="D147"/>
      <c r="E147"/>
    </row>
    <row r="148" spans="2:5" x14ac:dyDescent="0.25">
      <c r="B148" s="67"/>
      <c r="C148" s="67"/>
      <c r="D148"/>
      <c r="E148"/>
    </row>
    <row r="149" spans="2:5" x14ac:dyDescent="0.25">
      <c r="B149" s="67"/>
      <c r="C149" s="67"/>
      <c r="D149"/>
      <c r="E149"/>
    </row>
    <row r="150" spans="2:5" x14ac:dyDescent="0.25">
      <c r="B150" s="67"/>
      <c r="C150" s="67"/>
      <c r="D150"/>
      <c r="E150"/>
    </row>
    <row r="151" spans="2:5" x14ac:dyDescent="0.25">
      <c r="B151" s="67"/>
      <c r="C151" s="67"/>
      <c r="D151"/>
      <c r="E151"/>
    </row>
    <row r="152" spans="2:5" x14ac:dyDescent="0.25">
      <c r="B152" s="67"/>
      <c r="C152" s="67"/>
      <c r="D152"/>
      <c r="E152"/>
    </row>
    <row r="153" spans="2:5" x14ac:dyDescent="0.25">
      <c r="B153" s="67"/>
      <c r="C153" s="67"/>
      <c r="D153"/>
      <c r="E153"/>
    </row>
    <row r="154" spans="2:5" x14ac:dyDescent="0.25">
      <c r="B154" s="67"/>
      <c r="C154" s="67"/>
      <c r="D154"/>
      <c r="E154"/>
    </row>
    <row r="155" spans="2:5" x14ac:dyDescent="0.25">
      <c r="B155" s="67"/>
      <c r="C155" s="67"/>
      <c r="D155"/>
      <c r="E155"/>
    </row>
    <row r="156" spans="2:5" x14ac:dyDescent="0.25">
      <c r="B156" s="67"/>
      <c r="C156" s="67"/>
      <c r="D156"/>
      <c r="E156"/>
    </row>
    <row r="157" spans="2:5" x14ac:dyDescent="0.25">
      <c r="B157" s="67"/>
      <c r="C157" s="67"/>
      <c r="D157"/>
      <c r="E157"/>
    </row>
    <row r="158" spans="2:5" x14ac:dyDescent="0.25">
      <c r="B158" s="67"/>
      <c r="C158" s="67"/>
      <c r="D158"/>
      <c r="E158"/>
    </row>
    <row r="159" spans="2:5" x14ac:dyDescent="0.25">
      <c r="B159" s="67"/>
      <c r="C159" s="67"/>
      <c r="D159"/>
      <c r="E159"/>
    </row>
    <row r="160" spans="2:5" x14ac:dyDescent="0.25">
      <c r="B160" s="67"/>
      <c r="C160" s="67"/>
      <c r="D160"/>
      <c r="E160"/>
    </row>
    <row r="161" spans="2:5" x14ac:dyDescent="0.25">
      <c r="B161" s="67"/>
      <c r="C161" s="67"/>
      <c r="D161"/>
      <c r="E161"/>
    </row>
    <row r="162" spans="2:5" x14ac:dyDescent="0.25">
      <c r="B162" s="67"/>
      <c r="C162" s="67"/>
      <c r="D162"/>
      <c r="E162"/>
    </row>
    <row r="163" spans="2:5" x14ac:dyDescent="0.25">
      <c r="B163" s="67"/>
      <c r="C163" s="67"/>
      <c r="D163"/>
      <c r="E163"/>
    </row>
    <row r="164" spans="2:5" x14ac:dyDescent="0.25">
      <c r="B164" s="67"/>
      <c r="C164" s="67"/>
      <c r="D164"/>
      <c r="E164"/>
    </row>
    <row r="165" spans="2:5" x14ac:dyDescent="0.25">
      <c r="B165" s="67"/>
      <c r="C165" s="67"/>
      <c r="D165"/>
      <c r="E165"/>
    </row>
    <row r="166" spans="2:5" x14ac:dyDescent="0.25">
      <c r="B166" s="67"/>
      <c r="C166" s="67"/>
      <c r="D166"/>
      <c r="E166"/>
    </row>
    <row r="167" spans="2:5" x14ac:dyDescent="0.25">
      <c r="B167" s="67"/>
      <c r="C167" s="67"/>
      <c r="D167"/>
      <c r="E167"/>
    </row>
    <row r="168" spans="2:5" x14ac:dyDescent="0.25">
      <c r="B168" s="67"/>
      <c r="C168" s="67"/>
      <c r="D168"/>
      <c r="E168"/>
    </row>
    <row r="169" spans="2:5" x14ac:dyDescent="0.25">
      <c r="B169" s="67"/>
      <c r="C169" s="67"/>
      <c r="D169"/>
      <c r="E169"/>
    </row>
    <row r="170" spans="2:5" x14ac:dyDescent="0.25">
      <c r="B170" s="67"/>
      <c r="C170" s="67"/>
      <c r="D170"/>
      <c r="E170"/>
    </row>
    <row r="171" spans="2:5" x14ac:dyDescent="0.25">
      <c r="B171" s="67"/>
      <c r="C171" s="67"/>
      <c r="D171"/>
      <c r="E171"/>
    </row>
    <row r="172" spans="2:5" x14ac:dyDescent="0.25">
      <c r="B172" s="67"/>
      <c r="C172" s="67"/>
      <c r="D172"/>
      <c r="E172"/>
    </row>
    <row r="173" spans="2:5" x14ac:dyDescent="0.25">
      <c r="B173" s="67"/>
      <c r="C173" s="67"/>
      <c r="D173"/>
      <c r="E173"/>
    </row>
    <row r="174" spans="2:5" x14ac:dyDescent="0.25">
      <c r="B174" s="67"/>
      <c r="C174" s="67"/>
      <c r="D174"/>
      <c r="E174"/>
    </row>
    <row r="175" spans="2:5" x14ac:dyDescent="0.25">
      <c r="B175" s="67"/>
      <c r="C175" s="67"/>
      <c r="D175"/>
      <c r="E175"/>
    </row>
    <row r="176" spans="2:5" x14ac:dyDescent="0.25">
      <c r="B176" s="67"/>
      <c r="C176" s="67"/>
      <c r="D176"/>
      <c r="E176"/>
    </row>
    <row r="177" spans="2:5" x14ac:dyDescent="0.25">
      <c r="B177" s="67"/>
      <c r="C177" s="67"/>
      <c r="D177"/>
      <c r="E177"/>
    </row>
    <row r="178" spans="2:5" x14ac:dyDescent="0.25">
      <c r="B178" s="67"/>
      <c r="C178" s="67"/>
      <c r="D178"/>
      <c r="E178"/>
    </row>
    <row r="179" spans="2:5" x14ac:dyDescent="0.25">
      <c r="B179" s="67"/>
      <c r="C179" s="67"/>
      <c r="D179"/>
      <c r="E179"/>
    </row>
    <row r="180" spans="2:5" x14ac:dyDescent="0.25">
      <c r="B180" s="67"/>
      <c r="C180" s="67"/>
      <c r="D180"/>
      <c r="E180"/>
    </row>
    <row r="181" spans="2:5" x14ac:dyDescent="0.25">
      <c r="B181" s="67"/>
      <c r="C181" s="67"/>
      <c r="D181"/>
      <c r="E181"/>
    </row>
    <row r="182" spans="2:5" x14ac:dyDescent="0.25">
      <c r="B182" s="67"/>
      <c r="C182" s="67"/>
      <c r="D182"/>
      <c r="E182"/>
    </row>
    <row r="183" spans="2:5" x14ac:dyDescent="0.25">
      <c r="B183" s="67"/>
      <c r="C183" s="67"/>
      <c r="D183"/>
      <c r="E1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Inverse kinematic</vt:lpstr>
      <vt:lpstr>Linear path</vt:lpstr>
      <vt:lpstr>XZ circle Y linear path</vt:lpstr>
      <vt:lpstr>ZX elliptical Y sinus path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2019-04-29T11:25:58Z</dcterms:modified>
</cp:coreProperties>
</file>