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ная ведомость" sheetId="1" state="visible" r:id="rId2"/>
    <sheet name="Электроустановочные изделия" sheetId="2" state="visible" r:id="rId3"/>
    <sheet name="Поставщики" sheetId="3" state="visible" r:id="rId4"/>
    <sheet name="Сроки поставок" sheetId="4" state="visible" r:id="rId5"/>
    <sheet name="Этапы строительных работ" sheetId="5" state="visible" r:id="rId6"/>
    <sheet name="Кухонная техника" sheetId="6" state="visible" r:id="rId7"/>
    <sheet name="Телевизоры" sheetId="7" state="visible" r:id="rId8"/>
    <sheet name="Установка штор" sheetId="8" state="visible" r:id="rId9"/>
  </sheets>
  <definedNames>
    <definedName function="false" hidden="false" localSheetId="0" name="_xlnm._FilterDatabase" vbProcedure="false">'Сводная ведомость'!$A$1:$T$580</definedName>
    <definedName function="false" hidden="false" localSheetId="1" name="_xlnm._FilterDatabase" vbProcedure="false">'Электроустановочные изделия'!$A$1:$X$7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  <charset val="204"/>
          </rPr>
          <t xml:space="preserve">Грубый расчет</t>
        </r>
      </text>
    </comment>
    <comment ref="G294" authorId="0">
      <text>
        <r>
          <rPr>
            <sz val="10"/>
            <rFont val="Arial"/>
            <family val="2"/>
            <charset val="204"/>
          </rPr>
          <t xml:space="preserve">без оформления в раму</t>
        </r>
      </text>
    </comment>
    <comment ref="G355" authorId="0">
      <text>
        <r>
          <rPr>
            <sz val="10"/>
            <rFont val="Arial"/>
            <family val="2"/>
            <charset val="204"/>
          </rPr>
          <t xml:space="preserve">без оформления в раму</t>
        </r>
      </text>
    </comment>
    <comment ref="G372" authorId="0">
      <text>
        <r>
          <rPr>
            <sz val="11"/>
            <color rgb="FF000000"/>
            <rFont val="Calibri"/>
            <family val="2"/>
            <charset val="204"/>
          </rPr>
          <t xml:space="preserve">Без оформления </t>
        </r>
      </text>
    </comment>
    <comment ref="N38" authorId="0">
      <text>
        <r>
          <rPr>
            <sz val="11"/>
            <color rgb="FF000000"/>
            <rFont val="Calibri"/>
            <family val="2"/>
            <charset val="204"/>
          </rPr>
          <t xml:space="preserve">В погонных метрах</t>
        </r>
      </text>
    </comment>
    <comment ref="N52" authorId="0">
      <text>
        <r>
          <rPr>
            <sz val="11"/>
            <color rgb="FF000000"/>
            <rFont val="Calibri"/>
            <family val="2"/>
            <charset val="204"/>
          </rPr>
          <t xml:space="preserve">В погонных метрах</t>
        </r>
      </text>
    </comment>
    <comment ref="N80" authorId="0">
      <text>
        <r>
          <rPr>
            <sz val="11"/>
            <color rgb="FF000000"/>
            <rFont val="Calibri"/>
            <family val="2"/>
            <charset val="204"/>
          </rPr>
          <t xml:space="preserve">В погонных метрах</t>
        </r>
      </text>
    </comment>
    <comment ref="N110" authorId="0">
      <text>
        <r>
          <rPr>
            <sz val="11"/>
            <color rgb="FF000000"/>
            <rFont val="Calibri"/>
            <family val="2"/>
            <charset val="204"/>
          </rPr>
          <t xml:space="preserve">В погонных метрах</t>
        </r>
      </text>
    </comment>
    <comment ref="T13" authorId="0">
      <text>
        <r>
          <rPr>
            <sz val="10"/>
            <rFont val="Arial"/>
            <family val="2"/>
            <charset val="204"/>
          </rPr>
          <t xml:space="preserve">Общая потребляемая мощность в Вт</t>
        </r>
      </text>
    </comment>
  </commentList>
</comments>
</file>

<file path=xl/sharedStrings.xml><?xml version="1.0" encoding="utf-8"?>
<sst xmlns="http://schemas.openxmlformats.org/spreadsheetml/2006/main" count="4353" uniqueCount="1131">
  <si>
    <t xml:space="preserve">Общая стоимость</t>
  </si>
  <si>
    <t xml:space="preserve">Помещение</t>
  </si>
  <si>
    <t xml:space="preserve">Объект</t>
  </si>
  <si>
    <t xml:space="preserve">Тип</t>
  </si>
  <si>
    <t xml:space="preserve">Категория</t>
  </si>
  <si>
    <t xml:space="preserve">Сайт</t>
  </si>
  <si>
    <t xml:space="preserve">Модель</t>
  </si>
  <si>
    <t xml:space="preserve">Размеры</t>
  </si>
  <si>
    <t xml:space="preserve">Поставщик</t>
  </si>
  <si>
    <t xml:space="preserve">Альтернатива:</t>
  </si>
  <si>
    <t xml:space="preserve">Цена</t>
  </si>
  <si>
    <t xml:space="preserve">Стоимость</t>
  </si>
  <si>
    <t xml:space="preserve">Сумма скидки</t>
  </si>
  <si>
    <t xml:space="preserve">Количество</t>
  </si>
  <si>
    <t xml:space="preserve">Должны быть на объекте</t>
  </si>
  <si>
    <t xml:space="preserve">Сроки поставки (дни)</t>
  </si>
  <si>
    <t xml:space="preserve">Мощность учтена</t>
  </si>
  <si>
    <t xml:space="preserve">Потребляемая мощность, вт</t>
  </si>
  <si>
    <t xml:space="preserve">Выбрано</t>
  </si>
  <si>
    <t xml:space="preserve">Кухня (1)</t>
  </si>
  <si>
    <t xml:space="preserve">напольное покрытие</t>
  </si>
  <si>
    <t xml:space="preserve">отделка</t>
  </si>
  <si>
    <t xml:space="preserve">плитка</t>
  </si>
  <si>
    <t xml:space="preserve">https://www.keramoteka.ru/catalog/atlas-concorde-russia/empire/</t>
  </si>
  <si>
    <t xml:space="preserve">Керамогранит ATLAS CONCORDE RUSSIA EMPIRE / ЭМПАИР Empire Statuario Matte </t>
  </si>
  <si>
    <t xml:space="preserve">60x120 см </t>
  </si>
  <si>
    <t xml:space="preserve">КЕРАМОТЕКА</t>
  </si>
  <si>
    <t xml:space="preserve">Шарм Делюкс Флор Проджект, Бьянко Микеланджело 1200х600</t>
  </si>
  <si>
    <t xml:space="preserve">Портьеры на подкладке </t>
  </si>
  <si>
    <t xml:space="preserve">текстиль</t>
  </si>
  <si>
    <t xml:space="preserve">шторы</t>
  </si>
  <si>
    <t xml:space="preserve">http://www.royal-shtory.ru</t>
  </si>
  <si>
    <t xml:space="preserve">3.6х2.7</t>
  </si>
  <si>
    <t xml:space="preserve">«Роял Стайл»</t>
  </si>
  <si>
    <t xml:space="preserve">10.2</t>
  </si>
  <si>
    <t xml:space="preserve">Краска настенная</t>
  </si>
  <si>
    <t xml:space="preserve">краска</t>
  </si>
  <si>
    <t xml:space="preserve">https://www.derufa.ru/</t>
  </si>
  <si>
    <t xml:space="preserve">H&amp;H (колеруем в цвет CAPAROL/Granit 60</t>
  </si>
  <si>
    <t xml:space="preserve">Декоративная штукатурка</t>
  </si>
  <si>
    <t xml:space="preserve">декоративная штукатурка</t>
  </si>
  <si>
    <t xml:space="preserve">https://www.derufa.ru/products/?product=124</t>
  </si>
  <si>
    <t xml:space="preserve">Арт.</t>
  </si>
  <si>
    <t xml:space="preserve">Мебельные дверцы для ниши с холодильником</t>
  </si>
  <si>
    <t xml:space="preserve">мебель на заказ</t>
  </si>
  <si>
    <t xml:space="preserve">мебель</t>
  </si>
  <si>
    <t xml:space="preserve">Фартук кухни</t>
  </si>
  <si>
    <t xml:space="preserve">https://vicostone.ru/iskusstvenniy-kamen/bq8740-nero-marquina/</t>
  </si>
  <si>
    <t xml:space="preserve">Vicostone BQ-8740 Nero Marquina</t>
  </si>
  <si>
    <t xml:space="preserve">Silestone MARQUINA  или  Technistone POETIC BLACK Matt</t>
  </si>
  <si>
    <t xml:space="preserve">Кухонный гарнитур</t>
  </si>
  <si>
    <t xml:space="preserve">кухонный гарнитур</t>
  </si>
  <si>
    <t xml:space="preserve">https://www.mrdoors.ru/catalog/kukhnya-kollektsiya-santori-art-164/</t>
  </si>
  <si>
    <t xml:space="preserve">Мr Doors, Кухня, коллекция "Сантори"</t>
  </si>
  <si>
    <t xml:space="preserve">https://www.mrdoors.ru/</t>
  </si>
  <si>
    <t xml:space="preserve">Остров с баром и винным шкафом</t>
  </si>
  <si>
    <t xml:space="preserve">Подсветка</t>
  </si>
  <si>
    <t xml:space="preserve">освещение</t>
  </si>
  <si>
    <t xml:space="preserve">светодиодная лента</t>
  </si>
  <si>
    <t xml:space="preserve">https://arlight.group/catalog/cri95-98-rt-24v-60-4-8-w-m-ip20-984/svetodiodnaya-lenta-rt-2-5000-24v-day5000-3528-300-led-cri98-021412-1.html</t>
  </si>
  <si>
    <t xml:space="preserve">СВЕТОДИОДНАЯ ЛЕНТА RT 2-5000 24V DAY5000 (3528, 300 LED, CRI98) (ARLIGHT, 4.8 ВТ/М, IP20) 60 LED НА 1М</t>
  </si>
  <si>
    <t xml:space="preserve">8 х1,8 x 4200</t>
  </si>
  <si>
    <t xml:space="preserve">https://arlight.group/</t>
  </si>
  <si>
    <t xml:space="preserve">профиль</t>
  </si>
  <si>
    <t xml:space="preserve">https://arlight.group/catalog/profili-iz-plastika-857/profil-sl-slim20-h20-2000-anod-023722.html</t>
  </si>
  <si>
    <t xml:space="preserve">ПРОФИЛЬ SL-SLIM20-H20-2000 ANOD (ARLIGHT, АЛЮМИНИЙ)</t>
  </si>
  <si>
    <t xml:space="preserve">20х20х2000 мм</t>
  </si>
  <si>
    <t xml:space="preserve">Вытяжка</t>
  </si>
  <si>
    <t xml:space="preserve">техника</t>
  </si>
  <si>
    <t xml:space="preserve">бытовая техника</t>
  </si>
  <si>
    <t xml:space="preserve">https://www.miele-shop.ru/catalog/p_10088230/miele-ru/</t>
  </si>
  <si>
    <t xml:space="preserve">Вытяжка DA3466 EDST сталь</t>
  </si>
  <si>
    <t xml:space="preserve"> 17.60х60х28 см</t>
  </si>
  <si>
    <t xml:space="preserve">www.miele-shop.ru</t>
  </si>
  <si>
    <t xml:space="preserve">Встраиваемая вытяжка MAUNFELD VS Fast 60 черный</t>
  </si>
  <si>
    <t xml:space="preserve">Встроенный в пол радиатор</t>
  </si>
  <si>
    <t xml:space="preserve">отопление</t>
  </si>
  <si>
    <t xml:space="preserve">Радиатор отопления</t>
  </si>
  <si>
    <t xml:space="preserve">http://www.sts-k.ru/content/view/1273/1468/</t>
  </si>
  <si>
    <t xml:space="preserve">Qtherm ECO</t>
  </si>
  <si>
    <t xml:space="preserve">3650х90х175</t>
  </si>
  <si>
    <t xml:space="preserve">VARMAN</t>
  </si>
  <si>
    <t xml:space="preserve">https://varmann.ru/catalog/trenchconvector/ntherm/description/</t>
  </si>
  <si>
    <t xml:space="preserve">Духовой шкаф</t>
  </si>
  <si>
    <t xml:space="preserve">https://www.miele-shop.ru/catalog/p_11123990/miele-ru/?utm_source=advcake&amp;utm_medium=cpa&amp;utm_campaign=affiliate&amp;utm_content=sst1&amp;gclid=Cj0KCQjw1ouKBhC5ARIsAHXNMI87c9uz5fVmIaXdVBSTk7dbplz0H8aV4p3UrqQRlTyYv6B2gXS25D4aAuD3EALw_wcB </t>
  </si>
  <si>
    <t xml:space="preserve">Духовой шкаф H2860B EDST/CLST сталь CleanSteel </t>
  </si>
  <si>
    <t xml:space="preserve">Ширина ниши в мм 560 - 568 Высота ниши в мм 590-595 Глубина ниши в мм 550 Ширина прибора в мм 554 Высота прибора в мм 596 Глубина прибора в мм 547</t>
  </si>
  <si>
    <t xml:space="preserve">Электрический духовой шкаф Bosch HNG6764B6 (с СВЧ) </t>
  </si>
  <si>
    <t xml:space="preserve">СВЧ</t>
  </si>
  <si>
    <t xml:space="preserve">https://www.miele-shop.ru/catalog/p_11132520/miele-ru/ </t>
  </si>
  <si>
    <t xml:space="preserve">Микроволновая печь M2230SC OBSW чёрный обсидиан</t>
  </si>
  <si>
    <t xml:space="preserve">Габариты ниши (Ш х В): 562-568 х360-362 мм</t>
  </si>
  <si>
    <t xml:space="preserve">Смеситель</t>
  </si>
  <si>
    <t xml:space="preserve">сантехника</t>
  </si>
  <si>
    <t xml:space="preserve">смесители</t>
  </si>
  <si>
    <t xml:space="preserve">https://www.cosmorelax.ru/catalog/pufy-i-ottomanki/ottomanka_sofa_06_t/#78600</t>
  </si>
  <si>
    <t xml:space="preserve">Kanto PVD-GM</t>
  </si>
  <si>
    <t xml:space="preserve">https://omoikiri.ru/</t>
  </si>
  <si>
    <t xml:space="preserve">Подвесы над островом</t>
  </si>
  <si>
    <t xml:space="preserve">Светильники</t>
  </si>
  <si>
    <t xml:space="preserve">https://www.centrsvet.ru/catalog/podvesnie/locus_pdnt_st/</t>
  </si>
  <si>
    <t xml:space="preserve">LOCUS PDNT S30</t>
  </si>
  <si>
    <t xml:space="preserve">www.centrsvet.ru</t>
  </si>
  <si>
    <t xml:space="preserve">Трековая система INF</t>
  </si>
  <si>
    <t xml:space="preserve">https://www.centrsvet.ru/media/uploads/p.d.f/infinity_catalog_2021_05_2.pdf</t>
  </si>
  <si>
    <t xml:space="preserve">INF TRACK T51 BP DALI 2</t>
  </si>
  <si>
    <t xml:space="preserve">https://www.donolux.ru/</t>
  </si>
  <si>
    <t xml:space="preserve">INF CONNECTOR 90 BP DALI 2</t>
  </si>
  <si>
    <t xml:space="preserve"> INF CORNER T51 BP DALI 2</t>
  </si>
  <si>
    <t xml:space="preserve">POWER SPL 250-48
250Вт48В</t>
  </si>
  <si>
    <t xml:space="preserve">INF CONNECTOR 180 BP DALI 2</t>
  </si>
  <si>
    <t xml:space="preserve">ERP 100-48
100Вт48В</t>
  </si>
  <si>
    <t xml:space="preserve">INF CON 180</t>
  </si>
  <si>
    <t xml:space="preserve">CAP INF TRACK T51 BP</t>
  </si>
  <si>
    <t xml:space="preserve">INF POWER CONNECTOR BP DALI 2</t>
  </si>
  <si>
    <t xml:space="preserve">INF TURN LINE SPOT 200 1030 36° BD DALI 2
10Вт3000К36°IP4048ВDIM DALI 2</t>
  </si>
  <si>
    <t xml:space="preserve">INF LINE 800 1630 BD DALI 2</t>
  </si>
  <si>
    <t xml:space="preserve">ТВ</t>
  </si>
  <si>
    <t xml:space="preserve">Телевизор QLED Samsung QE43Q60AAU 42.5" (2021), черный </t>
  </si>
  <si>
    <t xml:space="preserve">966,560,26 диагональ  1092,2</t>
  </si>
  <si>
    <t xml:space="preserve">004RU </t>
  </si>
  <si>
    <t xml:space="preserve">Холодильник</t>
  </si>
  <si>
    <t xml:space="preserve">https://www.miele-shop.ru/catalog/p_09531950/miele-ru/ </t>
  </si>
  <si>
    <t xml:space="preserve">Холодильник K37272iD </t>
  </si>
  <si>
    <t xml:space="preserve">1780,560,550 </t>
  </si>
  <si>
    <t xml:space="preserve">LIEBHERR ECBN 5066 PremiumPlus BioFresh NoFrost</t>
  </si>
  <si>
    <t xml:space="preserve">Датчик протечек</t>
  </si>
  <si>
    <t xml:space="preserve">электрика</t>
  </si>
  <si>
    <t xml:space="preserve">https://neptunsale.ru/products/neptun-smart-bugatti-1-2</t>
  </si>
  <si>
    <t xml:space="preserve">СИСТЕМА ЗАЩИТЫ ОТ ПРОТЕЧЕК NEPTUN BUGATTI SMART</t>
  </si>
  <si>
    <t xml:space="preserve">https://neptunsale.ru</t>
  </si>
  <si>
    <t xml:space="preserve">Варочная поверхность</t>
  </si>
  <si>
    <t xml:space="preserve">https://www.miele-shop.ru/catalog/p_11206050/miele-ru/ </t>
  </si>
  <si>
    <t xml:space="preserve">Панель конфорок KM7201 FR </t>
  </si>
  <si>
    <t xml:space="preserve">Размер ниши (Ш х Г): 560 х 490 мм </t>
  </si>
  <si>
    <t xml:space="preserve">www.miele-shop.ru </t>
  </si>
  <si>
    <t xml:space="preserve">Кофе машина</t>
  </si>
  <si>
    <t xml:space="preserve">Кофемашина CVA7440 OBSW чёрный обсидиан</t>
  </si>
  <si>
    <t xml:space="preserve">Габариты ниши (Ш х В): 560-568 х 450-452 мм</t>
  </si>
  <si>
    <t xml:space="preserve">ПММ</t>
  </si>
  <si>
    <t xml:space="preserve">https://www.miele-shop.ru/catalog/p_11781040/miele-ru/ </t>
  </si>
  <si>
    <t xml:space="preserve">Посудомоечная машина G7160 SCVi </t>
  </si>
  <si>
    <t xml:space="preserve">805х598х570 (ВШГ) </t>
  </si>
  <si>
    <t xml:space="preserve">Тюль</t>
  </si>
  <si>
    <t xml:space="preserve">Потолочная гардина</t>
  </si>
  <si>
    <t xml:space="preserve">карнизы для штор</t>
  </si>
  <si>
    <t xml:space="preserve">3.6 </t>
  </si>
  <si>
    <t xml:space="preserve">Плинтус</t>
  </si>
  <si>
    <t xml:space="preserve">https://symetric.ru/products/plintus-skrytogo-montazha-pro-design-universal-ne-anod-aliuminii</t>
  </si>
  <si>
    <t xml:space="preserve">Плинтус скрытого монтажа Pro Design Universal (не анод. Алюминий)</t>
  </si>
  <si>
    <t xml:space="preserve">80x12x2700</t>
  </si>
  <si>
    <t xml:space="preserve">symetric.ru</t>
  </si>
  <si>
    <t xml:space="preserve">Теневой профиль</t>
  </si>
  <si>
    <t xml:space="preserve">https://kraab-systems.com/catalog/kraab-gipps</t>
  </si>
  <si>
    <t xml:space="preserve">KRAAB GIPPS с демпфером</t>
  </si>
  <si>
    <t xml:space="preserve">2000x33,8x14</t>
  </si>
  <si>
    <t xml:space="preserve">KRAAB</t>
  </si>
  <si>
    <t xml:space="preserve">https://tenevoy.ru/</t>
  </si>
  <si>
    <t xml:space="preserve">4271,1625,4271,1625,3775,3860,2707,710 (6вн,1нар)</t>
  </si>
  <si>
    <t xml:space="preserve">Кухонная мойка</t>
  </si>
  <si>
    <t xml:space="preserve">https://www.franke.com/ru/ru/hs/products/kitchen-sinks/urban/114-0595-468_detail.html</t>
  </si>
  <si>
    <t xml:space="preserve">Urban UBG 651-78 Fragranite Оникс</t>
  </si>
  <si>
    <t xml:space="preserve">Длина 780.00 mm Ширина 500.00 mm</t>
  </si>
  <si>
    <t xml:space="preserve">https://www.franke.com/</t>
  </si>
  <si>
    <t xml:space="preserve">Розетки и выключатели</t>
  </si>
  <si>
    <t xml:space="preserve">выключатели и розетки</t>
  </si>
  <si>
    <t xml:space="preserve">https://girastore.ru/</t>
  </si>
  <si>
    <t xml:space="preserve">Gira System 55 +Esprit Glass C</t>
  </si>
  <si>
    <t xml:space="preserve">95х95</t>
  </si>
  <si>
    <t xml:space="preserve">https://www.tesli.com/</t>
  </si>
  <si>
    <t xml:space="preserve">Барные стулья</t>
  </si>
  <si>
    <t xml:space="preserve">https://romatti.ru/catalog/p384015880-barnyj-stul-ruder.html</t>
  </si>
  <si>
    <t xml:space="preserve">Барный стул Ruder by Romatti Артикул: C-1087-1</t>
  </si>
  <si>
    <t xml:space="preserve">Высота (см) 75  Ширина (см) 58  Высота с учетом спинки (см) 120  Глубина (см) 59 </t>
  </si>
  <si>
    <t xml:space="preserve">romatti.ru</t>
  </si>
  <si>
    <t xml:space="preserve">Гостиная (2)</t>
  </si>
  <si>
    <t xml:space="preserve">Диван</t>
  </si>
  <si>
    <t xml:space="preserve">https://www.flexform.it/en/products/sofas-sectional-sofas/magnum</t>
  </si>
  <si>
    <t xml:space="preserve">ДИВАН FLEXFORM MAGNUM 2 ANT367335</t>
  </si>
  <si>
    <t xml:space="preserve">3320х2100 мм</t>
  </si>
  <si>
    <t xml:space="preserve">https://www.ekspert-mebel.ru/</t>
  </si>
  <si>
    <t xml:space="preserve">952 974</t>
  </si>
  <si>
    <t xml:space="preserve">https://www.derufa.ru/products/?product=64</t>
  </si>
  <si>
    <t xml:space="preserve">Кремпласт</t>
  </si>
  <si>
    <t xml:space="preserve">https://tenfor.ru/</t>
  </si>
  <si>
    <t xml:space="preserve">инженерная доска «Gray Sand»</t>
  </si>
  <si>
    <t xml:space="preserve">13,5х150х300-1200</t>
  </si>
  <si>
    <t xml:space="preserve">TENFOR</t>
  </si>
  <si>
    <t xml:space="preserve">Журнальный столик</t>
  </si>
  <si>
    <t xml:space="preserve">https://thefields.ru/coffee-tables/zhurnalnyy-stol-amato-seryy/</t>
  </si>
  <si>
    <t xml:space="preserve">Журнальный стол AMATO серый</t>
  </si>
  <si>
    <t xml:space="preserve">Ширина (см):70
Высота (см):35
Глубина (см):70</t>
  </si>
  <si>
    <t xml:space="preserve">https://thefields.ru/</t>
  </si>
  <si>
    <t xml:space="preserve">Кресло</t>
  </si>
  <si>
    <t xml:space="preserve">https://suiten7store.ru/katalog/mebel/kresla/bonnet-club.html</t>
  </si>
  <si>
    <t xml:space="preserve">BONNET CLUB</t>
  </si>
  <si>
    <t xml:space="preserve">suiten7store.ru</t>
  </si>
  <si>
    <t xml:space="preserve">https://loten.ru.com/catalog/loten-grey-z-2000mm/</t>
  </si>
  <si>
    <t xml:space="preserve">Loten Grey Z</t>
  </si>
  <si>
    <t xml:space="preserve">750x490</t>
  </si>
  <si>
    <t xml:space="preserve">LOTEN</t>
  </si>
  <si>
    <t xml:space="preserve">https://www.home-heat.ru/catalog/trubchatye-radiatory-guardo-retta-3p-s-kvadratnym-profilem-30x30/trubchatyy-radiator-s-kvadratnym-profilem-30x30-guardo-retta-3p-330-mm-vysotoy-gorizontalnoe-polozhe/</t>
  </si>
  <si>
    <t xml:space="preserve">3.3</t>
  </si>
  <si>
    <t xml:space="preserve">3026, 6791, 4010, 3075 (3вн, 2нар.)</t>
  </si>
  <si>
    <t xml:space="preserve">3.3х2.7</t>
  </si>
  <si>
    <t xml:space="preserve">8х1,8 мм (3900)</t>
  </si>
  <si>
    <t xml:space="preserve">20х20х2000 мм (3900)</t>
  </si>
  <si>
    <t xml:space="preserve">Консоль с полками</t>
  </si>
  <si>
    <t xml:space="preserve">МДФ/шпон дуб </t>
  </si>
  <si>
    <t xml:space="preserve">Uclad </t>
  </si>
  <si>
    <t xml:space="preserve">тв</t>
  </si>
  <si>
    <t xml:space="preserve">Телевизор Samsung UE50TU7090 50 дюймов Smart TV UHD</t>
  </si>
  <si>
    <t xml:space="preserve">1116.8 x 644.2 x 59.9 мм</t>
  </si>
  <si>
    <t xml:space="preserve">https://online-samsung.ru/ </t>
  </si>
  <si>
    <t xml:space="preserve">Картина</t>
  </si>
  <si>
    <t xml:space="preserve">декор</t>
  </si>
  <si>
    <t xml:space="preserve">декоры</t>
  </si>
  <si>
    <t xml:space="preserve">https://reloft.art/product/severnyy-potok/</t>
  </si>
  <si>
    <t xml:space="preserve">Александр Михалев Северный поток  Картины  Артикул: Страна: Россия  Размер: (90 х 120 см.)</t>
  </si>
  <si>
    <t xml:space="preserve">120х90 см</t>
  </si>
  <si>
    <t xml:space="preserve">150 000 руб.</t>
  </si>
  <si>
    <t xml:space="preserve">Кофейный столик</t>
  </si>
  <si>
    <t xml:space="preserve">https://4union.ru/?store-page=Стол-p358022806</t>
  </si>
  <si>
    <t xml:space="preserve">Артикул ТВ-0085</t>
  </si>
  <si>
    <t xml:space="preserve">50х50х50</t>
  </si>
  <si>
    <t xml:space="preserve">https://4union.ru/</t>
  </si>
  <si>
    <t xml:space="preserve">17 120</t>
  </si>
  <si>
    <t xml:space="preserve">Горшок для цветка</t>
  </si>
  <si>
    <t xml:space="preserve">https://www.green-land.ru/catalog/tsvetochnye-gorshki-i-kashpo/kashpo-i-chashi-pottery-pots/izyskannaya-kollektsiya/301085/301090/</t>
  </si>
  <si>
    <t xml:space="preserve">Кашпо MAX, d 42,5 h 42,5, цвет — чёрный</t>
  </si>
  <si>
    <t xml:space="preserve">d 42,5 h 42,5 см</t>
  </si>
  <si>
    <t xml:space="preserve">https://www.green-land.ru/</t>
  </si>
  <si>
    <t xml:space="preserve">https://www.green-land.ru/catalog/tsvetochnye-gorshki-i-kashpo/kashpo-i-chashi-pottery-pots/kollektsiya-natural/59764/59766/</t>
  </si>
  <si>
    <t xml:space="preserve">14 619</t>
  </si>
  <si>
    <t xml:space="preserve">Стена за тв камень</t>
  </si>
  <si>
    <t xml:space="preserve">Мебель на заказ</t>
  </si>
  <si>
    <t xml:space="preserve">Мебель</t>
  </si>
  <si>
    <t xml:space="preserve"> quartzstyle </t>
  </si>
  <si>
    <t xml:space="preserve">Стеновая панель AVANT 7500 Калакатта Аррас H20 1</t>
  </si>
  <si>
    <t xml:space="preserve">Стена за телевизором шпон панели</t>
  </si>
  <si>
    <t xml:space="preserve">StenPaneli.ru</t>
  </si>
  <si>
    <t xml:space="preserve">МДФ/Шпон/Лак/</t>
  </si>
  <si>
    <t xml:space="preserve">203 205</t>
  </si>
  <si>
    <t xml:space="preserve">Стена за телевизором камень </t>
  </si>
  <si>
    <t xml:space="preserve"> Стеновая панель BQ-8740 Nero Marquina VICOSTONE  H-20</t>
  </si>
  <si>
    <t xml:space="preserve"> quartzstyle</t>
  </si>
  <si>
    <t xml:space="preserve">INF CORNER T51 BP DALI 2</t>
  </si>
  <si>
    <t xml:space="preserve">POWER SPL 250-48 250Вт48В</t>
  </si>
  <si>
    <t xml:space="preserve"> INF CONNECTOR 180 BP DALI 2</t>
  </si>
  <si>
    <t xml:space="preserve"> INF CONNECTOR 90 BP DALI 2</t>
  </si>
  <si>
    <t xml:space="preserve"> INF POWER CONNECTOR BP DALI 2</t>
  </si>
  <si>
    <t xml:space="preserve">INF LINE 800 1630 BD DALI 2 3000К120°IP4048ВDIM DALI 2</t>
  </si>
  <si>
    <t xml:space="preserve">INF TURN LINE SPOT 200 1030 36° BD DALI 2 10Вт3000К36°IP4048ВDIM DALI 2</t>
  </si>
  <si>
    <t xml:space="preserve">Ковер</t>
  </si>
  <si>
    <t xml:space="preserve">https://amikovry.ru/catalog/product/kover-nature-8015-001-800/?offer=295096</t>
  </si>
  <si>
    <t xml:space="preserve">Безворсовый ковер Nature 8015.001-800</t>
  </si>
  <si>
    <t xml:space="preserve">170х240 см</t>
  </si>
  <si>
    <t xml:space="preserve">https://amikovry.ru/</t>
  </si>
  <si>
    <t xml:space="preserve">Столовая (3)</t>
  </si>
  <si>
    <t xml:space="preserve">да</t>
  </si>
  <si>
    <t xml:space="preserve">1327, 3965, 3225, 226, 2200 (2вн, 2нар.)</t>
  </si>
  <si>
    <t xml:space="preserve">https://reloft.art/product/teploe-ozero/</t>
  </si>
  <si>
    <t xml:space="preserve">Александр Михалев Теплое озеро  Картины  Артикул: Страна: Россия  Размер: (90 х 120 см.)</t>
  </si>
  <si>
    <t xml:space="preserve">90х120 см</t>
  </si>
  <si>
    <t xml:space="preserve">https://reloft.art/</t>
  </si>
  <si>
    <t xml:space="preserve">Люстра</t>
  </si>
  <si>
    <t xml:space="preserve">https://www.cosmorelax.ru/catalog/podvesnyye/podvesnoy_svetilnik_md21362_14/#20734</t>
  </si>
  <si>
    <t xml:space="preserve">Подвесной светильник Agnes 14 ламп</t>
  </si>
  <si>
    <t xml:space="preserve">Высота: 131 см  Диаметр: 164 см </t>
  </si>
  <si>
    <t xml:space="preserve">www.cosmorelax.ru</t>
  </si>
  <si>
    <t xml:space="preserve">INF LOCUS 0430 24° BD DALI 2</t>
  </si>
  <si>
    <t xml:space="preserve">Зеркала</t>
  </si>
  <si>
    <t xml:space="preserve">https://mensotechnology.ru/magazin/product/minimo_ovale-pz_03-2-3</t>
  </si>
  <si>
    <t xml:space="preserve">Мinimo_ovale</t>
  </si>
  <si>
    <t xml:space="preserve">2400х200 мм</t>
  </si>
  <si>
    <t xml:space="preserve">https://mensotechnology.ru/</t>
  </si>
  <si>
    <t xml:space="preserve">Обеденные кресла</t>
  </si>
  <si>
    <t xml:space="preserve">https://morsons.ru/product/29164/</t>
  </si>
  <si>
    <t xml:space="preserve">Набор из двух светло-зеленых стульев Eichholtz  "Filmore"</t>
  </si>
  <si>
    <t xml:space="preserve">Глубина: 57 см Ширина: 57 см Высота: 74 см </t>
  </si>
  <si>
    <t xml:space="preserve">morsons.ru</t>
  </si>
  <si>
    <t xml:space="preserve">https://deephouse.pro/stulya_list/stul-magrib-gorchichnyy-barkhat-nozhki-chernye/  https://thefields.ru/chairs/konna-chair-in-light-grey-cord-92389/</t>
  </si>
  <si>
    <t xml:space="preserve">Обеденный стол</t>
  </si>
  <si>
    <t xml:space="preserve">https://www.stels.ru/catalog/millennium-xxl.html</t>
  </si>
  <si>
    <t xml:space="preserve">Обеденный стол Millennium XXL Bontempi Casaa </t>
  </si>
  <si>
    <t xml:space="preserve">300 х 120 см H 75 см </t>
  </si>
  <si>
    <t xml:space="preserve">www.stels.ru</t>
  </si>
  <si>
    <t xml:space="preserve">Сервант для посуды</t>
  </si>
  <si>
    <t xml:space="preserve">МДФ/эмаль, стекло, подсветка </t>
  </si>
  <si>
    <t xml:space="preserve">Холл (4)</t>
  </si>
  <si>
    <t xml:space="preserve">ДВ 008 раздвижная</t>
  </si>
  <si>
    <t xml:space="preserve">двери раздвижные</t>
  </si>
  <si>
    <t xml:space="preserve">https://sofiadoors.com/blog/grafichnyj-dizajn-i-beskompromissnoe-kachestvo-v-kollekcii-peregorodok-grafica/</t>
  </si>
  <si>
    <t xml:space="preserve">Grafica GR5</t>
  </si>
  <si>
    <t xml:space="preserve">900x2700</t>
  </si>
  <si>
    <t xml:space="preserve">https://sofiadoors.com/</t>
  </si>
  <si>
    <t xml:space="preserve">rimadesio stripe</t>
  </si>
  <si>
    <t xml:space="preserve">ДВ 005</t>
  </si>
  <si>
    <t xml:space="preserve">двери</t>
  </si>
  <si>
    <t xml:space="preserve">https://sofiadoors.com/catalog/skrytye-dveri/skrytaa-dver-na-seba</t>
  </si>
  <si>
    <t xml:space="preserve">SOFIA Invisible На Себя</t>
  </si>
  <si>
    <t xml:space="preserve">2685х800</t>
  </si>
  <si>
    <t xml:space="preserve">https://www.union.ru/skrytye-dveri-invisible</t>
  </si>
  <si>
    <t xml:space="preserve">ДВ 007</t>
  </si>
  <si>
    <t xml:space="preserve">ДВ 004</t>
  </si>
  <si>
    <t xml:space="preserve">ДВ 003</t>
  </si>
  <si>
    <t xml:space="preserve">ДВ 002</t>
  </si>
  <si>
    <t xml:space="preserve">2285, 7033, 2764, 2788 (2вн, 2нар)</t>
  </si>
  <si>
    <t xml:space="preserve">https://www.centrsvet.ru/media/uploads/p.d.f/infinity_catalog_2021_05_2.pdf </t>
  </si>
  <si>
    <t xml:space="preserve">ERP 100-48</t>
  </si>
  <si>
    <t xml:space="preserve">INF LOOCH 0330 BD 3Вт3000КIP4048В</t>
  </si>
  <si>
    <t xml:space="preserve"> INF TURN LINE SPOT 200 1030 36° BD DALI 2 10Вт3000К36°IP4048ВDIM DALI 2</t>
  </si>
  <si>
    <t xml:space="preserve">Краска настенная № 1 (стены)</t>
  </si>
  <si>
    <t xml:space="preserve">Краска настенная № 1 (лестница)</t>
  </si>
  <si>
    <t xml:space="preserve">Декоративная штукатурка </t>
  </si>
  <si>
    <t xml:space="preserve">Кремпласт (колеруем в цвет CAPAROL/Ral 5014) синий на лестнице</t>
  </si>
  <si>
    <t xml:space="preserve">Панели с зеркальными вставками </t>
  </si>
  <si>
    <t xml:space="preserve">МДФ/эмаль или каменный шпон, зеркало </t>
  </si>
  <si>
    <t xml:space="preserve">12,34 кв.м</t>
  </si>
  <si>
    <t xml:space="preserve">цена за 1м2 от 22000 мдф/эмаль и от 29000 мдф/каменный шпон </t>
  </si>
  <si>
    <t xml:space="preserve">Ограждение лестницы</t>
  </si>
  <si>
    <t xml:space="preserve">ограждение лестницы</t>
  </si>
  <si>
    <t xml:space="preserve">Так, предварительно, стоимость всех работ и материалов варианте сосновый каркас + ясеневые ступени, подступенки и поручни + подсветка + стекло - 570 000 руб, то же самое, только каркас и двери бук 640 000 руб. Это стоимость полного цикла работ и всех материалов. За данный проект. Внешние дверцы посчитаны</t>
  </si>
  <si>
    <t xml:space="preserve">https://instagram.com/lestnicavdome?utm_medium=copy_link</t>
  </si>
  <si>
    <t xml:space="preserve">Подсветка ступеней</t>
  </si>
  <si>
    <t xml:space="preserve">светодиодная лента в профиле</t>
  </si>
  <si>
    <t xml:space="preserve">Перила лестницы</t>
  </si>
  <si>
    <t xml:space="preserve">Лестница</t>
  </si>
  <si>
    <t xml:space="preserve">Ночники</t>
  </si>
  <si>
    <t xml:space="preserve">https://www.centrsvet.ru/catalog/wall_on/steplight_go/</t>
  </si>
  <si>
    <t xml:space="preserve">STEP LIGHT GO RND</t>
  </si>
  <si>
    <t xml:space="preserve">82х56х100</t>
  </si>
  <si>
    <t xml:space="preserve">Система хранения под лестницей</t>
  </si>
  <si>
    <t xml:space="preserve">Корпус ЛДСП, Фасады МДФ/эмаль, </t>
  </si>
  <si>
    <t xml:space="preserve">Настенные светильники</t>
  </si>
  <si>
    <t xml:space="preserve">https://lamproyal.ru/product/svetilnik-nastennyy-leto-by-luke-lamp-co</t>
  </si>
  <si>
    <t xml:space="preserve">Luke Lamp Co. Leto Sconce</t>
  </si>
  <si>
    <t xml:space="preserve">150х760х65</t>
  </si>
  <si>
    <t xml:space="preserve">www.osvetim.ru/</t>
  </si>
  <si>
    <t xml:space="preserve">Гардеробная (5)</t>
  </si>
  <si>
    <t xml:space="preserve"> ERP 100-48 100Вт48В</t>
  </si>
  <si>
    <t xml:space="preserve"> INF TURN LINE 200 0530 BD 5Вт3000К120°IP4048В</t>
  </si>
  <si>
    <t xml:space="preserve">INF TURN SPOT LINE 200 1030 36° BK 10Вт3000К36°IP4048В</t>
  </si>
  <si>
    <t xml:space="preserve">Дверная ручка</t>
  </si>
  <si>
    <t xml:space="preserve">Двери</t>
  </si>
  <si>
    <t xml:space="preserve">https://sofiadoors.com/catalog/rucki/rucka-pure/cernyj-matovyj-pure</t>
  </si>
  <si>
    <t xml:space="preserve">Дверная Ручка "Pure" Черная Матовая</t>
  </si>
  <si>
    <t xml:space="preserve">https://todoor.ru/shop/dvernaja-ruchka-punto-blade-tl-bl-24-chernyj/</t>
  </si>
  <si>
    <t xml:space="preserve">ДВ 009 раздвижная</t>
  </si>
  <si>
    <t xml:space="preserve">Шкафы</t>
  </si>
  <si>
    <t xml:space="preserve">МДФ/Шпон дуба</t>
  </si>
  <si>
    <t xml:space="preserve">2800х1900х350 </t>
  </si>
  <si>
    <t xml:space="preserve">Uclad</t>
  </si>
  <si>
    <t xml:space="preserve">2059, 2059, 2000, 2000 (4вн)</t>
  </si>
  <si>
    <t xml:space="preserve">Душевая (6)</t>
  </si>
  <si>
    <t xml:space="preserve">https://www.italonceramica.ru/ru/kollektsii/millenium/</t>
  </si>
  <si>
    <t xml:space="preserve">Itaion/Millenium/Silver</t>
  </si>
  <si>
    <t xml:space="preserve">600х600</t>
  </si>
  <si>
    <t xml:space="preserve">http://www.ceramic.ru/</t>
  </si>
  <si>
    <t xml:space="preserve">Плитка настенная1 (нужна акварезка)</t>
  </si>
  <si>
    <t xml:space="preserve">https://mosplitka.ru/catalog/plitka/collection-bardilio/?utm_source=advcake&amp;utm_medium=cpa&amp;utm_campaign=cityads&amp;utm_content=2Keh&amp;advcake_params=93KZ1UV4ftZrkXA</t>
  </si>
  <si>
    <t xml:space="preserve">КЕРАМИЧЕСКИЙ ГРАНИТ 119,5X320 SURFACE LABORATORY/БАРДИЛИО СЕРЫЙ ЛАППАТИРОВАННЫЙ ОБРЕЗНОЙ</t>
  </si>
  <si>
    <t xml:space="preserve">320х119,5</t>
  </si>
  <si>
    <t xml:space="preserve">https://mosplitka.ru/</t>
  </si>
  <si>
    <t xml:space="preserve">http://www.ceramic.ru/katalog/3124-sharm-delyuks-statuario-fantastiko.html</t>
  </si>
  <si>
    <t xml:space="preserve">Настенная плитка</t>
  </si>
  <si>
    <t xml:space="preserve">1200x600</t>
  </si>
  <si>
    <t xml:space="preserve">2294, 1001, 796, 715, 100, 540, 1377, 2264 (6вн, 2 нар)</t>
  </si>
  <si>
    <t xml:space="preserve">Раковина</t>
  </si>
  <si>
    <t xml:space="preserve">сан.техника</t>
  </si>
  <si>
    <t xml:space="preserve">http://akrilium.ru/</t>
  </si>
  <si>
    <t xml:space="preserve">Раковина в ванную комнату из Staron  Quasar White SQ019</t>
  </si>
  <si>
    <t xml:space="preserve">1377х500</t>
  </si>
  <si>
    <t xml:space="preserve">59 027</t>
  </si>
  <si>
    <t xml:space="preserve">Стеклянная перегородка</t>
  </si>
  <si>
    <t xml:space="preserve">Instagram @makeloft</t>
  </si>
  <si>
    <t xml:space="preserve">Перегородка в душ угловая 4х4 (3 секции: 2 стационарные, 1 распашная) с расстекловкой внакладку с одной стороны </t>
  </si>
  <si>
    <t xml:space="preserve">ширина глубина высота. 1 1255 1060 2000</t>
  </si>
  <si>
    <t xml:space="preserve">261 000</t>
  </si>
  <si>
    <t xml:space="preserve">Смеситель для раковины</t>
  </si>
  <si>
    <t xml:space="preserve">https://santehnika-online.ru/product/smesitel_paffoni_light_lig101no_m_s_vnutrenney_chastyu_dlya_rakoviny/</t>
  </si>
  <si>
    <t xml:space="preserve">Смеситель Paffoni Light LIG101NO/M С ВНУТРЕННЕЙ ЧАСТЬЮ, для раковины</t>
  </si>
  <si>
    <t xml:space="preserve">https://santehnika-online.ru/</t>
  </si>
  <si>
    <t xml:space="preserve">29 400</t>
  </si>
  <si>
    <t xml:space="preserve">Душевая лейка</t>
  </si>
  <si>
    <t xml:space="preserve">https://santehnika-online.ru/product/dushevoy_komplekt_am_pm_x_joy_fb85a1rh22_s_vnutrenney_chastyu_dlya_dusha_chyernyy/</t>
  </si>
  <si>
    <t xml:space="preserve">Душевой комплект AM.PM X-Joy FB85A1RH22 С ВНУТРЕННЕЙ ЧАСТЬЮ, для душа, чёрный</t>
  </si>
  <si>
    <t xml:space="preserve">25 690</t>
  </si>
  <si>
    <t xml:space="preserve">тумба под раковину эмаль, тумба навесная с зеркалом с подсветкой открытые полки эмаль, стеллаж эмаль , навесные пеналы эмаль</t>
  </si>
  <si>
    <t xml:space="preserve"> Фасады: МДФ эмаль матовая, ЛДСП с зеркалом  - Зеркало с подложкой ЛДСП - Корпус Egger однотонный, в кромке 0,4 мм, кромление по PUR технологии (подробнее https://www.interierno.com/news/pur/), задняя стенка ЛХДФ - Петли  Blum - Выдвижные ящики с фурнитурой скрытого монтажа </t>
  </si>
  <si>
    <t xml:space="preserve">Интерьерно</t>
  </si>
  <si>
    <t xml:space="preserve">351 517</t>
  </si>
  <si>
    <t xml:space="preserve">Гигиенический душ</t>
  </si>
  <si>
    <t xml:space="preserve">https://santehnika-online.ru/product/gigienicheskiy_dush_stworki_by_damixa_khelsinki_hfhs52030_so_smesitelem_s_vnutrenney_chastyu_chernyy/</t>
  </si>
  <si>
    <t xml:space="preserve">Гигиенический душ STWORKI by Damixa Хельсинки HFHS52030 со смесителем, С ВНУТРЕННЕЙ ЧАСТЬЮ, черный</t>
  </si>
  <si>
    <t xml:space="preserve">Длина шланга 150 см</t>
  </si>
  <si>
    <t xml:space="preserve">20х20х2000 мм (2700)</t>
  </si>
  <si>
    <t xml:space="preserve">8х1,8 мм (2700)</t>
  </si>
  <si>
    <t xml:space="preserve">Унитаз</t>
  </si>
  <si>
    <t xml:space="preserve">https://santehnika-online.ru/product/unitaz_podvesnoy_tece_one_9700200_bezobodkovyy_s_bide/</t>
  </si>
  <si>
    <t xml:space="preserve">Унитаз подвесной TECE One 9700200 безободковый с биде</t>
  </si>
  <si>
    <t xml:space="preserve">54 x 40 x 39.2 см</t>
  </si>
  <si>
    <t xml:space="preserve">Унитаз-биде подвесной TECE One 9700200 с горизонтальным выпуском</t>
  </si>
  <si>
    <t xml:space="preserve">Полотенцесушитель</t>
  </si>
  <si>
    <t xml:space="preserve">https://santehnika-online.ru/product/polotentsesushitel_elektricheskiy_lemark_bellario_p10_50x80_chernyy/?utm_source=google&amp;utm_medium=cpc&amp;utm_campaign=gmc-none-obshchaya-0-krasnodar-none-1525558291&amp;utm_content=v2||289597506227||pla-433809274692||||59977831084||1525558291||||g||||||pla||8381386||online||464139||RU||ru||433809274692||||||||c||433809274692||1011905||||&amp;gclid=Cj0KCQjw1ouKBhC5ARIsAHXNMI9jQ57u6up0xPlyF_biKuxX2k1akyY_8Bd32Tqa113BDtEpd3DhU7MaArTHEALw_wcB</t>
  </si>
  <si>
    <t xml:space="preserve">Полотенцесушитель электрический Lemark Bellario П10 50x80, черный
</t>
  </si>
  <si>
    <t xml:space="preserve">50x80</t>
  </si>
  <si>
    <t xml:space="preserve">28 074</t>
  </si>
  <si>
    <t xml:space="preserve">Держатель для полотенец</t>
  </si>
  <si>
    <t xml:space="preserve">аксессуары</t>
  </si>
  <si>
    <t xml:space="preserve">аксессуары для ванной комнаты</t>
  </si>
  <si>
    <t xml:space="preserve">https://santehnika-online.ru/product/kryuchok_colombo_design_look_lc27_nm/</t>
  </si>
  <si>
    <t xml:space="preserve">Крючок Colombo Design Look LC27.NM </t>
  </si>
  <si>
    <t xml:space="preserve"> 6 x 3.5 x 4.5 см</t>
  </si>
  <si>
    <t xml:space="preserve">2 930</t>
  </si>
  <si>
    <t xml:space="preserve">Держатель для туалетной бумаги</t>
  </si>
  <si>
    <t xml:space="preserve">https://santehnika-online.ru/product/derzhatel_tualetnoy_bumagi_duravit_starck_t_0099404600_chernyy_s_kryshkoy/</t>
  </si>
  <si>
    <t xml:space="preserve">Duravit Starck T 0099404600 черный, с крышкой</t>
  </si>
  <si>
    <t xml:space="preserve"> 12.5 x 8.3 x 13.1 см</t>
  </si>
  <si>
    <t xml:space="preserve">9 151</t>
  </si>
  <si>
    <t xml:space="preserve">Кнопка инсталляции</t>
  </si>
  <si>
    <t xml:space="preserve">https://santehnika-online.ru/product/knopka_smyva_tece_now_9240407_chernyy_matovyy/</t>
  </si>
  <si>
    <t xml:space="preserve">Кнопка смыва TECE Now 9240407 черный матовый</t>
  </si>
  <si>
    <t xml:space="preserve">22
x
15 см</t>
  </si>
  <si>
    <t xml:space="preserve">Принудительная вентиляция</t>
  </si>
  <si>
    <t xml:space="preserve">https://ppk-levsha.ru/collection/marley-germaniya/product/ventilyator-marley-mp-100s-premium-p11</t>
  </si>
  <si>
    <t xml:space="preserve">Вентилятор накладной Marley MP-100S (Premium P11) (таймер, датчик влажности, программируемый)</t>
  </si>
  <si>
    <t xml:space="preserve">Диаметр - 100 мм</t>
  </si>
  <si>
    <t xml:space="preserve">https://ppk-levsha.ru/</t>
  </si>
  <si>
    <t xml:space="preserve">душевой трап</t>
  </si>
  <si>
    <t xml:space="preserve">https://santehnika-online.ru/product/dushevoy_lotok_alcaplast_double_apz13_85_sm/</t>
  </si>
  <si>
    <t xml:space="preserve">Душевой лоток AlcaPlast Double APZ13 85 см</t>
  </si>
  <si>
    <t xml:space="preserve">Длина внешней части
85 см
Ширина внешней части
7.1 см</t>
  </si>
  <si>
    <t xml:space="preserve">21 450</t>
  </si>
  <si>
    <t xml:space="preserve">https://www.centrsvet.ru/catalog/nakladnie/piccolo_ceiling/</t>
  </si>
  <si>
    <t xml:space="preserve">LOCUS C IP65</t>
  </si>
  <si>
    <t xml:space="preserve">Хозяйственная комната (7)</t>
  </si>
  <si>
    <t xml:space="preserve">Системы хранения</t>
  </si>
  <si>
    <t xml:space="preserve">Мr Doors, фасады эмаль</t>
  </si>
  <si>
    <t xml:space="preserve">250 000</t>
  </si>
  <si>
    <t xml:space="preserve">https://santehnika-online.ru/product/moyka_kukhonnaya_omoikiri_kata_54_u_bl_chernaya/</t>
  </si>
  <si>
    <t xml:space="preserve">Мойка кухонная Omoikiri Kata 54-U-BL черная</t>
  </si>
  <si>
    <t xml:space="preserve"> 54 x 42 см</t>
  </si>
  <si>
    <t xml:space="preserve">17 730</t>
  </si>
  <si>
    <t xml:space="preserve">Стиральная машина</t>
  </si>
  <si>
    <t xml:space="preserve">https://www.miele-shop.ru/catalog/p_11664200/miele-ru/ </t>
  </si>
  <si>
    <t xml:space="preserve">Стиральная машина WSA023WCS Chrome Edition </t>
  </si>
  <si>
    <t xml:space="preserve">Габариты (ВхШхГ): 85,0 x 59,6 x 63,6 см. </t>
  </si>
  <si>
    <t xml:space="preserve">Столешница для раковины</t>
  </si>
  <si>
    <t xml:space="preserve">Рейлинг</t>
  </si>
  <si>
    <t xml:space="preserve">https://www.komplekttorg.ru/product/rejling-dlya-kuhni-nikel-matoviy-kessebohmer/</t>
  </si>
  <si>
    <t xml:space="preserve">Рейлинг Ø 16мм. никель матовый</t>
  </si>
  <si>
    <t xml:space="preserve">Длина 1200 мм</t>
  </si>
  <si>
    <t xml:space="preserve">https://www.komplekttorg.ru/</t>
  </si>
  <si>
    <t xml:space="preserve">Сушильная машина</t>
  </si>
  <si>
    <t xml:space="preserve">https://www.miele-shop.ru/catalog/p_11455840/miele-ru/ </t>
  </si>
  <si>
    <t xml:space="preserve">Сушильная машина TED445WP Chrome Edition </t>
  </si>
  <si>
    <t xml:space="preserve">Габариты Ш х В х Г в мм: 596 x 850 x 636 </t>
  </si>
  <si>
    <t xml:space="preserve">www.miele-shop.ru  </t>
  </si>
  <si>
    <t xml:space="preserve">https://santehnika-online.ru/product/smesitel_omoikiri_nakagawa_2_plus_4994343_dlya_kukhonnoy_moyki/</t>
  </si>
  <si>
    <t xml:space="preserve">Смеситель Omoikiri Nakagawa 2 Plus 4994343 для кухонной мойки
</t>
  </si>
  <si>
    <t xml:space="preserve">Высота излива
27.9 см
Длина излива
21 см</t>
  </si>
  <si>
    <t xml:space="preserve">19 190</t>
  </si>
  <si>
    <t xml:space="preserve">DOT.TOT SOFT</t>
  </si>
  <si>
    <t xml:space="preserve">https://terma-online.ru/magazin/product/polotentsesushitel-terma-zigzag-835x500-metallic-black</t>
  </si>
  <si>
    <t xml:space="preserve">Полотенцесушитель Terma Zigzag 835*500 Metallic Black</t>
  </si>
  <si>
    <t xml:space="preserve">835*500</t>
  </si>
  <si>
    <t xml:space="preserve">https://terma-online.ru/</t>
  </si>
  <si>
    <t xml:space="preserve">27 389</t>
  </si>
  <si>
    <t xml:space="preserve">Краска настенная №1</t>
  </si>
  <si>
    <t xml:space="preserve">1703, 2900 (1вн)</t>
  </si>
  <si>
    <t xml:space="preserve">Плинус</t>
  </si>
  <si>
    <t xml:space="preserve">Кладовая (8)</t>
  </si>
  <si>
    <t xml:space="preserve">500 000</t>
  </si>
  <si>
    <t xml:space="preserve"> INF TRACK T51 BP DALI 2</t>
  </si>
  <si>
    <t xml:space="preserve">ERP 100-48 100Вт48В</t>
  </si>
  <si>
    <t xml:space="preserve"> INF LINE 800 1630 BD DALI 2 3000К120°IP4048ВDIM DALI 2</t>
  </si>
  <si>
    <t xml:space="preserve">https://www.centrsvet.ru/catalog/infinity_dali2/infinity_air/</t>
  </si>
  <si>
    <t xml:space="preserve">Infinity Air</t>
  </si>
  <si>
    <t xml:space="preserve">https://www.centrsvet.ru/</t>
  </si>
  <si>
    <t xml:space="preserve">https://www.mvideo.ru/products/holodilnik-liebherr-cbnbs-4835-20070019?_uhta=&amp;gclid=Cj0KCQjw1ouKBhC5ARIsAHXNMI-WtHKNWkdRg06PNzJEj0R9LLoP4i80yWDHy2FDAPaPNLCK7LGF7lEaAqQ5EALw_wcB </t>
  </si>
  <si>
    <t xml:space="preserve">Холодильник Liebherr CBNbs 4835 </t>
  </si>
  <si>
    <t xml:space="preserve">201*60*66,5 </t>
  </si>
  <si>
    <t xml:space="preserve">www.miele-shop.ru   </t>
  </si>
  <si>
    <t xml:space="preserve">Прихожая (9)</t>
  </si>
  <si>
    <t xml:space="preserve">385, 3745, 1255, 706, 980, 2688 (4 вн, 1 нар)</t>
  </si>
  <si>
    <t xml:space="preserve">Перегородка</t>
  </si>
  <si>
    <t xml:space="preserve">Материал металл</t>
  </si>
  <si>
    <t xml:space="preserve">Мдф — 109000₽</t>
  </si>
  <si>
    <t xml:space="preserve">Шкаф</t>
  </si>
  <si>
    <t xml:space="preserve">Фасады: Cleaf  - Зеркало с подложкой ЛДСП - Корпус Egger однотонный, в кромке 0,4 мм, кромление по PUR технологии (подробнее https://www.interierno.com/news/pur/), задняя стенка ЛХДФ - Петли  Blum - Подъемные механизмы Blum  - Выдвижные ящики с фурнитурой скрытого монтажа</t>
  </si>
  <si>
    <t xml:space="preserve">198 517</t>
  </si>
  <si>
    <t xml:space="preserve">Консоль с зеркалом</t>
  </si>
  <si>
    <t xml:space="preserve">Зеркало стена</t>
  </si>
  <si>
    <t xml:space="preserve">зеркала</t>
  </si>
  <si>
    <t xml:space="preserve">Размеры: 990х2700мм;  Материал: зеркало без рамы.</t>
  </si>
  <si>
    <t xml:space="preserve">Menso Technology</t>
  </si>
  <si>
    <t xml:space="preserve">Пуфик</t>
  </si>
  <si>
    <t xml:space="preserve">https://www.cosmorelax.ru/catalog/pufy-i-ottomanki/puf_sofa_03_4080/#166525</t>
  </si>
  <si>
    <t xml:space="preserve">Пуф Pawai ширина 80 </t>
  </si>
  <si>
    <t xml:space="preserve">Глубина: 40 см Ширина: 80 см Высота: 45 см</t>
  </si>
  <si>
    <t xml:space="preserve">https://www.cosmorelax.ru/</t>
  </si>
  <si>
    <t xml:space="preserve">17 800</t>
  </si>
  <si>
    <t xml:space="preserve">ДВ 001 входная</t>
  </si>
  <si>
    <t xml:space="preserve">входная дверь</t>
  </si>
  <si>
    <t xml:space="preserve">https://yaguar-m.ru/vhodnye-dveri-s-ekranom</t>
  </si>
  <si>
    <t xml:space="preserve">серия Penta Itec (серая)</t>
  </si>
  <si>
    <t xml:space="preserve">2100х1145</t>
  </si>
  <si>
    <t xml:space="preserve">ДВЕРИ ЯГУАР</t>
  </si>
  <si>
    <t xml:space="preserve"> CAP INF TRACK T51 BP</t>
  </si>
  <si>
    <t xml:space="preserve">С.У.(10)</t>
  </si>
  <si>
    <t xml:space="preserve">Раковина 1000х500. Камень Staron  Quasar White SQ019 </t>
  </si>
  <si>
    <t xml:space="preserve">56 220</t>
  </si>
  <si>
    <t xml:space="preserve">ДВ 006</t>
  </si>
  <si>
    <t xml:space="preserve">2685x800</t>
  </si>
  <si>
    <t xml:space="preserve">Тумба под раковину, шкаф над инсталляцией</t>
  </si>
  <si>
    <t xml:space="preserve">Фасады: МДФ эмаль матовая, Cleaf с древесной текстурой  - Корпус Egger однотонный, в кромке 0,4 мм, кромление по PUR технологии (подробнее https://www.interierno.com/news/pur/), задняя стенка ЛХДФ - Петли  Blum - Выдвижные ящики с фурнитурой скрытого монтажа </t>
  </si>
  <si>
    <t xml:space="preserve">117 955.0</t>
  </si>
  <si>
    <t xml:space="preserve">Смеситель раковины</t>
  </si>
  <si>
    <t xml:space="preserve">https://santehnika-online.ru/product/smesitel_hansgrohe_talis_e_71710670_dlya_rakoviny_s_donnym_klapanom/</t>
  </si>
  <si>
    <t xml:space="preserve">Смеситель Hansgrohe Talis E 71710670 для раковины с донным клапаном</t>
  </si>
  <si>
    <t xml:space="preserve">Длина излива: 11.2 см</t>
  </si>
  <si>
    <t xml:space="preserve">18 470</t>
  </si>
  <si>
    <t xml:space="preserve">Подвесные светильники</t>
  </si>
  <si>
    <t xml:space="preserve">1184, 1990, 1400, 1000, 200, 990 (5 вн, 1нар)</t>
  </si>
  <si>
    <t xml:space="preserve">Зеркало с подсветкой</t>
  </si>
  <si>
    <t xml:space="preserve">Размеры: D 1950мм; 975х1450мм Материал: зеркало без рамы, задняя подсветка 4000к</t>
  </si>
  <si>
    <t xml:space="preserve">Ёршик</t>
  </si>
  <si>
    <t xml:space="preserve">https://santehnika-online.ru/product/ershik_duravit_starck_t_0099464600_podvesnoy_chernyy/</t>
  </si>
  <si>
    <t xml:space="preserve">Ершик Duravit Starck T 0099464600 подвесной, черный</t>
  </si>
  <si>
    <t xml:space="preserve">8 x 11.8 x 43.5 см</t>
  </si>
  <si>
    <t xml:space="preserve">11 170</t>
  </si>
  <si>
    <t xml:space="preserve">XL-формат 120x278 см</t>
  </si>
  <si>
    <t xml:space="preserve">Гостевая (11)</t>
  </si>
  <si>
    <t xml:space="preserve">Кровать + мягкие панели</t>
  </si>
  <si>
    <t xml:space="preserve">Кровать Standard Микровелюр Панель-изголовье Микровелюр</t>
  </si>
  <si>
    <t xml:space="preserve">Mr.Walls</t>
  </si>
  <si>
    <t xml:space="preserve">Картины</t>
  </si>
  <si>
    <t xml:space="preserve">Холст/акрил</t>
  </si>
  <si>
    <t xml:space="preserve">1000х700</t>
  </si>
  <si>
    <t xml:space="preserve"> ARTEMYS</t>
  </si>
  <si>
    <t xml:space="preserve">Прикроватные тумбы</t>
  </si>
  <si>
    <t xml:space="preserve">https://www.cosmorelax.ru/catalog/prikrovatnye_tumby/tumba_9976/#70109</t>
  </si>
  <si>
    <t xml:space="preserve">Прикроватная тумба Harma</t>
  </si>
  <si>
    <t xml:space="preserve">Глубина: 40 см Ширина: 50 см Высота: 45 см</t>
  </si>
  <si>
    <t xml:space="preserve">15 300</t>
  </si>
  <si>
    <t xml:space="preserve">корпус ЛДСП, фасады МДФ/эмаль </t>
  </si>
  <si>
    <t xml:space="preserve">Прикроватный коврик</t>
  </si>
  <si>
    <t xml:space="preserve">https://kover.ru/product/2224714/4456435/</t>
  </si>
  <si>
    <t xml:space="preserve">«MURUGAN» PLAIN-BD12/D001 241 x 340 см</t>
  </si>
  <si>
    <t xml:space="preserve">2,41Х3,4 м</t>
  </si>
  <si>
    <t xml:space="preserve">https://kover.ru/</t>
  </si>
  <si>
    <t xml:space="preserve">Консоль с зеркалом и подсветкой</t>
  </si>
  <si>
    <t xml:space="preserve">корпус и фасады МДФ/эмаль </t>
  </si>
  <si>
    <t xml:space="preserve">H&amp;H (колеруем в цвет Ral 6004)</t>
  </si>
  <si>
    <t xml:space="preserve">3979, 4405, 600, 100, 600, 1177, 3085, 207, 1323 (5вн, 3нар)</t>
  </si>
  <si>
    <t xml:space="preserve">Loten Grey Z (GUARDO RETTA 3P)</t>
  </si>
  <si>
    <t xml:space="preserve">750x593</t>
  </si>
  <si>
    <t xml:space="preserve">Подвесы</t>
  </si>
  <si>
    <t xml:space="preserve">https://romatti.ru/catalog/p342082892-podvesnoj-svetilnik-kuu.html</t>
  </si>
  <si>
    <t xml:space="preserve">Kuu by Romatti 30*18, черный</t>
  </si>
  <si>
    <t xml:space="preserve">30*18 см</t>
  </si>
  <si>
    <t xml:space="preserve">https://romatti.ru/</t>
  </si>
  <si>
    <t xml:space="preserve">12 600</t>
  </si>
  <si>
    <t xml:space="preserve">Деревянные панели</t>
  </si>
  <si>
    <t xml:space="preserve">светодиодная лента </t>
  </si>
  <si>
    <t xml:space="preserve">8х1,8 мм (10600)</t>
  </si>
  <si>
    <t xml:space="preserve">20х20х2000 мм (10600)</t>
  </si>
  <si>
    <t xml:space="preserve">Сидение</t>
  </si>
  <si>
    <t xml:space="preserve">https://dom-store.ru/puf-innovation-living-malloy-kenia-seriy/?gclid=CjwKCAjw4qCKBhAVEiwAkTYsPJGDg_riZNGw6FXOqpxaX7IsKFqG11xApmvZoLjsG1ihvEQJcQXDnRoCz3gQAvD_BwE</t>
  </si>
  <si>
    <t xml:space="preserve">Пуф Innovation Living Malloy, кениа серый</t>
  </si>
  <si>
    <t xml:space="preserve">1000Х750 мм</t>
  </si>
  <si>
    <t xml:space="preserve">https://dom-store.ru/</t>
  </si>
  <si>
    <t xml:space="preserve">https://www.cosmorelax.ru/catalog/pufy-i-ottomanki/ottomanka_sofa_06_t/#126469 </t>
  </si>
  <si>
    <t xml:space="preserve">Детская (12)</t>
  </si>
  <si>
    <t xml:space="preserve">Настенная краска</t>
  </si>
  <si>
    <t xml:space="preserve">Краска</t>
  </si>
  <si>
    <t xml:space="preserve">H&amp;H (колеруем в цвет CAPAROL/Ral 9016</t>
  </si>
  <si>
    <t xml:space="preserve">H&amp;H (колеруем в цвет CAPAROL/Velvet 15)</t>
  </si>
  <si>
    <t xml:space="preserve">H&amp;H (колеруем в цвет CAPAROLVLazurit 165)</t>
  </si>
  <si>
    <t xml:space="preserve">4405, 3968, 4405, 3968 (4вн)</t>
  </si>
  <si>
    <t xml:space="preserve">ДВ 010 раздвижная</t>
  </si>
  <si>
    <t xml:space="preserve">https://rmhome.ru/product/divan-raskladnoi-silvio260/</t>
  </si>
  <si>
    <t xml:space="preserve">Диван раскладной Сильвио</t>
  </si>
  <si>
    <t xml:space="preserve">Длинна 215 см</t>
  </si>
  <si>
    <t xml:space="preserve">https://rmhome.ru</t>
  </si>
  <si>
    <t xml:space="preserve">https://www.bodeco.ru/catalog/mebel/divany_i_kushetki/divan_retro_hkliving_2_kh_mestnyy_okhra/</t>
  </si>
  <si>
    <t xml:space="preserve">Стол, полки, настенные панели над кроватью</t>
  </si>
  <si>
    <t xml:space="preserve">1Стол, 2полки с подсветкой, 3панели </t>
  </si>
  <si>
    <t xml:space="preserve">https://www.svetlux.ru/product/potolochnaya-lyustra-mekli-07650-6-19_kl/</t>
  </si>
  <si>
    <t xml:space="preserve">ПОТОЛОЧНАЯ ЛЮСТРА МЕКЛИ 07650-6,19_KL</t>
  </si>
  <si>
    <t xml:space="preserve">Высота, см 90 Диаметр, см 75</t>
  </si>
  <si>
    <t xml:space="preserve">https://www.svetlux.ru/</t>
  </si>
  <si>
    <t xml:space="preserve">14 800</t>
  </si>
  <si>
    <t xml:space="preserve">Картины Группа</t>
  </si>
  <si>
    <t xml:space="preserve">https://dg-home.ru/catalog/postery/nabor_posterov_kollazh_priroda_248_21h30_sm___2_sht_30h40_sm___3_sht_50h70_sm___1_sht_/</t>
  </si>
  <si>
    <t xml:space="preserve">Стул</t>
  </si>
  <si>
    <t xml:space="preserve">https://www.cosmorelax.ru/catalog/ofisnye/kreslo_nuuk/#191033</t>
  </si>
  <si>
    <t xml:space="preserve">Кресло Nuuk</t>
  </si>
  <si>
    <t xml:space="preserve">L 61 D 62 H 82 SH 50/48 cm</t>
  </si>
  <si>
    <t xml:space="preserve">https://thefields.ru/chairs/stul-ziggy-gorchichnyy-82338/</t>
  </si>
  <si>
    <t xml:space="preserve">86 400</t>
  </si>
  <si>
    <t xml:space="preserve">INF TURN LINE 200 0530 BD 5Вт3000К120°IP4048В</t>
  </si>
  <si>
    <t xml:space="preserve">настенные рейки с панелями под бетон</t>
  </si>
  <si>
    <t xml:space="preserve">Панели МДФ с эффектом </t>
  </si>
  <si>
    <t xml:space="preserve">Бра</t>
  </si>
  <si>
    <t xml:space="preserve">https://maytoni.ru/products/dekorativnyy_svet/bra/c038wl_l3b3k/</t>
  </si>
  <si>
    <t xml:space="preserve">Бра Mirax C038WL-L3B3K</t>
  </si>
  <si>
    <t xml:space="preserve">Высота, мм: 85 Ширина, мм: 63</t>
  </si>
  <si>
    <t xml:space="preserve">https://maytoni.ru/</t>
  </si>
  <si>
    <t xml:space="preserve">3 250</t>
  </si>
  <si>
    <t xml:space="preserve">https://kover.ru/product/4437785/4449496/?utm_source=google&amp;utm_medium=cpc&amp;utm_campaign=Adgasm-Google-SmartShopping-Russia%7C12775917310&amp;utm_term=4449496&amp;utm_content=groupid%7C116251204490_adid%7C515404243424_device%7Cc_geo%7C1011905_source%7C&amp;gclid=CjwKCAjwjdOIBhA_EiwAHz8xm-EuP93OuxpkjJUCwYTVOefyFcdfoP7smmHQD6NwKktQCpAZp7V8VRoCKJ0QAvD_BwE</t>
  </si>
  <si>
    <t xml:space="preserve">«SALVATORE» Z332-A-HBDGRY-BRN-BGE</t>
  </si>
  <si>
    <t xml:space="preserve">200 x 290</t>
  </si>
  <si>
    <t xml:space="preserve">95 900</t>
  </si>
  <si>
    <t xml:space="preserve">Гардеробная (13)</t>
  </si>
  <si>
    <t xml:space="preserve"> INF LINE 400 1027 BD 2700К120°IP4048В</t>
  </si>
  <si>
    <t xml:space="preserve">Зеркало</t>
  </si>
  <si>
    <t xml:space="preserve">Размеры: 980х2700мм;  Материал: зеркало без рамы.</t>
  </si>
  <si>
    <t xml:space="preserve">Спальня (14)</t>
  </si>
  <si>
    <t xml:space="preserve">ДВ 016</t>
  </si>
  <si>
    <t xml:space="preserve"> INF CON 180</t>
  </si>
  <si>
    <t xml:space="preserve">Худ. Бетон (несколько компонентов)</t>
  </si>
  <si>
    <t xml:space="preserve">4045, 4438, 2902, 2484, 1243, 7102, 100 (6вн, 2нар)</t>
  </si>
  <si>
    <t xml:space="preserve">https://www.centrsvet.ru/catalog/decorative/locus_long_c/</t>
  </si>
  <si>
    <t xml:space="preserve">LOCUS LONG T15 0230 30° BD</t>
  </si>
  <si>
    <t xml:space="preserve">120 длина плафона, 15 мм</t>
  </si>
  <si>
    <t xml:space="preserve">20 800</t>
  </si>
  <si>
    <t xml:space="preserve">Размеры: 600х2800мм;  Материал: зеркало без рамы. </t>
  </si>
  <si>
    <t xml:space="preserve">Размеры: 500х2800мм;  Материал: зеркало без рамы.</t>
  </si>
  <si>
    <t xml:space="preserve">Стена за кроватью панели (Панели гладкие и с рейкой + зеркала  )</t>
  </si>
  <si>
    <t xml:space="preserve">https://koza-home.ru/catalog/prikrovatnye-tumby/KZ-nS008-A/</t>
  </si>
  <si>
    <t xml:space="preserve">ПРИКРОВАТНАЯ ТУМБА CENT</t>
  </si>
  <si>
    <t xml:space="preserve">600/450/650</t>
  </si>
  <si>
    <t xml:space="preserve">https://koza-home.ru/</t>
  </si>
  <si>
    <t xml:space="preserve">58 200</t>
  </si>
  <si>
    <t xml:space="preserve">Кровать</t>
  </si>
  <si>
    <t xml:space="preserve">https://bonaldo.com/ru/product/fluff</t>
  </si>
  <si>
    <t xml:space="preserve">Fluff</t>
  </si>
  <si>
    <t xml:space="preserve">Ширина: 230-250cm  Глубина: 250-255cm  Высота: 90cm</t>
  </si>
  <si>
    <t xml:space="preserve">www.trio.ru</t>
  </si>
  <si>
    <t xml:space="preserve">Коврик</t>
  </si>
  <si>
    <t xml:space="preserve">https://kover.ru/product/4437272/</t>
  </si>
  <si>
    <t xml:space="preserve">«MURUGAN» PLAIN-GRY-WAR-BN08/D106 292 x 385 см</t>
  </si>
  <si>
    <t xml:space="preserve">292 x 385 см</t>
  </si>
  <si>
    <t xml:space="preserve">279 960</t>
  </si>
  <si>
    <t xml:space="preserve">3.3х2.8</t>
  </si>
  <si>
    <t xml:space="preserve">3000х90х175</t>
  </si>
  <si>
    <t xml:space="preserve">Тумба под ТВ</t>
  </si>
  <si>
    <t xml:space="preserve">МДФ/эмаль глянец</t>
  </si>
  <si>
    <t xml:space="preserve">Холст/акрил </t>
  </si>
  <si>
    <t xml:space="preserve">1100х9000</t>
  </si>
  <si>
    <t xml:space="preserve">https://dg-home.ru/catalog/vazy/vaza_lotta_20_sm_ot_la_forma_ex_julia_grup/</t>
  </si>
  <si>
    <t xml:space="preserve">ВАЗА КЕРАМИЧЕСКАЯ БЕЛАЯ LOTTA 20 СМ ОТ LA FORMA</t>
  </si>
  <si>
    <t xml:space="preserve">20х20х6 см</t>
  </si>
  <si>
    <t xml:space="preserve">https://dg-home.ru/ </t>
  </si>
  <si>
    <t xml:space="preserve">Вазы черная</t>
  </si>
  <si>
    <t xml:space="preserve">https://dg-home.ru/catalog/vazy/vaza_laverne_vysokaia_chernaia_ot_la_forma_ex_julia_grup/</t>
  </si>
  <si>
    <t xml:space="preserve">ВАЗА ЧЕРНАЯ СТЕКЛЯННАЯ LAVERNE ОТ LA FORMA</t>
  </si>
  <si>
    <t xml:space="preserve">16х42х16 см</t>
  </si>
  <si>
    <t xml:space="preserve">https://dg-home.ru/</t>
  </si>
  <si>
    <t xml:space="preserve">Стена-рейки  за ТВ</t>
  </si>
  <si>
    <t xml:space="preserve">Вертикальные открытые полки  на стене с ТВ</t>
  </si>
  <si>
    <t xml:space="preserve">МДФ/эмаль </t>
  </si>
  <si>
    <t xml:space="preserve">https://modshop1.com/collections/martinique/products/martinique-chair-in-bordeaux-velvet?variant=3415342645261</t>
  </si>
  <si>
    <t xml:space="preserve">Кресло на Мартинике в бархате</t>
  </si>
  <si>
    <t xml:space="preserve">29" Ш x 29" Г x 30" В</t>
  </si>
  <si>
    <t xml:space="preserve">https://modshop1.com/</t>
  </si>
  <si>
    <t xml:space="preserve">ДВ 011 раздвижная</t>
  </si>
  <si>
    <t xml:space="preserve">1200x2700</t>
  </si>
  <si>
    <t xml:space="preserve">ДВ 014 раздвижная</t>
  </si>
  <si>
    <t xml:space="preserve">Кабинет (15)</t>
  </si>
  <si>
    <t xml:space="preserve">Стеновая панель</t>
  </si>
  <si>
    <t xml:space="preserve">2800х2632</t>
  </si>
  <si>
    <t xml:space="preserve">Размеры: D 700мм. Материал: зеркало в раме полиуретан,  задняя подсветка 4000к</t>
  </si>
  <si>
    <t xml:space="preserve">Туалетный столик</t>
  </si>
  <si>
    <t xml:space="preserve">https://www.laredoute.ru/ppdp/prod-350229894.aspx#shoppingtool=multipdp</t>
  </si>
  <si>
    <t xml:space="preserve">Стол письменный-консоль со столешницей из черного мрамора, Febee</t>
  </si>
  <si>
    <t xml:space="preserve">110х75х40 см</t>
  </si>
  <si>
    <t xml:space="preserve">https://www.laredoute.ru/</t>
  </si>
  <si>
    <t xml:space="preserve">http://isonex.ru/catalog/?ACTION=FILTER&amp;NAME=ROOFI</t>
  </si>
  <si>
    <t xml:space="preserve">ODEON LIGHT Артикул:4751/1, PENDANT</t>
  </si>
  <si>
    <t xml:space="preserve">плафон 330х200 мм</t>
  </si>
  <si>
    <t xml:space="preserve">http://isonex.ru/</t>
  </si>
  <si>
    <t xml:space="preserve">4 890</t>
  </si>
  <si>
    <t xml:space="preserve">https://loftdesigne.ru/catalog/seating#item-4746</t>
  </si>
  <si>
    <t xml:space="preserve">ПУФ
32751 model</t>
  </si>
  <si>
    <t xml:space="preserve">58х58х47 см</t>
  </si>
  <si>
    <t xml:space="preserve">https://loftdesigne.ru/</t>
  </si>
  <si>
    <t xml:space="preserve">31 300</t>
  </si>
  <si>
    <t xml:space="preserve">Стеллаж</t>
  </si>
  <si>
    <t xml:space="preserve">https://www.laredoute.ru/ppdp/prod-350050406.aspx#searchkeyword=%20стеллаж%20&amp;shoppingtool=search</t>
  </si>
  <si>
    <t xml:space="preserve">Книжный стеллаж из металла и стекла Parallel  AM.PM </t>
  </si>
  <si>
    <t xml:space="preserve">50х180х30 см</t>
  </si>
  <si>
    <t xml:space="preserve">Система хранения и стол</t>
  </si>
  <si>
    <t xml:space="preserve">Корпус МДФ/эмаль, Фасады МДФ/эмаль, Витрина с полками МДФ/шпон/эмаль, Опора стола металл  </t>
  </si>
  <si>
    <t xml:space="preserve">Торшер</t>
  </si>
  <si>
    <t xml:space="preserve">1100х700</t>
  </si>
  <si>
    <t xml:space="preserve">Шкаф </t>
  </si>
  <si>
    <t xml:space="preserve">Корпус ЛДСП, Фасады МДФ/эмаль, Витрина МДФ/шпон </t>
  </si>
  <si>
    <t xml:space="preserve">INF LINE 400 1027 BD 2700К120°IP4048В</t>
  </si>
  <si>
    <t xml:space="preserve">Кремпласт(колеруем в цвет CAPAROL/Granit 60</t>
  </si>
  <si>
    <t xml:space="preserve">Кремпласт (колеруем в цвет CAPAROL/Ral 5014 синий</t>
  </si>
  <si>
    <t xml:space="preserve">3974, 2500, 2952, 100, 300, 1852, 1338, 4618 (6вн, 2 нар)</t>
  </si>
  <si>
    <t xml:space="preserve">Женская гардеробная (16)</t>
  </si>
  <si>
    <t xml:space="preserve"> INF TURN SPOT LINE 200 1030 36° BK 10Вт3000К36°IP4048В</t>
  </si>
  <si>
    <t xml:space="preserve"> МДФ/Шпон дуба</t>
  </si>
  <si>
    <t xml:space="preserve">Мужская гардеробная (17)</t>
  </si>
  <si>
    <t xml:space="preserve"> POWER SPL 250-48 250Вт48В</t>
  </si>
  <si>
    <t xml:space="preserve">Системы хранения и зеркало</t>
  </si>
  <si>
    <t xml:space="preserve">2655, 2384</t>
  </si>
  <si>
    <t xml:space="preserve">H&amp;H (колеруем в цвет CAPAROL/Palazzo 35</t>
  </si>
  <si>
    <t xml:space="preserve">Сейф</t>
  </si>
  <si>
    <t xml:space="preserve">https://safeburg.ru/catalog/item/oruzheynyy-seyf-liberty-centurion-12bkt-el/</t>
  </si>
  <si>
    <t xml:space="preserve">Оружейный сейф Liberty Centurion 12BKT el.</t>
  </si>
  <si>
    <t xml:space="preserve">Внешние размеры, ВхШхГ (мм): 1505 x 460 x 450</t>
  </si>
  <si>
    <t xml:space="preserve">https://safeburg.ru</t>
  </si>
  <si>
    <t xml:space="preserve">155 722</t>
  </si>
  <si>
    <t xml:space="preserve">Ванная комната (18)</t>
  </si>
  <si>
    <t xml:space="preserve">Спа ванная</t>
  </si>
  <si>
    <t xml:space="preserve">https://dushlux.ru/vanny/hafro/era/hafro-era-plus-vanna-vstraivaemaya-s-gidromassazhem-i-tsifrovym-upravleniem-200kh120kh59-sm-tsvet-belyj-579471b102299/</t>
  </si>
  <si>
    <t xml:space="preserve">HAFRO ERA PLUS</t>
  </si>
  <si>
    <t xml:space="preserve">200Х120Х59 СМ</t>
  </si>
  <si>
    <t xml:space="preserve">https://dushlux.ru/</t>
  </si>
  <si>
    <t xml:space="preserve">Пенал с подсветкой и стеклом </t>
  </si>
  <si>
    <t xml:space="preserve">МДФ/эмаль, МДФ/шпон, стекло </t>
  </si>
  <si>
    <t xml:space="preserve">Дверца душевой</t>
  </si>
  <si>
    <t xml:space="preserve">https://santehnika-online.ru/product/dushevaya_dver_v_nishu_bravat_blackline_90kh200_raspashnaya/</t>
  </si>
  <si>
    <t xml:space="preserve">Душевая дверь в нишу Bravat Blackline 90х200 распашная</t>
  </si>
  <si>
    <t xml:space="preserve">90х200 см</t>
  </si>
  <si>
    <t xml:space="preserve">27 080</t>
  </si>
  <si>
    <t xml:space="preserve">Размеры: D 1200мм;  Материал: зеркало без рамы, задняя подсветка 4000к</t>
  </si>
  <si>
    <t xml:space="preserve">Тумба под раковиной с полкой</t>
  </si>
  <si>
    <t xml:space="preserve">Стеклянные двери и стеклянные полки внутри ниши </t>
  </si>
  <si>
    <t xml:space="preserve">МДФ/эмаль, стекло </t>
  </si>
  <si>
    <t xml:space="preserve">Черные вставки с полками у ванной</t>
  </si>
  <si>
    <t xml:space="preserve">https://san-room.ru/tovar/verkhnii-dush-wasserkraft-a162?utm_compoign=zakruv5pne&amp;gclid=Cj0KCQjwpf2IBhDkARIsAGVo0D0VevISAnOQ9ppNlTUpP1pJuW2d_83XQHskEkukA1dZa_sqKyzeohEaAkR_EALw_wcB&amp;roistat=merchant3_g_64688458478_online:ru:RU:186202&amp;roistat_referrer=&amp;roistat_pos=</t>
  </si>
  <si>
    <t xml:space="preserve">Смеситель для ванной</t>
  </si>
  <si>
    <t xml:space="preserve">https://santehnika-online.ru/product/smesitel_paffoni_light_lig047no_na_bort_vanny_chernyy/</t>
  </si>
  <si>
    <t xml:space="preserve">Смеситель Paffoni Light LIG047NO на борт ванны, черный</t>
  </si>
  <si>
    <t xml:space="preserve">Длина излива: 16 см Длина шланга: 150 см</t>
  </si>
  <si>
    <t xml:space="preserve">https://www.italonceramica.ru/ru/kollektsii/sharm-evo-flor-prodzhekt/</t>
  </si>
  <si>
    <t xml:space="preserve">Itaion/Шарм Эво флор Проджект/Империале</t>
  </si>
  <si>
    <t xml:space="preserve">60x60 см </t>
  </si>
  <si>
    <t xml:space="preserve">Настенная плитка№-1</t>
  </si>
  <si>
    <t xml:space="preserve">4160.00</t>
  </si>
  <si>
    <t xml:space="preserve">Настенная плитка№2</t>
  </si>
  <si>
    <t xml:space="preserve">Itaion/Шарм Эво флор Проджект/Антрачит</t>
  </si>
  <si>
    <t xml:space="preserve">Настенная плитка№3</t>
  </si>
  <si>
    <t xml:space="preserve">https://www.italonceramica.ru/ru/kollektsii/loft/</t>
  </si>
  <si>
    <t xml:space="preserve">Itaion/Лофт/Оак</t>
  </si>
  <si>
    <t xml:space="preserve">160х20</t>
  </si>
  <si>
    <t xml:space="preserve">https://www.centrsvet.ru/catalog/nakladnie/locus_ip65s/</t>
  </si>
  <si>
    <t xml:space="preserve">https://www.teakhouse.ru/catalog/good/rakovina-erotion-white</t>
  </si>
  <si>
    <t xml:space="preserve">РАКОВИНА ИЗ НАТУРАЛЬНОГО МРАМОРА EROTION WHITE</t>
  </si>
  <si>
    <t xml:space="preserve">Ширина 40 см Глубина 40 см Высота 15 см</t>
  </si>
  <si>
    <t xml:space="preserve">https://www.teakhouse.ru</t>
  </si>
  <si>
    <t xml:space="preserve">25 368</t>
  </si>
  <si>
    <t xml:space="preserve">Тумба под раковиной</t>
  </si>
  <si>
    <t xml:space="preserve">https://santehnika-online.ru/product/smesitel_paffoni_light_lig006no70_s_vnutrenney_chastyu_dlya_rakoviny_chernyy/</t>
  </si>
  <si>
    <t xml:space="preserve">Смеситель Paffoni Light LIG006NO70 с ВНУТРЕННЕЙ ЧАСТЬЮ, для раковины, черный</t>
  </si>
  <si>
    <t xml:space="preserve">Длина излива: 16 см</t>
  </si>
  <si>
    <t xml:space="preserve">Холл 2й этаж (19)</t>
  </si>
  <si>
    <t xml:space="preserve">включено в стоимость лестницы</t>
  </si>
  <si>
    <t xml:space="preserve">Люстра над лестницей</t>
  </si>
  <si>
    <t xml:space="preserve">https://www.vamsvet.ru/catalog/product/potolochnaya_lyustra_vele_luce_universo_vl2052l10/?click_id=9fDZ1UN2PgZe6Ti&amp;utm_source=cityads&amp;utm_medium=cpa&amp;utm_campaign=2Keh&amp;utm_content=zakaz</t>
  </si>
  <si>
    <t xml:space="preserve">Vele Luce Universo VL2052L10</t>
  </si>
  <si>
    <t xml:space="preserve">Высота: 750, диаметр 1000</t>
  </si>
  <si>
    <t xml:space="preserve">Вам Свет</t>
  </si>
  <si>
    <t xml:space="preserve">2681, 2037, 2650, 2004, 2670, 2963, 2681, 7004 (6вн, 2 нар)</t>
  </si>
  <si>
    <t xml:space="preserve">ДВ 018</t>
  </si>
  <si>
    <t xml:space="preserve">ДВ 013</t>
  </si>
  <si>
    <t xml:space="preserve">ДВ 019</t>
  </si>
  <si>
    <t xml:space="preserve">ДВ 012</t>
  </si>
  <si>
    <t xml:space="preserve">ДВ 021</t>
  </si>
  <si>
    <t xml:space="preserve">INF LOCUS 0430 24° BD DALI 2 4Вт3000К24°IP4048ВDIM DALI 2</t>
  </si>
  <si>
    <t xml:space="preserve">https://www.lampatron.ru/cat/item/design-lamps-kemma-wall/</t>
  </si>
  <si>
    <t xml:space="preserve">KEMMA WALL L</t>
  </si>
  <si>
    <t xml:space="preserve">118 × 1,6 см</t>
  </si>
  <si>
    <t xml:space="preserve">https://www.lampatron.ru/</t>
  </si>
  <si>
    <t xml:space="preserve">Система хранения в нише с подсветкой </t>
  </si>
  <si>
    <t xml:space="preserve">Рейки на стене</t>
  </si>
  <si>
    <t xml:space="preserve">https://oracdecor.ru/w111_decorative_element</t>
  </si>
  <si>
    <t xml:space="preserve">Панели OracDecor, W111 BAR, 2000*250*20мм </t>
  </si>
  <si>
    <t xml:space="preserve">2000*250*20мм </t>
  </si>
  <si>
    <t xml:space="preserve">https://oracdecor.ru/</t>
  </si>
  <si>
    <t xml:space="preserve">Рамки для фотографий</t>
  </si>
  <si>
    <t xml:space="preserve">https://thefields.ru/frames-and-pictures/adelta-picture-with-white-lines-80-x-110-cm-101231/</t>
  </si>
  <si>
    <t xml:space="preserve">Adelta picture with white lines 80 x 110 cm</t>
  </si>
  <si>
    <t xml:space="preserve">80х110 см</t>
  </si>
  <si>
    <t xml:space="preserve">https://reloft.art/product/malibu-3/</t>
  </si>
  <si>
    <t xml:space="preserve">16 990</t>
  </si>
  <si>
    <t xml:space="preserve">Ночная подсветка</t>
  </si>
  <si>
    <t xml:space="preserve">Детская гардеробная (20)</t>
  </si>
  <si>
    <t xml:space="preserve">ДВ 020 раздвижная</t>
  </si>
  <si>
    <t xml:space="preserve"> INF TURN LINE 200 0530 BD DALI 2 5Вт3000К120°IP4048ВDIM DALI 2</t>
  </si>
  <si>
    <t xml:space="preserve">Тренажерный зал (21)</t>
  </si>
  <si>
    <t xml:space="preserve">Стеновые панели №1</t>
  </si>
  <si>
    <t xml:space="preserve">Стеновые панели №2 за тв</t>
  </si>
  <si>
    <t xml:space="preserve">Тренажеры</t>
  </si>
  <si>
    <t xml:space="preserve">спорт инвентарь</t>
  </si>
  <si>
    <t xml:space="preserve">https://www.sportmaster.ru/product/10562420/</t>
  </si>
  <si>
    <t xml:space="preserve">Эллиптический тренажер Kettler Skylon 2</t>
  </si>
  <si>
    <t xml:space="preserve">Размеры (дл х шир х выс), см 185 x 68 x 164</t>
  </si>
  <si>
    <t xml:space="preserve">https://www.sportmaster.ru/</t>
  </si>
  <si>
    <t xml:space="preserve">59 999</t>
  </si>
  <si>
    <t xml:space="preserve">https://www.sportmaster.ru/product/10557376/</t>
  </si>
  <si>
    <t xml:space="preserve">Беговая дорожка электрическая Kettler TRACK R3, 2020-21</t>
  </si>
  <si>
    <t xml:space="preserve">Размер в рабочем состоянии (дл. х шир. х выс), см 173x80x136</t>
  </si>
  <si>
    <t xml:space="preserve">https://www.sportmaster.ru/ </t>
  </si>
  <si>
    <t xml:space="preserve">75 999</t>
  </si>
  <si>
    <t xml:space="preserve">https://www.getsport.ru/product/Kovrik-dlja-iogi-GYMSTICK-Training-Mat-Cork/77274</t>
  </si>
  <si>
    <t xml:space="preserve">Коврик для йоги GYMSTICK Training Mat Cork</t>
  </si>
  <si>
    <t xml:space="preserve">Длина173 смШирина60 смТолщина0,6 см</t>
  </si>
  <si>
    <t xml:space="preserve">https://www.getsport.ru/</t>
  </si>
  <si>
    <t xml:space="preserve">Краска настенная тёмная</t>
  </si>
  <si>
    <t xml:space="preserve">H&amp;H (колеруем в цвет CAPAROL/Jura 15</t>
  </si>
  <si>
    <t xml:space="preserve">4184, 4008, 1500, 105, 2859, 4137 (5вн, 1 нар)</t>
  </si>
  <si>
    <t xml:space="preserve">20х20х2000 мм (10900)</t>
  </si>
  <si>
    <t xml:space="preserve">8х1,8 мм (10900)</t>
  </si>
  <si>
    <t xml:space="preserve">ДВ 017</t>
  </si>
  <si>
    <t xml:space="preserve">Детская (22)</t>
  </si>
  <si>
    <t xml:space="preserve">4184, 3916, 1500, 105, 2850, 4020 (5вн, 1 нар)</t>
  </si>
  <si>
    <t xml:space="preserve">Люстры</t>
  </si>
  <si>
    <t xml:space="preserve">https://loft-concept.ru/catalog/podvesnye_svetilniki/svetilnik-friture-vertigo-pendant-black-95/</t>
  </si>
  <si>
    <t xml:space="preserve">Светильник Friture Vertigo Pendant Black 95</t>
  </si>
  <si>
    <t xml:space="preserve">Длина 95 см Глубина 72 см</t>
  </si>
  <si>
    <t xml:space="preserve">https://loft-concept.ru/</t>
  </si>
  <si>
    <t xml:space="preserve">14 100</t>
  </si>
  <si>
    <t xml:space="preserve">Панель с полками у стола, стол и тумба под тв</t>
  </si>
  <si>
    <t xml:space="preserve">МДФ/Шпон дуба; МДФ (Эмаль, Ral)</t>
  </si>
  <si>
    <t xml:space="preserve">Детская кроватка</t>
  </si>
  <si>
    <t xml:space="preserve">https://lapsi.ru/detskaya_komnata/krovatka-stokke-sleepi/59381/</t>
  </si>
  <si>
    <t xml:space="preserve">Кроватка Stokke (Стокке) SLEEPI White104205</t>
  </si>
  <si>
    <t xml:space="preserve">86х127х74 см</t>
  </si>
  <si>
    <t xml:space="preserve">59 990</t>
  </si>
  <si>
    <t xml:space="preserve">Стеновая панель с зеркалом</t>
  </si>
  <si>
    <t xml:space="preserve">МДФ (Эмаль, Ral)</t>
  </si>
  <si>
    <t xml:space="preserve">Настольный светильник</t>
  </si>
  <si>
    <t xml:space="preserve">https://leds-c4-russia.com/product/10-8102-05-M1/</t>
  </si>
  <si>
    <t xml:space="preserve">Tubs Table Lamp</t>
  </si>
  <si>
    <t xml:space="preserve">605х610</t>
  </si>
  <si>
    <t xml:space="preserve">https://deephouse.pro/stulya_list/stul-dizhon-korallovyy-barkhat-nozhki-chern/</t>
  </si>
  <si>
    <t xml:space="preserve">Стул Дижон коралловый бархат ножки черные</t>
  </si>
  <si>
    <t xml:space="preserve">51,5х54,4х81 см</t>
  </si>
  <si>
    <t xml:space="preserve">https://deephouse.pro</t>
  </si>
  <si>
    <t xml:space="preserve">1 Панель стеновая с рейками (низкая у кровати)</t>
  </si>
  <si>
    <t xml:space="preserve">Панели за кроватью с рейками</t>
  </si>
  <si>
    <t xml:space="preserve">https://italini.ru/mebel/twils/krovat_ada</t>
  </si>
  <si>
    <t xml:space="preserve">Кровать Ada Twils
https://italini.ru/mebel/twils/krovat_ada</t>
  </si>
  <si>
    <t xml:space="preserve">143x225x98 арт.Ada hitalini.ru/mebel/twils/krovat_ada</t>
  </si>
  <si>
    <t xml:space="preserve">Прикроватная тумба оранжевая</t>
  </si>
  <si>
    <t xml:space="preserve">МДФ (Эмаль, Ral) </t>
  </si>
  <si>
    <t xml:space="preserve">https://www.laredoute.ru/ppdp/prod-350205171.aspx#shoppingtool=externalcampaign</t>
  </si>
  <si>
    <t xml:space="preserve">Кресло из малой пряжи, Nidou</t>
  </si>
  <si>
    <t xml:space="preserve">75х68х70 см</t>
  </si>
  <si>
    <t xml:space="preserve">Столик</t>
  </si>
  <si>
    <t xml:space="preserve">https://dg-home.ru/catalog/kofeynye_i_zhurnalnye_stoly/kofeinyi_stolik_kid_1/?utm_source=google&amp;utm_medium=cpc&amp;utm_campaign=adgasm_google_shopping-smart_rus_group-b&amp;utm_term=500626&amp;utm_content=&amp;cm_id={campaign_id}_{gbid}_{banner_id}_{phrase_id}_{retargeting_id}_{source}_{source_type}_{campaign_type}_{addphrases}_{device_type}_{position_type}_{region_id}&amp;gclid=CjwKCAjw4qCKBhAVEiwAkTYsPB314Tt6Ep4mOXpy7Is6v-VZpIMXq4lKZcxF3WYzuHRyW1iu6HZbBxoCUkUQAvD_BwE</t>
  </si>
  <si>
    <t xml:space="preserve">КОФЕЙНЫЙ СТОЛИК КРУГЛЫЙ ЧЕРНЫЙ 44 СМ KID</t>
  </si>
  <si>
    <t xml:space="preserve">высотой 50 см, диаметр столешницы 44 см</t>
  </si>
  <si>
    <t xml:space="preserve">Ковёр</t>
  </si>
  <si>
    <t xml:space="preserve">https://www.laredoute.ru/ppdp/prod-350231720.aspx?docid=865621&amp;dim1=1#shoppingtool=treestructureflyout&amp;srt=noSorting&amp;shoppingtool=treestructureflyout&amp;pgnt=3</t>
  </si>
  <si>
    <t xml:space="preserve">Ковер овальный из шерсти, Malko</t>
  </si>
  <si>
    <t xml:space="preserve">160х230 см</t>
  </si>
  <si>
    <t xml:space="preserve">Сауна (23)</t>
  </si>
  <si>
    <t xml:space="preserve">Печь, термометр, вентиляция</t>
  </si>
  <si>
    <t xml:space="preserve">Оборудование для саун</t>
  </si>
  <si>
    <t xml:space="preserve">оборудование сауны</t>
  </si>
  <si>
    <t xml:space="preserve">Комплект сауны кабины . Каркас из сосны, утепление 50 мм,  пароизоляция алюминиевой фольгой 50 мкм, фасад и внутренняя  отделка из липы 1 сорт, с притоком  воздуха под печь и вытяжкой Ø 100 мм на потолке. Каналы для кабелей печи и светильников из негорючей гофротрубы Ø 20 мм встроены в стены и утеплены. Дополнительные усливающие бруски под печь и мебель. Два светильника под полками. Дверь стеклянная матовая сатин (без тонировки)  0,7 х 1,9 м, Электрическая печь 4,5  кВт  Nordex Ni2 (SAWO, Филипины), с камнями. Полоки из абаша. Решетка пола из абаша.</t>
  </si>
  <si>
    <t xml:space="preserve">тел. +7(985) 776-27-91 , www.saunaroom.ru,  www.its-sauna.ru</t>
  </si>
  <si>
    <t xml:space="preserve">Скамья, обшивка стен и пола, дверь</t>
  </si>
  <si>
    <t xml:space="preserve">термолента</t>
  </si>
  <si>
    <t xml:space="preserve">https://market.yandex.ru/offer/S3pu_LTzykbWX9H3-FBqtw?cpc=A92c8Nl__YxloQkb2-gXOubX7A_6O_ZPxZMdXGpn872kmAyo16HVBSSfWdhr52KTEaLfqRPWIosSv5b3xpeQUauSpWc99b3l3z_ZFMyVIKqxetlO2WStiLFX3fRmu8L9uOjIL2iG_WUxzZph8sB99iGX9MYE916LnNXr9yVrb1zQ0-IXFJSurZudx9WV1v8D&amp;hid=12407737&amp;hyperid=944665485&amp;lr=35&amp;modelid=944665485&amp;nid=61502&amp;rs=eJyz0uE4wSikZG5qYWGhY6BjZmBtbGFibgZmW1gbG5sZGBsC2bqGEoxKjIYA2XgIoQ%2C%2C&amp;show-uid=16330196312476327104700001&amp;businessId=1138798</t>
  </si>
  <si>
    <t xml:space="preserve">Термолента для бани и сауны SMD 2835, 180 LED/м, 12 Вт/м, 24В, IP68, Цвет: белая нейтральная</t>
  </si>
  <si>
    <t xml:space="preserve">5 метров</t>
  </si>
  <si>
    <t xml:space="preserve"> Диод63.рф</t>
  </si>
  <si>
    <t xml:space="preserve">Освещение</t>
  </si>
  <si>
    <t xml:space="preserve">https://3d-sauna.ru/galogennaya-podsvetka-halogen-35vt-230v-grey</t>
  </si>
  <si>
    <t xml:space="preserve">Tylo HALOGEN 35Вт 230В GREY</t>
  </si>
  <si>
    <t xml:space="preserve">https://3d-sauna.ru/</t>
  </si>
  <si>
    <t xml:space="preserve">ДВ  015 в сауну</t>
  </si>
  <si>
    <t xml:space="preserve">https://dompechey.ru/banya-i-sauna/dveri_dlja_saun_i_ban/dver-sawo-st-746-l-8-19-korobka-alyuminij-levaya</t>
  </si>
  <si>
    <t xml:space="preserve">Дверь SAWO ST-746-L 8/19 (коробка алюминий, левая)</t>
  </si>
  <si>
    <t xml:space="preserve">Высота (мм) 1890 Ширина (мм) 790</t>
  </si>
  <si>
    <t xml:space="preserve">https://dompechey.ru/</t>
  </si>
  <si>
    <t xml:space="preserve">49 990</t>
  </si>
  <si>
    <t xml:space="preserve">тумба под раковину, тумба навесная с зеркалом с подсветкой, навесные пеналы</t>
  </si>
  <si>
    <t xml:space="preserve">Фасады: Cleaf с древесной текстурой , МДФ эмаль матовая - Зеркало с подложкой ЛДСП - Корпус Egger однотонный, в кромке 0,4 мм, кромление по PUR технологии (подробнее https://www.interierno.com/news/pur/), задняя стенка ЛХДФ - Петли  Blum - Выдвижные ящики с фурнитурой скрытого монтажа</t>
  </si>
  <si>
    <t xml:space="preserve">347 985</t>
  </si>
  <si>
    <t xml:space="preserve">https://kraab-systems.com/catalog/kraab-gipps </t>
  </si>
  <si>
    <t xml:space="preserve">2750, 1000, 1408, 1761, 1300, 2802 (5вн, 1 нар)</t>
  </si>
  <si>
    <t xml:space="preserve">1300х500</t>
  </si>
  <si>
    <t xml:space="preserve">https://santehnika-online.ru/product/dushevaya_dver_v_nishu_bravat_blackline_100kh200_skladnaya/</t>
  </si>
  <si>
    <t xml:space="preserve">Душевая дверь в нишу Bravat Blackline 100х200 складная</t>
  </si>
  <si>
    <t xml:space="preserve">1000х2000</t>
  </si>
  <si>
    <t xml:space="preserve">28 360</t>
  </si>
  <si>
    <t xml:space="preserve">Изделие</t>
  </si>
  <si>
    <t xml:space="preserve">1. Кухня</t>
  </si>
  <si>
    <t xml:space="preserve">2. Гостиная</t>
  </si>
  <si>
    <t xml:space="preserve">3. Столовая</t>
  </si>
  <si>
    <t xml:space="preserve">4. Холл</t>
  </si>
  <si>
    <t xml:space="preserve">5. Гардеробная</t>
  </si>
  <si>
    <t xml:space="preserve">6. Гостевой с.у.</t>
  </si>
  <si>
    <t xml:space="preserve">7. Хозяйственная комната</t>
  </si>
  <si>
    <t xml:space="preserve">8. Кладовая</t>
  </si>
  <si>
    <t xml:space="preserve">9. Прихожая</t>
  </si>
  <si>
    <t xml:space="preserve">10. С.У.</t>
  </si>
  <si>
    <t xml:space="preserve">11. Гостевая</t>
  </si>
  <si>
    <t xml:space="preserve">12. Детская</t>
  </si>
  <si>
    <t xml:space="preserve">13. Гардеробная при детской</t>
  </si>
  <si>
    <t xml:space="preserve">14. Спальня</t>
  </si>
  <si>
    <t xml:space="preserve">15. Кабинет</t>
  </si>
  <si>
    <t xml:space="preserve">16. Женская гардеробная</t>
  </si>
  <si>
    <t xml:space="preserve">17. Мужская гардеробная</t>
  </si>
  <si>
    <t xml:space="preserve">18. Ванная</t>
  </si>
  <si>
    <t xml:space="preserve">19. Холл 2й этаж</t>
  </si>
  <si>
    <t xml:space="preserve">20 Детская гардеробная 1</t>
  </si>
  <si>
    <t xml:space="preserve">21. Тренажерный зал</t>
  </si>
  <si>
    <t xml:space="preserve">22. Детская 2</t>
  </si>
  <si>
    <t xml:space="preserve">23. Сауна</t>
  </si>
  <si>
    <t xml:space="preserve">Розетки</t>
  </si>
  <si>
    <t xml:space="preserve">1 клавишный выключатель</t>
  </si>
  <si>
    <t xml:space="preserve">2 клавишный выключатель</t>
  </si>
  <si>
    <t xml:space="preserve">1 клавишный выключатель проходной</t>
  </si>
  <si>
    <t xml:space="preserve">2 клавишный выключатель проходной</t>
  </si>
  <si>
    <t xml:space="preserve">3 клавишный выключатель</t>
  </si>
  <si>
    <t xml:space="preserve">3 клавишный выключатель проходной</t>
  </si>
  <si>
    <t xml:space="preserve">USB розетка</t>
  </si>
  <si>
    <t xml:space="preserve">интернет розетка</t>
  </si>
  <si>
    <t xml:space="preserve">1 постовая рамка</t>
  </si>
  <si>
    <t xml:space="preserve">2 постовая рамка</t>
  </si>
  <si>
    <t xml:space="preserve">3 постовая рамка</t>
  </si>
  <si>
    <t xml:space="preserve">4 постовая рамка</t>
  </si>
  <si>
    <t xml:space="preserve">ночное освещение</t>
  </si>
  <si>
    <t xml:space="preserve">5 постовая рамка</t>
  </si>
  <si>
    <t xml:space="preserve">регулятор теплого пола</t>
  </si>
  <si>
    <t xml:space="preserve">ТВ розетка</t>
  </si>
  <si>
    <t xml:space="preserve">HDMI розетка</t>
  </si>
  <si>
    <t xml:space="preserve">заглушки</t>
  </si>
  <si>
    <t xml:space="preserve">аудио розетка</t>
  </si>
  <si>
    <t xml:space="preserve">сигнализация датчик</t>
  </si>
  <si>
    <t xml:space="preserve">датчик открытия двери</t>
  </si>
  <si>
    <t xml:space="preserve">камера</t>
  </si>
  <si>
    <t xml:space="preserve">блок управления сауной</t>
  </si>
  <si>
    <t xml:space="preserve">WiFi роутер</t>
  </si>
  <si>
    <t xml:space="preserve">ЭлЩит</t>
  </si>
  <si>
    <t xml:space="preserve">датчик движения</t>
  </si>
  <si>
    <t xml:space="preserve">влагозащищенная розетка</t>
  </si>
  <si>
    <t xml:space="preserve">влагозащищенный выключатель</t>
  </si>
  <si>
    <t xml:space="preserve">Gira System 55</t>
  </si>
  <si>
    <t xml:space="preserve">Рамки Esprit Glass C</t>
  </si>
  <si>
    <t xml:space="preserve">Стоимость 1п</t>
  </si>
  <si>
    <t xml:space="preserve">Стоимость 2п</t>
  </si>
  <si>
    <t xml:space="preserve">Стоимость 3п</t>
  </si>
  <si>
    <t xml:space="preserve">Стоимость 4п</t>
  </si>
  <si>
    <t xml:space="preserve">Стоимость 5п</t>
  </si>
  <si>
    <t xml:space="preserve">Розетка</t>
  </si>
  <si>
    <t xml:space="preserve">Розетка с крышкой</t>
  </si>
  <si>
    <t xml:space="preserve">1кл. Выключатель</t>
  </si>
  <si>
    <t xml:space="preserve">2кл. Выключатель</t>
  </si>
  <si>
    <t xml:space="preserve">3кл. Выключатель</t>
  </si>
  <si>
    <t xml:space="preserve">1кл. Переключатель</t>
  </si>
  <si>
    <t xml:space="preserve">2кл. Переключатель</t>
  </si>
  <si>
    <t xml:space="preserve">3кл. Переключатель</t>
  </si>
  <si>
    <t xml:space="preserve">Интернет розетка</t>
  </si>
  <si>
    <t xml:space="preserve">Регулятор теплого пола</t>
  </si>
  <si>
    <t xml:space="preserve">Заглушка</t>
  </si>
  <si>
    <t xml:space="preserve">Датчик движения сигнализация</t>
  </si>
  <si>
    <t xml:space="preserve">Камера</t>
  </si>
  <si>
    <t xml:space="preserve">Выключатель защищенный</t>
  </si>
  <si>
    <t xml:space="preserve">NEPTUN BUGATTI BASE 1/2 ДЮЙМА</t>
  </si>
  <si>
    <t xml:space="preserve">ПУЛЬТ УПРАВЛЕНИЯ SAWO SAUNOVA 2.0 ДЛЯ САУН И БАНЬ</t>
  </si>
  <si>
    <t xml:space="preserve">Роутер</t>
  </si>
  <si>
    <t xml:space="preserve">Датчик движения №2</t>
  </si>
  <si>
    <t xml:space="preserve">Датчик открытия дверей</t>
  </si>
  <si>
    <t xml:space="preserve">Позиции</t>
  </si>
  <si>
    <t xml:space="preserve">Сроки</t>
  </si>
  <si>
    <t xml:space="preserve">Адрес 1</t>
  </si>
  <si>
    <t xml:space="preserve">Адрес 2</t>
  </si>
  <si>
    <t xml:space="preserve">Гардеробные</t>
  </si>
  <si>
    <t xml:space="preserve">Напольная плитка</t>
  </si>
  <si>
    <t xml:space="preserve">Инженерная доска</t>
  </si>
  <si>
    <t xml:space="preserve">Сантехника</t>
  </si>
  <si>
    <t xml:space="preserve">Электроустановка</t>
  </si>
  <si>
    <t xml:space="preserve">Плинтуса</t>
  </si>
  <si>
    <t xml:space="preserve">Шторы</t>
  </si>
  <si>
    <t xml:space="preserve">Мягкая мебель</t>
  </si>
  <si>
    <t xml:space="preserve">Столы</t>
  </si>
  <si>
    <t xml:space="preserve">Стулья</t>
  </si>
  <si>
    <t xml:space="preserve">Бытовая техника</t>
  </si>
  <si>
    <t xml:space="preserve">Смесители</t>
  </si>
  <si>
    <t xml:space="preserve">Декоры</t>
  </si>
  <si>
    <t xml:space="preserve">Рамки для картин</t>
  </si>
  <si>
    <t xml:space="preserve">Посуда</t>
  </si>
  <si>
    <t xml:space="preserve">Рейки</t>
  </si>
  <si>
    <t xml:space="preserve">Стеновые панели</t>
  </si>
  <si>
    <t xml:space="preserve">www.stenpaneli.ru</t>
  </si>
  <si>
    <t xml:space="preserve">профиль скрытого плинтуса</t>
  </si>
  <si>
    <t xml:space="preserve">delivery_time_1</t>
  </si>
  <si>
    <t xml:space="preserve">теневой профиль</t>
  </si>
  <si>
    <t xml:space="preserve">delivery_time_2</t>
  </si>
  <si>
    <t xml:space="preserve">delivery_time_3</t>
  </si>
  <si>
    <t xml:space="preserve">тех.карта на сантехнику</t>
  </si>
  <si>
    <t xml:space="preserve">delivery_time_4</t>
  </si>
  <si>
    <t xml:space="preserve">delivery_time_5</t>
  </si>
  <si>
    <t xml:space="preserve">радиаторы отопления</t>
  </si>
  <si>
    <t xml:space="preserve">delivery_time_6</t>
  </si>
  <si>
    <t xml:space="preserve">светильники</t>
  </si>
  <si>
    <t xml:space="preserve">delivery_time_7</t>
  </si>
  <si>
    <t xml:space="preserve">плитка образец</t>
  </si>
  <si>
    <t xml:space="preserve">delivery_time_8</t>
  </si>
  <si>
    <t xml:space="preserve">инженерная доска образец</t>
  </si>
  <si>
    <t xml:space="preserve">delivery_time_9</t>
  </si>
  <si>
    <t xml:space="preserve">delivery_time_10</t>
  </si>
  <si>
    <t xml:space="preserve">инженерная доска</t>
  </si>
  <si>
    <t xml:space="preserve">delivery_time_11</t>
  </si>
  <si>
    <t xml:space="preserve">тёплый пол</t>
  </si>
  <si>
    <t xml:space="preserve">delivery_time_12</t>
  </si>
  <si>
    <t xml:space="preserve">delivery_time_14</t>
  </si>
  <si>
    <t xml:space="preserve">delivery_time_15</t>
  </si>
  <si>
    <t xml:space="preserve">delivery_time_16</t>
  </si>
  <si>
    <t xml:space="preserve">delivery_time_17</t>
  </si>
  <si>
    <t xml:space="preserve">delivery_time_18</t>
  </si>
  <si>
    <t xml:space="preserve">delivery_time_19</t>
  </si>
  <si>
    <t xml:space="preserve">delivery_time_20</t>
  </si>
  <si>
    <t xml:space="preserve">решетки вентиляции</t>
  </si>
  <si>
    <t xml:space="preserve">delivery_time_21</t>
  </si>
  <si>
    <t xml:space="preserve">delivery_time_22</t>
  </si>
  <si>
    <t xml:space="preserve">delivery_time_23</t>
  </si>
  <si>
    <t xml:space="preserve">delivery_time_24</t>
  </si>
  <si>
    <t xml:space="preserve">delivery_time_25</t>
  </si>
  <si>
    <t xml:space="preserve">delivery_time_26</t>
  </si>
  <si>
    <t xml:space="preserve">delivery_time_27</t>
  </si>
  <si>
    <t xml:space="preserve">delivery_time_28</t>
  </si>
  <si>
    <t xml:space="preserve">delivery_time_29</t>
  </si>
  <si>
    <t xml:space="preserve">delivery_time_30</t>
  </si>
  <si>
    <t xml:space="preserve">delivery_time_31</t>
  </si>
  <si>
    <t xml:space="preserve">delivery_time_32</t>
  </si>
  <si>
    <t xml:space="preserve">Демонтаж</t>
  </si>
  <si>
    <t xml:space="preserve">data_1_step</t>
  </si>
  <si>
    <t xml:space="preserve">Оштукатуривание стен</t>
  </si>
  <si>
    <t xml:space="preserve">data_2_step</t>
  </si>
  <si>
    <t xml:space="preserve">Возведение новых стен</t>
  </si>
  <si>
    <t xml:space="preserve">data_3_step</t>
  </si>
  <si>
    <t xml:space="preserve">Прокладка инженерных коммуникаций</t>
  </si>
  <si>
    <t xml:space="preserve">data_4_step</t>
  </si>
  <si>
    <t xml:space="preserve">Установка систем вентиляции и кондиционирования</t>
  </si>
  <si>
    <t xml:space="preserve">Data_5_step</t>
  </si>
  <si>
    <t xml:space="preserve">Заливка стяжки</t>
  </si>
  <si>
    <t xml:space="preserve">data_6_step</t>
  </si>
  <si>
    <t xml:space="preserve">Монтаж потолка</t>
  </si>
  <si>
    <t xml:space="preserve">data_7_step</t>
  </si>
  <si>
    <t xml:space="preserve">Плиточные работы</t>
  </si>
  <si>
    <t xml:space="preserve">data_8_step</t>
  </si>
  <si>
    <t xml:space="preserve">Установка сантехники</t>
  </si>
  <si>
    <t xml:space="preserve">data_9_step</t>
  </si>
  <si>
    <t xml:space="preserve">Малярные работы</t>
  </si>
  <si>
    <t xml:space="preserve">data_10_step</t>
  </si>
  <si>
    <t xml:space="preserve">Установка дверей </t>
  </si>
  <si>
    <t xml:space="preserve">data_11_step</t>
  </si>
  <si>
    <t xml:space="preserve">Укладка инженерной доски</t>
  </si>
  <si>
    <t xml:space="preserve">data_12_step</t>
  </si>
  <si>
    <t xml:space="preserve">Установка мебели</t>
  </si>
  <si>
    <t xml:space="preserve">data_13_step</t>
  </si>
  <si>
    <t xml:space="preserve">Установка кухонного гарнитура</t>
  </si>
  <si>
    <t xml:space="preserve">data_14_step</t>
  </si>
  <si>
    <t xml:space="preserve">Установка гардеробной</t>
  </si>
  <si>
    <t xml:space="preserve">data_15_step</t>
  </si>
  <si>
    <t xml:space="preserve">Установка встроенных шкафов</t>
  </si>
  <si>
    <t xml:space="preserve">data_16_step</t>
  </si>
  <si>
    <t xml:space="preserve">Установка сан.тех. Мебели</t>
  </si>
  <si>
    <t xml:space="preserve">data_17_step</t>
  </si>
  <si>
    <t xml:space="preserve">Генеральная уборка</t>
  </si>
  <si>
    <t xml:space="preserve">data_18_step</t>
  </si>
  <si>
    <t xml:space="preserve">Установка выключателей и розеток</t>
  </si>
  <si>
    <t xml:space="preserve">data_19_step</t>
  </si>
  <si>
    <t xml:space="preserve">Установка светильников </t>
  </si>
  <si>
    <t xml:space="preserve">data_20_step</t>
  </si>
  <si>
    <t xml:space="preserve">Установка карнизов для штор</t>
  </si>
  <si>
    <t xml:space="preserve">data_21_step</t>
  </si>
  <si>
    <t xml:space="preserve">Текстиль и аксессуары</t>
  </si>
  <si>
    <t xml:space="preserve">data_22_step</t>
  </si>
  <si>
    <t xml:space="preserve">Ссылка</t>
  </si>
  <si>
    <t xml:space="preserve">Альтернатива</t>
  </si>
  <si>
    <t xml:space="preserve">Кол-во</t>
  </si>
  <si>
    <t xml:space="preserve">Сумма</t>
  </si>
  <si>
    <t xml:space="preserve">Потребляемая мощность</t>
  </si>
  <si>
    <t xml:space="preserve">https://www.miele-shop.ru/catalog/p_11123990/miele-ru/?utm_source=advcake&amp;utm_medium=cpa&amp;utm_campaign=affiliate&amp;utm_content=sst1&amp;gclid=Cj0KCQjw1ouKBhC5ARIsAHXNMI87c9uz5fVmIaXdVBSTk7dbplz0H8aV4p3UrqQRlTyYv6B2gXS25D4aAuD3EALw_wcB</t>
  </si>
  <si>
    <t xml:space="preserve">Духовой шкаф H2860B EDST/CLST сталь CleanSteel</t>
  </si>
  <si>
    <t xml:space="preserve">Электрический духовой шкаф Bosch HNG6764B6 (с СВЧ)</t>
  </si>
  <si>
    <t xml:space="preserve">https://www.miele-shop.ru/catalog/p_11132520/miele-ru/</t>
  </si>
  <si>
    <t xml:space="preserve">https://www.miele-shop.ru/catalog/p_09531950/miele-ru/</t>
  </si>
  <si>
    <t xml:space="preserve">Холодильник K37272iD</t>
  </si>
  <si>
    <t xml:space="preserve">1780,560,550</t>
  </si>
  <si>
    <t xml:space="preserve">https://www.miele-shop.ru/catalog/p_11206050/miele-ru/</t>
  </si>
  <si>
    <t xml:space="preserve">Панель конфорок KM7201 FR</t>
  </si>
  <si>
    <t xml:space="preserve">Размер ниши (Ш х Г): 560 х 490 мм</t>
  </si>
  <si>
    <t xml:space="preserve">https://www.miele-shop.ru/catalog/p_11781040/miele-ru/</t>
  </si>
  <si>
    <t xml:space="preserve">Посудомоечная машина G7160 SCVi</t>
  </si>
  <si>
    <t xml:space="preserve">805х598х570 (ВШГ)</t>
  </si>
  <si>
    <t xml:space="preserve">https://www.miele-shop.ru/catalog/p_11165710/miele-ru/</t>
  </si>
  <si>
    <t xml:space="preserve">Хоз.комната (7)</t>
  </si>
  <si>
    <t xml:space="preserve">https://www.miele-shop.ru/catalog/p_11664200/miele-ru/</t>
  </si>
  <si>
    <t xml:space="preserve">Стиральная машина WSA023WCS Chrome Edition</t>
  </si>
  <si>
    <t xml:space="preserve">Габариты (ВхШхГ): 85,0 x 59,6 x 63,6 см.</t>
  </si>
  <si>
    <t xml:space="preserve">https://www.miele-shop.ru/catalog/p_11455840/miele-ru/</t>
  </si>
  <si>
    <t xml:space="preserve">Сушильная машина TED445WP Chrome Edition</t>
  </si>
  <si>
    <t xml:space="preserve">Габариты Ш х В х Г в мм: 596 x 850 x 636</t>
  </si>
  <si>
    <t xml:space="preserve">https://www.mvideo.ru/products/holodilnik-liebherr-cbnbs-4835-20070019?_uhta=&amp;gclid=Cj0KCQjw1ouKBhC5ARIsAHXNMI-WtHKNWkdRg06PNzJEj0R9LLoP4i80yWDHy2FDAPaPNLCK7LGF7lEaAqQ5EALw_wcB</t>
  </si>
  <si>
    <t xml:space="preserve">Холодильник Liebherr CBNbs 4835</t>
  </si>
  <si>
    <t xml:space="preserve">201*60*66,5</t>
  </si>
  <si>
    <t xml:space="preserve">https://www.mvideo.ru/</t>
  </si>
  <si>
    <t xml:space="preserve">Расстояние до ТВ (мм)</t>
  </si>
  <si>
    <t xml:space="preserve">Диагональ ТВ дюймы</t>
  </si>
  <si>
    <t xml:space="preserve">Диагональ ТВ (мм)</t>
  </si>
  <si>
    <t xml:space="preserve">Размеры ТВ (швг)</t>
  </si>
  <si>
    <t xml:space="preserve">Модель ТВ</t>
  </si>
  <si>
    <t xml:space="preserve">Цена ТВ</t>
  </si>
  <si>
    <t xml:space="preserve">Потребляемая мощность (вт)</t>
  </si>
  <si>
    <t xml:space="preserve">966,560,26</t>
  </si>
  <si>
    <t xml:space="preserve">Телевизор QLED Samsung QE43Q60AAU 42.5" (2021), черный</t>
  </si>
  <si>
    <t xml:space="preserve">004RU</t>
  </si>
  <si>
    <t xml:space="preserve">1830, 1050, 26</t>
  </si>
  <si>
    <t xml:space="preserve">Телевизор QLED Samsung QE82Q800TAU 82" (2020), черный титан</t>
  </si>
  <si>
    <t xml:space="preserve"> galaxystore</t>
  </si>
  <si>
    <t xml:space="preserve">1675, 960, 60</t>
  </si>
  <si>
    <t xml:space="preserve">Телевизор QLED Samsung QE75Q60TAU 75" (2020)</t>
  </si>
  <si>
    <t xml:space="preserve">https://online-samsung.ru/</t>
  </si>
  <si>
    <t xml:space="preserve">Детская 1 (12)</t>
  </si>
  <si>
    <t xml:space="preserve">стоимость за окно</t>
  </si>
  <si>
    <t xml:space="preserve">Количество окон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</si>
</sst>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"/>
    <numFmt numFmtId="166" formatCode="0.00%"/>
    <numFmt numFmtId="167" formatCode="#,##0\ [$₽-419];[RED]\-#,##0\ [$₽-419]"/>
    <numFmt numFmtId="168" formatCode="0.00"/>
    <numFmt numFmtId="169" formatCode="0.0"/>
    <numFmt numFmtId="170" formatCode="#"/>
    <numFmt numFmtId="171" formatCode="#,##0.00\ [$₽-419];[RED]\-#,##0.00\ [$₽-419]"/>
    <numFmt numFmtId="172" formatCode="General"/>
    <numFmt numFmtId="173" formatCode="yyyy\-mm\-dd"/>
  </numFmts>
  <fonts count="1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26"/>
      <color rgb="FF000000"/>
      <name val="Calibri"/>
      <family val="2"/>
      <charset val="204"/>
    </font>
    <font>
      <sz val="10"/>
      <color rgb="FF000000"/>
      <name val="JetBrains Mono"/>
      <family val="0"/>
      <charset val="204"/>
    </font>
    <font>
      <b val="true"/>
      <sz val="15"/>
      <color rgb="FF000000"/>
      <name val="Calibri"/>
      <family val="2"/>
      <charset val="204"/>
    </font>
    <font>
      <b val="true"/>
      <sz val="10"/>
      <name val="Arial"/>
      <family val="2"/>
      <charset val="204"/>
    </font>
    <font>
      <b val="true"/>
      <sz val="13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DEDCE6"/>
        <bgColor rgb="FFDEE7E5"/>
      </patternFill>
    </fill>
    <fill>
      <patternFill patternType="solid">
        <fgColor rgb="FFE0C2CD"/>
        <bgColor rgb="FFCCCCCC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BF819E"/>
        <bgColor rgb="FFB2B2B2"/>
      </patternFill>
    </fill>
    <fill>
      <patternFill patternType="solid">
        <fgColor rgb="FFAFD095"/>
        <bgColor rgb="FFB3CAC7"/>
      </patternFill>
    </fill>
    <fill>
      <patternFill patternType="solid">
        <fgColor rgb="FFDDE8CB"/>
        <bgColor rgb="FFDEE7E5"/>
      </patternFill>
    </fill>
    <fill>
      <patternFill patternType="solid">
        <fgColor rgb="FFFFFFFF"/>
        <bgColor rgb="FFFFFFD7"/>
      </patternFill>
    </fill>
    <fill>
      <patternFill patternType="solid">
        <fgColor rgb="FFB2B2B2"/>
        <bgColor rgb="FFB7B3CA"/>
      </patternFill>
    </fill>
    <fill>
      <patternFill patternType="solid">
        <fgColor rgb="FFCCCCCC"/>
        <bgColor rgb="FFE0C2CD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FFFD7"/>
      </patternFill>
    </fill>
    <fill>
      <patternFill patternType="solid">
        <fgColor rgb="FFFFDE59"/>
        <bgColor rgb="FFFFE994"/>
      </patternFill>
    </fill>
    <fill>
      <patternFill patternType="solid">
        <fgColor rgb="FF5983B0"/>
        <bgColor rgb="FF339966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6D"/>
      </patternFill>
    </fill>
    <fill>
      <patternFill patternType="solid">
        <fgColor rgb="FFA1467E"/>
        <bgColor rgb="FF993366"/>
      </patternFill>
    </fill>
    <fill>
      <patternFill patternType="solid">
        <fgColor rgb="FFFFA6A6"/>
        <bgColor rgb="FFE0C2CD"/>
      </patternFill>
    </fill>
    <fill>
      <patternFill patternType="solid">
        <fgColor rgb="FFFFD8CE"/>
        <bgColor rgb="FFDEDCE6"/>
      </patternFill>
    </fill>
    <fill>
      <patternFill patternType="solid">
        <fgColor rgb="FFFFFF6D"/>
        <bgColor rgb="FFFFE994"/>
      </patternFill>
    </fill>
    <fill>
      <patternFill patternType="solid">
        <fgColor rgb="FFFFFFD7"/>
        <bgColor rgb="FFFFF5CE"/>
      </patternFill>
    </fill>
    <fill>
      <patternFill patternType="solid">
        <fgColor rgb="FF2A6099"/>
        <bgColor rgb="FF3366FF"/>
      </patternFill>
    </fill>
    <fill>
      <patternFill patternType="solid">
        <fgColor rgb="FF81ACA6"/>
        <bgColor rgb="FFB2B2B2"/>
      </patternFill>
    </fill>
    <fill>
      <patternFill patternType="solid">
        <fgColor rgb="FFB3CAC7"/>
        <bgColor rgb="FFB4C7DC"/>
      </patternFill>
    </fill>
    <fill>
      <patternFill patternType="solid">
        <fgColor rgb="FFB7B3CA"/>
        <bgColor rgb="FFB2B2B2"/>
      </patternFill>
    </fill>
    <fill>
      <patternFill patternType="solid">
        <fgColor rgb="FFDEE7E5"/>
        <bgColor rgb="FFDEDC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2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5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8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8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9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8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1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1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1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1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2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3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3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5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12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2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2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6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7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1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2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3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18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1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4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5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5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6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1" fillId="2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1" fillId="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7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7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Результат2" xfId="21"/>
    <cellStyle name="Excel Built-in Normal 1" xfId="22"/>
    <cellStyle name="*unknown*" xfId="20" builtinId="8"/>
    <cellStyle name="Excel Built-in Normal" xfId="23"/>
  </cellStyles>
  <dxfs count="2">
    <dxf>
      <fill>
        <patternFill patternType="solid">
          <fgColor rgb="FF000000"/>
          <bgColor rgb="FFFFFFFF"/>
        </patternFill>
      </fill>
    </dxf>
    <dxf>
      <fill>
        <patternFill patternType="solid">
          <bgColor rgb="FFDEE7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BF819E"/>
      <rgbColor rgb="FFB2B2B2"/>
      <rgbColor rgb="FFA1467E"/>
      <rgbColor rgb="FFFFFFD7"/>
      <rgbColor rgb="FFDEE7E5"/>
      <rgbColor rgb="FF660066"/>
      <rgbColor rgb="FFE0C2CD"/>
      <rgbColor rgb="FF2A6099"/>
      <rgbColor rgb="FFCCCCC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DEDCE6"/>
      <rgbColor rgb="FFDDE8CB"/>
      <rgbColor rgb="FFFFFF6D"/>
      <rgbColor rgb="FFB4C7DC"/>
      <rgbColor rgb="FFFFA6A6"/>
      <rgbColor rgb="FFB7B3CA"/>
      <rgbColor rgb="FFFFD8CE"/>
      <rgbColor rgb="FF3366FF"/>
      <rgbColor rgb="FFE8F2A1"/>
      <rgbColor rgb="FFAFD095"/>
      <rgbColor rgb="FFFFDE59"/>
      <rgbColor rgb="FFFFE994"/>
      <rgbColor rgb="FFFFF5CE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xlnm._FilterDatabase" displayName="_xlnm._FilterDatabase" ref="A1:T580" headerRowCount="1" totalsRowCount="0" totalsRowShown="0">
  <autoFilter ref="A1:T580"/>
  <tableColumns count="20">
    <tableColumn id="1" name="Общая стоимость"/>
    <tableColumn id="2" name="Помещение"/>
    <tableColumn id="3" name="Объект"/>
    <tableColumn id="4" name="Тип"/>
    <tableColumn id="5" name="Категория"/>
    <tableColumn id="6" name="Сайт"/>
    <tableColumn id="7" name="Модель"/>
    <tableColumn id="8" name="Размеры"/>
    <tableColumn id="9" name="Поставщик"/>
    <tableColumn id="10" name="Альтернатива:"/>
    <tableColumn id="11" name="Цена"/>
    <tableColumn id="12" name="Стоимость"/>
    <tableColumn id="13" name="Сумма скидки"/>
    <tableColumn id="14" name="Количество"/>
    <tableColumn id="15" name="Должны быть на объекте"/>
    <tableColumn id="16" name="Сроки поставки (дни)"/>
    <tableColumn id="17" name="Мощность учтена"/>
    <tableColumn id="18" name="Потребляемая мощность, вт"/>
    <tableColumn id="19" name="Выбрано"/>
    <tableColumn id="20" name=""/>
  </tableColumns>
</table>
</file>

<file path=xl/tables/table2.xml><?xml version="1.0" encoding="utf-8"?>
<table xmlns="http://schemas.openxmlformats.org/spreadsheetml/2006/main" id="2" name="_xlnm._FilterDatabase_1" displayName="_xlnm._FilterDatabase_1" ref="A1:X34" headerRowCount="1" totalsRowCount="0" totalsRowShown="0">
  <autoFilter ref="A1:X34"/>
  <tableColumns count="24">
    <tableColumn id="1" name="Изделие"/>
    <tableColumn id="2" name="1. Кухня"/>
    <tableColumn id="3" name="2. Гостиная"/>
    <tableColumn id="4" name="3. Столовая"/>
    <tableColumn id="5" name="4. Холл"/>
    <tableColumn id="6" name="5. Гардеробная"/>
    <tableColumn id="7" name="6. Гостевой с.у."/>
    <tableColumn id="8" name="7. Хозяйственная комната"/>
    <tableColumn id="9" name="8. Кладовая"/>
    <tableColumn id="10" name="9. Прихожая"/>
    <tableColumn id="11" name="10. С.У."/>
    <tableColumn id="12" name="11. Гостевая"/>
    <tableColumn id="13" name="12. Детская"/>
    <tableColumn id="14" name="13. Гардеробная при детской"/>
    <tableColumn id="15" name="14. Спальня"/>
    <tableColumn id="16" name="15. Кабинет"/>
    <tableColumn id="17" name="16. Женская гардеробная"/>
    <tableColumn id="18" name="17. Мужская гардеробная"/>
    <tableColumn id="19" name="18. Ванная"/>
    <tableColumn id="20" name="19. Холл 2й этаж"/>
    <tableColumn id="21" name="20 Детская гардеробная 1"/>
    <tableColumn id="22" name="21. Тренажерный зал"/>
    <tableColumn id="23" name="22. Детская 2"/>
    <tableColumn id="24" name="23. Сауна"/>
  </tableColumns>
</table>
</file>

<file path=xl/tables/table3.xml><?xml version="1.0" encoding="utf-8"?>
<table xmlns="http://schemas.openxmlformats.org/spreadsheetml/2006/main" id="3" name="_xlnm._FilterDatabase_2" displayName="_xlnm._FilterDatabase_2" ref="A1:T580" headerRowCount="1" totalsRowCount="0" totalsRowShown="0">
  <tableColumns count="20">
    <tableColumn id="1" name="Общая стоимость"/>
    <tableColumn id="2" name="Помещение"/>
    <tableColumn id="3" name="Объект"/>
    <tableColumn id="4" name="Тип"/>
    <tableColumn id="5" name="Категория"/>
    <tableColumn id="6" name="Сайт"/>
    <tableColumn id="7" name="Модель"/>
    <tableColumn id="8" name="Размеры"/>
    <tableColumn id="9" name="Поставщик"/>
    <tableColumn id="10" name="Альтернатива:"/>
    <tableColumn id="11" name="Цена"/>
    <tableColumn id="12" name="Стоимость"/>
    <tableColumn id="13" name="Сумма скидки"/>
    <tableColumn id="14" name="Количество"/>
    <tableColumn id="15" name="Должны быть на объекте"/>
    <tableColumn id="16" name="Сроки поставки (дни)"/>
    <tableColumn id="17" name="Мощность учтена"/>
    <tableColumn id="18" name="Потребляемая мощность, вт"/>
    <tableColumn id="19" name="Выбрано"/>
    <tableColumn id="20" name=""/>
  </tableColumns>
</table>
</file>

<file path=xl/tables/table4.xml><?xml version="1.0" encoding="utf-8"?>
<table xmlns="http://schemas.openxmlformats.org/spreadsheetml/2006/main" id="4" name="_xlnm._FilterDatabase_3" displayName="_xlnm._FilterDatabase_3" ref="A1:X7" headerRowCount="1" totalsRowCount="0" totalsRowShown="0">
  <tableColumns count="24">
    <tableColumn id="1" name="Изделие"/>
    <tableColumn id="2" name="1. Кухня"/>
    <tableColumn id="3" name="2. Гостиная"/>
    <tableColumn id="4" name="3. Столовая"/>
    <tableColumn id="5" name="4. Холл"/>
    <tableColumn id="6" name="5. Гардеробная"/>
    <tableColumn id="7" name="6. Гостевой с.у."/>
    <tableColumn id="8" name="7. Хозяйственная комната"/>
    <tableColumn id="9" name="8. Кладовая"/>
    <tableColumn id="10" name="9. Прихожая"/>
    <tableColumn id="11" name="10. С.У."/>
    <tableColumn id="12" name="11. Гостевая"/>
    <tableColumn id="13" name="12. Детская"/>
    <tableColumn id="14" name="13. Гардеробная при детской"/>
    <tableColumn id="15" name="14. Спальня"/>
    <tableColumn id="16" name="15. Кабинет"/>
    <tableColumn id="17" name="16. Женская гардеробная"/>
    <tableColumn id="18" name="17. Мужская гардеробная"/>
    <tableColumn id="19" name="18. Ванная"/>
    <tableColumn id="20" name="19. Холл 2й этаж"/>
    <tableColumn id="21" name="20 Детская гардеробная 1"/>
    <tableColumn id="22" name="21. Тренажерный зал"/>
    <tableColumn id="23" name="22. Детская 2"/>
    <tableColumn id="24" name="23. Саун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keramoteka.ru/catalog/atlas-concorde-russia/empire/" TargetMode="External"/><Relationship Id="rId3" Type="http://schemas.openxmlformats.org/officeDocument/2006/relationships/hyperlink" Target="http://www.royal-shtory.ru/" TargetMode="External"/><Relationship Id="rId4" Type="http://schemas.openxmlformats.org/officeDocument/2006/relationships/hyperlink" Target="https://www.derufa.ru/" TargetMode="External"/><Relationship Id="rId5" Type="http://schemas.openxmlformats.org/officeDocument/2006/relationships/hyperlink" Target="https://www.derufa.ru/" TargetMode="External"/><Relationship Id="rId6" Type="http://schemas.openxmlformats.org/officeDocument/2006/relationships/hyperlink" Target="https://www.derufa.ru/products/?product=124" TargetMode="External"/><Relationship Id="rId7" Type="http://schemas.openxmlformats.org/officeDocument/2006/relationships/hyperlink" Target="https://www.derufa.ru/" TargetMode="External"/><Relationship Id="rId8" Type="http://schemas.openxmlformats.org/officeDocument/2006/relationships/hyperlink" Target="https://vicostone.ru/iskusstvenniy-kamen/bq8740-nero-marquina/" TargetMode="External"/><Relationship Id="rId9" Type="http://schemas.openxmlformats.org/officeDocument/2006/relationships/hyperlink" Target="https://www.mrdoors.ru/catalog/kukhnya-kollektsiya-santori-art-164/" TargetMode="External"/><Relationship Id="rId10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11" Type="http://schemas.openxmlformats.org/officeDocument/2006/relationships/hyperlink" Target="https://arlight.group/" TargetMode="External"/><Relationship Id="rId12" Type="http://schemas.openxmlformats.org/officeDocument/2006/relationships/hyperlink" Target="https://arlight.group/catalog/profili-iz-plastika-857/profil-sl-slim20-h20-2000-anod-023722.html" TargetMode="External"/><Relationship Id="rId13" Type="http://schemas.openxmlformats.org/officeDocument/2006/relationships/hyperlink" Target="https://arlight.group/" TargetMode="External"/><Relationship Id="rId14" Type="http://schemas.openxmlformats.org/officeDocument/2006/relationships/hyperlink" Target="https://www.miele-shop.ru/catalog/p_10088230/miele-ru/" TargetMode="External"/><Relationship Id="rId15" Type="http://schemas.openxmlformats.org/officeDocument/2006/relationships/hyperlink" Target="http://www.miele-shop.ru/" TargetMode="External"/><Relationship Id="rId16" Type="http://schemas.openxmlformats.org/officeDocument/2006/relationships/hyperlink" Target="http://www.sts-k.ru/content/view/1273/1468/" TargetMode="External"/><Relationship Id="rId17" Type="http://schemas.openxmlformats.org/officeDocument/2006/relationships/hyperlink" Target="https://varmann.ru/catalog/trenchconvector/ntherm/description/" TargetMode="External"/><Relationship Id="rId18" Type="http://schemas.openxmlformats.org/officeDocument/2006/relationships/hyperlink" Target="http://www.miele-shop.ru/" TargetMode="External"/><Relationship Id="rId19" Type="http://schemas.openxmlformats.org/officeDocument/2006/relationships/hyperlink" Target="http://www.miele-shop.ru/" TargetMode="External"/><Relationship Id="rId20" Type="http://schemas.openxmlformats.org/officeDocument/2006/relationships/hyperlink" Target="https://www.cosmorelax.ru/catalog/pufy-i-ottomanki/ottomanka_sofa_06_t/" TargetMode="External"/><Relationship Id="rId21" Type="http://schemas.openxmlformats.org/officeDocument/2006/relationships/hyperlink" Target="https://omoikiri.ru/" TargetMode="External"/><Relationship Id="rId22" Type="http://schemas.openxmlformats.org/officeDocument/2006/relationships/hyperlink" Target="https://www.centrsvet.ru/catalog/podvesnie/locus_pdnt_st/" TargetMode="External"/><Relationship Id="rId23" Type="http://schemas.openxmlformats.org/officeDocument/2006/relationships/hyperlink" Target="http://www.centrsvet.ru/" TargetMode="External"/><Relationship Id="rId24" Type="http://schemas.openxmlformats.org/officeDocument/2006/relationships/hyperlink" Target="https://www.centrsvet.ru/media/uploads/p.d.f/infinity_catalog_2021_05_2.pdf" TargetMode="External"/><Relationship Id="rId25" Type="http://schemas.openxmlformats.org/officeDocument/2006/relationships/hyperlink" Target="http://www.centrsvet.ru/" TargetMode="External"/><Relationship Id="rId26" Type="http://schemas.openxmlformats.org/officeDocument/2006/relationships/hyperlink" Target="https://www.donolux.ru/" TargetMode="External"/><Relationship Id="rId27" Type="http://schemas.openxmlformats.org/officeDocument/2006/relationships/hyperlink" Target="https://www.centrsvet.ru/media/uploads/p.d.f/infinity_catalog_2021_05_2.pdf" TargetMode="External"/><Relationship Id="rId28" Type="http://schemas.openxmlformats.org/officeDocument/2006/relationships/hyperlink" Target="http://www.centrsvet.ru/" TargetMode="External"/><Relationship Id="rId29" Type="http://schemas.openxmlformats.org/officeDocument/2006/relationships/hyperlink" Target="https://www.donolux.ru/" TargetMode="External"/><Relationship Id="rId30" Type="http://schemas.openxmlformats.org/officeDocument/2006/relationships/hyperlink" Target="https://www.centrsvet.ru/media/uploads/p.d.f/infinity_catalog_2021_05_2.pdf" TargetMode="External"/><Relationship Id="rId31" Type="http://schemas.openxmlformats.org/officeDocument/2006/relationships/hyperlink" Target="http://www.centrsvet.ru/" TargetMode="External"/><Relationship Id="rId32" Type="http://schemas.openxmlformats.org/officeDocument/2006/relationships/hyperlink" Target="https://www.donolux.ru/" TargetMode="External"/><Relationship Id="rId33" Type="http://schemas.openxmlformats.org/officeDocument/2006/relationships/hyperlink" Target="https://www.centrsvet.ru/media/uploads/p.d.f/infinity_catalog_2021_05_2.pdf" TargetMode="External"/><Relationship Id="rId34" Type="http://schemas.openxmlformats.org/officeDocument/2006/relationships/hyperlink" Target="http://www.centrsvet.ru/" TargetMode="External"/><Relationship Id="rId35" Type="http://schemas.openxmlformats.org/officeDocument/2006/relationships/hyperlink" Target="https://www.donolux.ru/" TargetMode="External"/><Relationship Id="rId36" Type="http://schemas.openxmlformats.org/officeDocument/2006/relationships/hyperlink" Target="https://www.centrsvet.ru/media/uploads/p.d.f/infinity_catalog_2021_05_2.pdf" TargetMode="External"/><Relationship Id="rId37" Type="http://schemas.openxmlformats.org/officeDocument/2006/relationships/hyperlink" Target="http://www.centrsvet.ru/" TargetMode="External"/><Relationship Id="rId38" Type="http://schemas.openxmlformats.org/officeDocument/2006/relationships/hyperlink" Target="https://www.donolux.ru/" TargetMode="External"/><Relationship Id="rId39" Type="http://schemas.openxmlformats.org/officeDocument/2006/relationships/hyperlink" Target="https://www.centrsvet.ru/media/uploads/p.d.f/infinity_catalog_2021_05_2.pdf" TargetMode="External"/><Relationship Id="rId40" Type="http://schemas.openxmlformats.org/officeDocument/2006/relationships/hyperlink" Target="http://www.centrsvet.ru/" TargetMode="External"/><Relationship Id="rId41" Type="http://schemas.openxmlformats.org/officeDocument/2006/relationships/hyperlink" Target="https://www.donolux.ru/" TargetMode="External"/><Relationship Id="rId42" Type="http://schemas.openxmlformats.org/officeDocument/2006/relationships/hyperlink" Target="https://www.centrsvet.ru/media/uploads/p.d.f/infinity_catalog_2021_05_2.pdf" TargetMode="External"/><Relationship Id="rId43" Type="http://schemas.openxmlformats.org/officeDocument/2006/relationships/hyperlink" Target="http://www.centrsvet.ru/" TargetMode="External"/><Relationship Id="rId44" Type="http://schemas.openxmlformats.org/officeDocument/2006/relationships/hyperlink" Target="https://www.donolux.ru/" TargetMode="External"/><Relationship Id="rId45" Type="http://schemas.openxmlformats.org/officeDocument/2006/relationships/hyperlink" Target="https://www.centrsvet.ru/media/uploads/p.d.f/infinity_catalog_2021_05_2.pdf" TargetMode="External"/><Relationship Id="rId46" Type="http://schemas.openxmlformats.org/officeDocument/2006/relationships/hyperlink" Target="http://www.centrsvet.ru/" TargetMode="External"/><Relationship Id="rId47" Type="http://schemas.openxmlformats.org/officeDocument/2006/relationships/hyperlink" Target="https://www.donolux.ru/" TargetMode="External"/><Relationship Id="rId48" Type="http://schemas.openxmlformats.org/officeDocument/2006/relationships/hyperlink" Target="https://www.centrsvet.ru/media/uploads/p.d.f/infinity_catalog_2021_05_2.pdf" TargetMode="External"/><Relationship Id="rId49" Type="http://schemas.openxmlformats.org/officeDocument/2006/relationships/hyperlink" Target="http://www.centrsvet.ru/" TargetMode="External"/><Relationship Id="rId50" Type="http://schemas.openxmlformats.org/officeDocument/2006/relationships/hyperlink" Target="https://www.donolux.ru/" TargetMode="External"/><Relationship Id="rId51" Type="http://schemas.openxmlformats.org/officeDocument/2006/relationships/hyperlink" Target="https://www.centrsvet.ru/media/uploads/p.d.f/infinity_catalog_2021_05_2.pdf" TargetMode="External"/><Relationship Id="rId52" Type="http://schemas.openxmlformats.org/officeDocument/2006/relationships/hyperlink" Target="http://www.centrsvet.ru/" TargetMode="External"/><Relationship Id="rId53" Type="http://schemas.openxmlformats.org/officeDocument/2006/relationships/hyperlink" Target="https://www.donolux.ru/" TargetMode="External"/><Relationship Id="rId54" Type="http://schemas.openxmlformats.org/officeDocument/2006/relationships/hyperlink" Target="https://www.centrsvet.ru/media/uploads/p.d.f/infinity_catalog_2021_05_2.pdf" TargetMode="External"/><Relationship Id="rId55" Type="http://schemas.openxmlformats.org/officeDocument/2006/relationships/hyperlink" Target="http://www.centrsvet.ru/" TargetMode="External"/><Relationship Id="rId56" Type="http://schemas.openxmlformats.org/officeDocument/2006/relationships/hyperlink" Target="https://www.donolux.ru/" TargetMode="External"/><Relationship Id="rId57" Type="http://schemas.openxmlformats.org/officeDocument/2006/relationships/hyperlink" Target="http://www.miele-shop.ru/" TargetMode="External"/><Relationship Id="rId58" Type="http://schemas.openxmlformats.org/officeDocument/2006/relationships/hyperlink" Target="https://neptunsale.ru/products/neptun-smart-bugatti-1-2" TargetMode="External"/><Relationship Id="rId59" Type="http://schemas.openxmlformats.org/officeDocument/2006/relationships/hyperlink" Target="https://neptunsale.ru/" TargetMode="External"/><Relationship Id="rId60" Type="http://schemas.openxmlformats.org/officeDocument/2006/relationships/hyperlink" Target="http://www.royal-shtory.ru/" TargetMode="External"/><Relationship Id="rId61" Type="http://schemas.openxmlformats.org/officeDocument/2006/relationships/hyperlink" Target="http://www.royal-shtory.ru/" TargetMode="External"/><Relationship Id="rId62" Type="http://schemas.openxmlformats.org/officeDocument/2006/relationships/hyperlink" Target="https://symetric.ru/products/plintus-skrytogo-montazha-pro-design-universal-ne-anod-aliuminii" TargetMode="External"/><Relationship Id="rId63" Type="http://schemas.openxmlformats.org/officeDocument/2006/relationships/hyperlink" Target="https://kraab-systems.com/catalog/kraab-gipps" TargetMode="External"/><Relationship Id="rId64" Type="http://schemas.openxmlformats.org/officeDocument/2006/relationships/hyperlink" Target="https://tenevoy.ru/" TargetMode="External"/><Relationship Id="rId65" Type="http://schemas.openxmlformats.org/officeDocument/2006/relationships/hyperlink" Target="https://www.franke.com/ru/ru/hs/products/kitchen-sinks/urban/114-0595-468_detail.html" TargetMode="External"/><Relationship Id="rId66" Type="http://schemas.openxmlformats.org/officeDocument/2006/relationships/hyperlink" Target="https://www.franke.com/" TargetMode="External"/><Relationship Id="rId67" Type="http://schemas.openxmlformats.org/officeDocument/2006/relationships/hyperlink" Target="https://girastore.ru/" TargetMode="External"/><Relationship Id="rId68" Type="http://schemas.openxmlformats.org/officeDocument/2006/relationships/hyperlink" Target="https://www.tesli.com/" TargetMode="External"/><Relationship Id="rId69" Type="http://schemas.openxmlformats.org/officeDocument/2006/relationships/hyperlink" Target="https://romatti.ru/catalog/p384015880-barnyj-stul-ruder.html" TargetMode="External"/><Relationship Id="rId70" Type="http://schemas.openxmlformats.org/officeDocument/2006/relationships/hyperlink" Target="https://www.flexform.it/en/products/sofas-sectional-sofas/magnum" TargetMode="External"/><Relationship Id="rId71" Type="http://schemas.openxmlformats.org/officeDocument/2006/relationships/hyperlink" Target="https://www.ekspert-mebel.ru/" TargetMode="External"/><Relationship Id="rId72" Type="http://schemas.openxmlformats.org/officeDocument/2006/relationships/hyperlink" Target="https://www.derufa.ru/products/?product=64" TargetMode="External"/><Relationship Id="rId73" Type="http://schemas.openxmlformats.org/officeDocument/2006/relationships/hyperlink" Target="https://www.derufa.ru/" TargetMode="External"/><Relationship Id="rId74" Type="http://schemas.openxmlformats.org/officeDocument/2006/relationships/hyperlink" Target="https://www.derufa.ru/" TargetMode="External"/><Relationship Id="rId75" Type="http://schemas.openxmlformats.org/officeDocument/2006/relationships/hyperlink" Target="https://www.derufa.ru/" TargetMode="External"/><Relationship Id="rId76" Type="http://schemas.openxmlformats.org/officeDocument/2006/relationships/hyperlink" Target="https://tenfor.ru/" TargetMode="External"/><Relationship Id="rId77" Type="http://schemas.openxmlformats.org/officeDocument/2006/relationships/hyperlink" Target="https://thefields.ru/coffee-tables/zhurnalnyy-stol-amato-seryy/" TargetMode="External"/><Relationship Id="rId78" Type="http://schemas.openxmlformats.org/officeDocument/2006/relationships/hyperlink" Target="https://suiten7store.ru/katalog/mebel/kresla/bonnet-club.html" TargetMode="External"/><Relationship Id="rId79" Type="http://schemas.openxmlformats.org/officeDocument/2006/relationships/hyperlink" Target="https://girastore.ru/" TargetMode="External"/><Relationship Id="rId80" Type="http://schemas.openxmlformats.org/officeDocument/2006/relationships/hyperlink" Target="https://www.tesli.com/" TargetMode="External"/><Relationship Id="rId81" Type="http://schemas.openxmlformats.org/officeDocument/2006/relationships/hyperlink" Target="https://loten.ru.com/catalog/loten-grey-z-2000mm/" TargetMode="External"/><Relationship Id="rId82" Type="http://schemas.openxmlformats.org/officeDocument/2006/relationships/hyperlink" Target="https://www.home-heat.ru/catalog/trubchatye-radiatory-guardo-retta-3p-s-kvadratnym-profilem-30x30/trubchatyy-radiator-s-kvadratnym-profilem-30x30-guardo-retta-3p-330-mm-vysotoy-gorizontalnoe-polozhe/" TargetMode="External"/><Relationship Id="rId83" Type="http://schemas.openxmlformats.org/officeDocument/2006/relationships/hyperlink" Target="https://symetric.ru/products/plintus-skrytogo-montazha-pro-design-universal-ne-anod-aliuminii" TargetMode="External"/><Relationship Id="rId84" Type="http://schemas.openxmlformats.org/officeDocument/2006/relationships/hyperlink" Target="http://www.royal-shtory.ru/" TargetMode="External"/><Relationship Id="rId85" Type="http://schemas.openxmlformats.org/officeDocument/2006/relationships/hyperlink" Target="https://kraab-systems.com/catalog/kraab-gipps" TargetMode="External"/><Relationship Id="rId86" Type="http://schemas.openxmlformats.org/officeDocument/2006/relationships/hyperlink" Target="https://tenevoy.ru/" TargetMode="External"/><Relationship Id="rId87" Type="http://schemas.openxmlformats.org/officeDocument/2006/relationships/hyperlink" Target="http://www.royal-shtory.ru/" TargetMode="External"/><Relationship Id="rId88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89" Type="http://schemas.openxmlformats.org/officeDocument/2006/relationships/hyperlink" Target="https://arlight.group/" TargetMode="External"/><Relationship Id="rId90" Type="http://schemas.openxmlformats.org/officeDocument/2006/relationships/hyperlink" Target="https://arlight.group/catalog/profili-iz-plastika-857/profil-sl-slim20-h20-2000-anod-023722.html" TargetMode="External"/><Relationship Id="rId91" Type="http://schemas.openxmlformats.org/officeDocument/2006/relationships/hyperlink" Target="https://arlight.group/" TargetMode="External"/><Relationship Id="rId92" Type="http://schemas.openxmlformats.org/officeDocument/2006/relationships/hyperlink" Target="http://www.royal-shtory.ru/" TargetMode="External"/><Relationship Id="rId93" Type="http://schemas.openxmlformats.org/officeDocument/2006/relationships/hyperlink" Target="https://reloft.art/product/severnyy-potok/" TargetMode="External"/><Relationship Id="rId94" Type="http://schemas.openxmlformats.org/officeDocument/2006/relationships/hyperlink" Target="https://4union.ru/" TargetMode="External"/><Relationship Id="rId95" Type="http://schemas.openxmlformats.org/officeDocument/2006/relationships/hyperlink" Target="https://www.green-land.ru/catalog/tsvetochnye-gorshki-i-kashpo/kashpo-i-chashi-pottery-pots/izyskannaya-kollektsiya/301085/301090/" TargetMode="External"/><Relationship Id="rId96" Type="http://schemas.openxmlformats.org/officeDocument/2006/relationships/hyperlink" Target="https://www.green-land.ru/" TargetMode="External"/><Relationship Id="rId97" Type="http://schemas.openxmlformats.org/officeDocument/2006/relationships/hyperlink" Target="https://www.green-land.ru/catalog/tsvetochnye-gorshki-i-kashpo/kashpo-i-chashi-pottery-pots/kollektsiya-natural/59764/59766/" TargetMode="External"/><Relationship Id="rId98" Type="http://schemas.openxmlformats.org/officeDocument/2006/relationships/hyperlink" Target="https://www.centrsvet.ru/media/uploads/p.d.f/infinity_catalog_2021_05_2.pdf" TargetMode="External"/><Relationship Id="rId99" Type="http://schemas.openxmlformats.org/officeDocument/2006/relationships/hyperlink" Target="http://www.centrsvet.ru/" TargetMode="External"/><Relationship Id="rId100" Type="http://schemas.openxmlformats.org/officeDocument/2006/relationships/hyperlink" Target="https://www.donolux.ru/" TargetMode="External"/><Relationship Id="rId101" Type="http://schemas.openxmlformats.org/officeDocument/2006/relationships/hyperlink" Target="https://www.centrsvet.ru/media/uploads/p.d.f/infinity_catalog_2021_05_2.pdf" TargetMode="External"/><Relationship Id="rId102" Type="http://schemas.openxmlformats.org/officeDocument/2006/relationships/hyperlink" Target="http://www.centrsvet.ru/" TargetMode="External"/><Relationship Id="rId103" Type="http://schemas.openxmlformats.org/officeDocument/2006/relationships/hyperlink" Target="https://www.donolux.ru/" TargetMode="External"/><Relationship Id="rId104" Type="http://schemas.openxmlformats.org/officeDocument/2006/relationships/hyperlink" Target="https://www.centrsvet.ru/media/uploads/p.d.f/infinity_catalog_2021_05_2.pdf" TargetMode="External"/><Relationship Id="rId105" Type="http://schemas.openxmlformats.org/officeDocument/2006/relationships/hyperlink" Target="http://www.centrsvet.ru/" TargetMode="External"/><Relationship Id="rId106" Type="http://schemas.openxmlformats.org/officeDocument/2006/relationships/hyperlink" Target="https://www.donolux.ru/" TargetMode="External"/><Relationship Id="rId107" Type="http://schemas.openxmlformats.org/officeDocument/2006/relationships/hyperlink" Target="https://www.centrsvet.ru/media/uploads/p.d.f/infinity_catalog_2021_05_2.pdf" TargetMode="External"/><Relationship Id="rId108" Type="http://schemas.openxmlformats.org/officeDocument/2006/relationships/hyperlink" Target="http://www.centrsvet.ru/" TargetMode="External"/><Relationship Id="rId109" Type="http://schemas.openxmlformats.org/officeDocument/2006/relationships/hyperlink" Target="https://www.donolux.ru/" TargetMode="External"/><Relationship Id="rId110" Type="http://schemas.openxmlformats.org/officeDocument/2006/relationships/hyperlink" Target="https://www.centrsvet.ru/media/uploads/p.d.f/infinity_catalog_2021_05_2.pdf" TargetMode="External"/><Relationship Id="rId111" Type="http://schemas.openxmlformats.org/officeDocument/2006/relationships/hyperlink" Target="http://www.centrsvet.ru/" TargetMode="External"/><Relationship Id="rId112" Type="http://schemas.openxmlformats.org/officeDocument/2006/relationships/hyperlink" Target="https://www.donolux.ru/" TargetMode="External"/><Relationship Id="rId113" Type="http://schemas.openxmlformats.org/officeDocument/2006/relationships/hyperlink" Target="https://www.centrsvet.ru/media/uploads/p.d.f/infinity_catalog_2021_05_2.pdf" TargetMode="External"/><Relationship Id="rId114" Type="http://schemas.openxmlformats.org/officeDocument/2006/relationships/hyperlink" Target="http://www.centrsvet.ru/" TargetMode="External"/><Relationship Id="rId115" Type="http://schemas.openxmlformats.org/officeDocument/2006/relationships/hyperlink" Target="https://www.donolux.ru/" TargetMode="External"/><Relationship Id="rId116" Type="http://schemas.openxmlformats.org/officeDocument/2006/relationships/hyperlink" Target="https://www.centrsvet.ru/media/uploads/p.d.f/infinity_catalog_2021_05_2.pdf" TargetMode="External"/><Relationship Id="rId117" Type="http://schemas.openxmlformats.org/officeDocument/2006/relationships/hyperlink" Target="http://www.centrsvet.ru/" TargetMode="External"/><Relationship Id="rId118" Type="http://schemas.openxmlformats.org/officeDocument/2006/relationships/hyperlink" Target="https://www.donolux.ru/" TargetMode="External"/><Relationship Id="rId119" Type="http://schemas.openxmlformats.org/officeDocument/2006/relationships/hyperlink" Target="https://www.centrsvet.ru/media/uploads/p.d.f/infinity_catalog_2021_05_2.pdf" TargetMode="External"/><Relationship Id="rId120" Type="http://schemas.openxmlformats.org/officeDocument/2006/relationships/hyperlink" Target="http://www.centrsvet.ru/" TargetMode="External"/><Relationship Id="rId121" Type="http://schemas.openxmlformats.org/officeDocument/2006/relationships/hyperlink" Target="https://www.donolux.ru/" TargetMode="External"/><Relationship Id="rId122" Type="http://schemas.openxmlformats.org/officeDocument/2006/relationships/hyperlink" Target="https://www.centrsvet.ru/media/uploads/p.d.f/infinity_catalog_2021_05_2.pdf" TargetMode="External"/><Relationship Id="rId123" Type="http://schemas.openxmlformats.org/officeDocument/2006/relationships/hyperlink" Target="http://www.centrsvet.ru/" TargetMode="External"/><Relationship Id="rId124" Type="http://schemas.openxmlformats.org/officeDocument/2006/relationships/hyperlink" Target="https://www.donolux.ru/" TargetMode="External"/><Relationship Id="rId125" Type="http://schemas.openxmlformats.org/officeDocument/2006/relationships/hyperlink" Target="https://amikovry.ru/catalog/product/kover-nature-8015-001-800/?offer=295096" TargetMode="External"/><Relationship Id="rId126" Type="http://schemas.openxmlformats.org/officeDocument/2006/relationships/hyperlink" Target="https://amikovry.ru/" TargetMode="External"/><Relationship Id="rId127" Type="http://schemas.openxmlformats.org/officeDocument/2006/relationships/hyperlink" Target="https://tenfor.ru/" TargetMode="External"/><Relationship Id="rId128" Type="http://schemas.openxmlformats.org/officeDocument/2006/relationships/hyperlink" Target="https://girastore.ru/" TargetMode="External"/><Relationship Id="rId129" Type="http://schemas.openxmlformats.org/officeDocument/2006/relationships/hyperlink" Target="https://www.tesli.com/" TargetMode="External"/><Relationship Id="rId130" Type="http://schemas.openxmlformats.org/officeDocument/2006/relationships/hyperlink" Target="https://www.derufa.ru/" TargetMode="External"/><Relationship Id="rId131" Type="http://schemas.openxmlformats.org/officeDocument/2006/relationships/hyperlink" Target="https://www.derufa.ru/" TargetMode="External"/><Relationship Id="rId132" Type="http://schemas.openxmlformats.org/officeDocument/2006/relationships/hyperlink" Target="https://symetric.ru/products/plintus-skrytogo-montazha-pro-design-universal-ne-anod-aliuminii" TargetMode="External"/><Relationship Id="rId133" Type="http://schemas.openxmlformats.org/officeDocument/2006/relationships/hyperlink" Target="https://loten.ru.com/catalog/loten-grey-z-2000mm/" TargetMode="External"/><Relationship Id="rId134" Type="http://schemas.openxmlformats.org/officeDocument/2006/relationships/hyperlink" Target="https://www.home-heat.ru/catalog/trubchatye-radiatory-guardo-retta-3p-s-kvadratnym-profilem-30x30/trubchatyy-radiator-s-kvadratnym-profilem-30x30-guardo-retta-3p-330-mm-vysotoy-gorizontalnoe-polozhe/" TargetMode="External"/><Relationship Id="rId135" Type="http://schemas.openxmlformats.org/officeDocument/2006/relationships/hyperlink" Target="https://kraab-systems.com/catalog/kraab-gipps" TargetMode="External"/><Relationship Id="rId136" Type="http://schemas.openxmlformats.org/officeDocument/2006/relationships/hyperlink" Target="https://tenevoy.ru/" TargetMode="External"/><Relationship Id="rId137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138" Type="http://schemas.openxmlformats.org/officeDocument/2006/relationships/hyperlink" Target="https://arlight.group/" TargetMode="External"/><Relationship Id="rId139" Type="http://schemas.openxmlformats.org/officeDocument/2006/relationships/hyperlink" Target="https://arlight.group/catalog/profili-iz-plastika-857/profil-sl-slim20-h20-2000-anod-023722.html" TargetMode="External"/><Relationship Id="rId140" Type="http://schemas.openxmlformats.org/officeDocument/2006/relationships/hyperlink" Target="https://arlight.group/" TargetMode="External"/><Relationship Id="rId141" Type="http://schemas.openxmlformats.org/officeDocument/2006/relationships/hyperlink" Target="https://reloft.art/product/teploe-ozero/" TargetMode="External"/><Relationship Id="rId142" Type="http://schemas.openxmlformats.org/officeDocument/2006/relationships/hyperlink" Target="https://reloft.art/" TargetMode="External"/><Relationship Id="rId143" Type="http://schemas.openxmlformats.org/officeDocument/2006/relationships/hyperlink" Target="http://www.royal-shtory.ru/" TargetMode="External"/><Relationship Id="rId144" Type="http://schemas.openxmlformats.org/officeDocument/2006/relationships/hyperlink" Target="https://www.cosmorelax.ru/catalog/podvesnyye/podvesnoy_svetilnik_md21362_14/" TargetMode="External"/><Relationship Id="rId145" Type="http://schemas.openxmlformats.org/officeDocument/2006/relationships/hyperlink" Target="http://www.cosmorelax.ru/" TargetMode="External"/><Relationship Id="rId146" Type="http://schemas.openxmlformats.org/officeDocument/2006/relationships/hyperlink" Target="https://www.centrsvet.ru/media/uploads/p.d.f/infinity_catalog_2021_05_2.pdf" TargetMode="External"/><Relationship Id="rId147" Type="http://schemas.openxmlformats.org/officeDocument/2006/relationships/hyperlink" Target="http://www.centrsvet.ru/" TargetMode="External"/><Relationship Id="rId148" Type="http://schemas.openxmlformats.org/officeDocument/2006/relationships/hyperlink" Target="https://www.donolux.ru/" TargetMode="External"/><Relationship Id="rId149" Type="http://schemas.openxmlformats.org/officeDocument/2006/relationships/hyperlink" Target="https://www.centrsvet.ru/media/uploads/p.d.f/infinity_catalog_2021_05_2.pdf" TargetMode="External"/><Relationship Id="rId150" Type="http://schemas.openxmlformats.org/officeDocument/2006/relationships/hyperlink" Target="http://www.centrsvet.ru/" TargetMode="External"/><Relationship Id="rId151" Type="http://schemas.openxmlformats.org/officeDocument/2006/relationships/hyperlink" Target="https://www.donolux.ru/" TargetMode="External"/><Relationship Id="rId152" Type="http://schemas.openxmlformats.org/officeDocument/2006/relationships/hyperlink" Target="https://www.centrsvet.ru/media/uploads/p.d.f/infinity_catalog_2021_05_2.pdf" TargetMode="External"/><Relationship Id="rId153" Type="http://schemas.openxmlformats.org/officeDocument/2006/relationships/hyperlink" Target="http://www.centrsvet.ru/" TargetMode="External"/><Relationship Id="rId154" Type="http://schemas.openxmlformats.org/officeDocument/2006/relationships/hyperlink" Target="https://www.donolux.ru/" TargetMode="External"/><Relationship Id="rId155" Type="http://schemas.openxmlformats.org/officeDocument/2006/relationships/hyperlink" Target="https://www.centrsvet.ru/media/uploads/p.d.f/infinity_catalog_2021_05_2.pdf" TargetMode="External"/><Relationship Id="rId156" Type="http://schemas.openxmlformats.org/officeDocument/2006/relationships/hyperlink" Target="http://www.centrsvet.ru/" TargetMode="External"/><Relationship Id="rId157" Type="http://schemas.openxmlformats.org/officeDocument/2006/relationships/hyperlink" Target="https://www.donolux.ru/" TargetMode="External"/><Relationship Id="rId158" Type="http://schemas.openxmlformats.org/officeDocument/2006/relationships/hyperlink" Target="https://www.centrsvet.ru/media/uploads/p.d.f/infinity_catalog_2021_05_2.pdf" TargetMode="External"/><Relationship Id="rId159" Type="http://schemas.openxmlformats.org/officeDocument/2006/relationships/hyperlink" Target="http://www.centrsvet.ru/" TargetMode="External"/><Relationship Id="rId160" Type="http://schemas.openxmlformats.org/officeDocument/2006/relationships/hyperlink" Target="https://www.donolux.ru/" TargetMode="External"/><Relationship Id="rId161" Type="http://schemas.openxmlformats.org/officeDocument/2006/relationships/hyperlink" Target="https://www.centrsvet.ru/media/uploads/p.d.f/infinity_catalog_2021_05_2.pdf" TargetMode="External"/><Relationship Id="rId162" Type="http://schemas.openxmlformats.org/officeDocument/2006/relationships/hyperlink" Target="http://www.centrsvet.ru/" TargetMode="External"/><Relationship Id="rId163" Type="http://schemas.openxmlformats.org/officeDocument/2006/relationships/hyperlink" Target="https://www.donolux.ru/" TargetMode="External"/><Relationship Id="rId164" Type="http://schemas.openxmlformats.org/officeDocument/2006/relationships/hyperlink" Target="https://www.centrsvet.ru/media/uploads/p.d.f/infinity_catalog_2021_05_2.pdf" TargetMode="External"/><Relationship Id="rId165" Type="http://schemas.openxmlformats.org/officeDocument/2006/relationships/hyperlink" Target="http://www.centrsvet.ru/" TargetMode="External"/><Relationship Id="rId166" Type="http://schemas.openxmlformats.org/officeDocument/2006/relationships/hyperlink" Target="https://www.donolux.ru/" TargetMode="External"/><Relationship Id="rId167" Type="http://schemas.openxmlformats.org/officeDocument/2006/relationships/hyperlink" Target="https://www.centrsvet.ru/media/uploads/p.d.f/infinity_catalog_2021_05_2.pdf" TargetMode="External"/><Relationship Id="rId168" Type="http://schemas.openxmlformats.org/officeDocument/2006/relationships/hyperlink" Target="http://www.centrsvet.ru/" TargetMode="External"/><Relationship Id="rId169" Type="http://schemas.openxmlformats.org/officeDocument/2006/relationships/hyperlink" Target="https://www.donolux.ru/" TargetMode="External"/><Relationship Id="rId170" Type="http://schemas.openxmlformats.org/officeDocument/2006/relationships/hyperlink" Target="https://www.centrsvet.ru/media/uploads/p.d.f/infinity_catalog_2021_05_2.pdf" TargetMode="External"/><Relationship Id="rId171" Type="http://schemas.openxmlformats.org/officeDocument/2006/relationships/hyperlink" Target="http://www.centrsvet.ru/" TargetMode="External"/><Relationship Id="rId172" Type="http://schemas.openxmlformats.org/officeDocument/2006/relationships/hyperlink" Target="https://www.donolux.ru/" TargetMode="External"/><Relationship Id="rId173" Type="http://schemas.openxmlformats.org/officeDocument/2006/relationships/hyperlink" Target="https://www.centrsvet.ru/media/uploads/p.d.f/infinity_catalog_2021_05_2.pdf" TargetMode="External"/><Relationship Id="rId174" Type="http://schemas.openxmlformats.org/officeDocument/2006/relationships/hyperlink" Target="http://www.centrsvet.ru/" TargetMode="External"/><Relationship Id="rId175" Type="http://schemas.openxmlformats.org/officeDocument/2006/relationships/hyperlink" Target="https://www.donolux.ru/" TargetMode="External"/><Relationship Id="rId176" Type="http://schemas.openxmlformats.org/officeDocument/2006/relationships/hyperlink" Target="https://www.derufa.ru/products/?product=124" TargetMode="External"/><Relationship Id="rId177" Type="http://schemas.openxmlformats.org/officeDocument/2006/relationships/hyperlink" Target="https://www.derufa.ru/" TargetMode="External"/><Relationship Id="rId178" Type="http://schemas.openxmlformats.org/officeDocument/2006/relationships/hyperlink" Target="https://mensotechnology.ru/magazin/product/minimo_ovale-pz_03-2-3" TargetMode="External"/><Relationship Id="rId179" Type="http://schemas.openxmlformats.org/officeDocument/2006/relationships/hyperlink" Target="https://mensotechnology.ru/" TargetMode="External"/><Relationship Id="rId180" Type="http://schemas.openxmlformats.org/officeDocument/2006/relationships/hyperlink" Target="https://morsons.ru/product/29164/" TargetMode="External"/><Relationship Id="rId181" Type="http://schemas.openxmlformats.org/officeDocument/2006/relationships/hyperlink" Target="https://www.stels.ru/catalog/millennium-xxl.html" TargetMode="External"/><Relationship Id="rId182" Type="http://schemas.openxmlformats.org/officeDocument/2006/relationships/hyperlink" Target="http://www.stels.ru/" TargetMode="External"/><Relationship Id="rId183" Type="http://schemas.openxmlformats.org/officeDocument/2006/relationships/hyperlink" Target="http://www.royal-shtory.ru/" TargetMode="External"/><Relationship Id="rId184" Type="http://schemas.openxmlformats.org/officeDocument/2006/relationships/hyperlink" Target="http://www.royal-shtory.ru/" TargetMode="External"/><Relationship Id="rId185" Type="http://schemas.openxmlformats.org/officeDocument/2006/relationships/hyperlink" Target="https://sofiadoors.com/blog/grafichnyj-dizajn-i-beskompromissnoe-kachestvo-v-kollekcii-peregorodok-grafica/" TargetMode="External"/><Relationship Id="rId186" Type="http://schemas.openxmlformats.org/officeDocument/2006/relationships/hyperlink" Target="https://sofiadoors.com/" TargetMode="External"/><Relationship Id="rId187" Type="http://schemas.openxmlformats.org/officeDocument/2006/relationships/hyperlink" Target="https://sofiadoors.com/catalog/skrytye-dveri/skrytaa-dver-na-seba" TargetMode="External"/><Relationship Id="rId188" Type="http://schemas.openxmlformats.org/officeDocument/2006/relationships/hyperlink" Target="https://sofiadoors.com/" TargetMode="External"/><Relationship Id="rId189" Type="http://schemas.openxmlformats.org/officeDocument/2006/relationships/hyperlink" Target="https://www.union.ru/skrytye-dveri-invisible" TargetMode="External"/><Relationship Id="rId190" Type="http://schemas.openxmlformats.org/officeDocument/2006/relationships/hyperlink" Target="https://sofiadoors.com/catalog/skrytye-dveri/skrytaa-dver-na-seba" TargetMode="External"/><Relationship Id="rId191" Type="http://schemas.openxmlformats.org/officeDocument/2006/relationships/hyperlink" Target="https://sofiadoors.com/" TargetMode="External"/><Relationship Id="rId192" Type="http://schemas.openxmlformats.org/officeDocument/2006/relationships/hyperlink" Target="https://www.union.ru/skrytye-dveri-invisible" TargetMode="External"/><Relationship Id="rId193" Type="http://schemas.openxmlformats.org/officeDocument/2006/relationships/hyperlink" Target="https://sofiadoors.com/catalog/skrytye-dveri/skrytaa-dver-na-seba" TargetMode="External"/><Relationship Id="rId194" Type="http://schemas.openxmlformats.org/officeDocument/2006/relationships/hyperlink" Target="https://sofiadoors.com/" TargetMode="External"/><Relationship Id="rId195" Type="http://schemas.openxmlformats.org/officeDocument/2006/relationships/hyperlink" Target="https://www.union.ru/skrytye-dveri-invisible" TargetMode="External"/><Relationship Id="rId196" Type="http://schemas.openxmlformats.org/officeDocument/2006/relationships/hyperlink" Target="https://sofiadoors.com/catalog/skrytye-dveri/skrytaa-dver-na-seba" TargetMode="External"/><Relationship Id="rId197" Type="http://schemas.openxmlformats.org/officeDocument/2006/relationships/hyperlink" Target="https://sofiadoors.com/" TargetMode="External"/><Relationship Id="rId198" Type="http://schemas.openxmlformats.org/officeDocument/2006/relationships/hyperlink" Target="https://www.union.ru/skrytye-dveri-invisible" TargetMode="External"/><Relationship Id="rId199" Type="http://schemas.openxmlformats.org/officeDocument/2006/relationships/hyperlink" Target="https://sofiadoors.com/catalog/skrytye-dveri/skrytaa-dver-na-seba" TargetMode="External"/><Relationship Id="rId200" Type="http://schemas.openxmlformats.org/officeDocument/2006/relationships/hyperlink" Target="https://sofiadoors.com/" TargetMode="External"/><Relationship Id="rId201" Type="http://schemas.openxmlformats.org/officeDocument/2006/relationships/hyperlink" Target="https://www.union.ru/skrytye-dveri-invisible" TargetMode="External"/><Relationship Id="rId202" Type="http://schemas.openxmlformats.org/officeDocument/2006/relationships/hyperlink" Target="https://symetric.ru/products/plintus-skrytogo-montazha-pro-design-universal-ne-anod-aliuminii" TargetMode="External"/><Relationship Id="rId203" Type="http://schemas.openxmlformats.org/officeDocument/2006/relationships/hyperlink" Target="https://kraab-systems.com/catalog/kraab-gipps" TargetMode="External"/><Relationship Id="rId204" Type="http://schemas.openxmlformats.org/officeDocument/2006/relationships/hyperlink" Target="https://tenevoy.ru/" TargetMode="External"/><Relationship Id="rId205" Type="http://schemas.openxmlformats.org/officeDocument/2006/relationships/hyperlink" Target="https://girastore.ru/" TargetMode="External"/><Relationship Id="rId206" Type="http://schemas.openxmlformats.org/officeDocument/2006/relationships/hyperlink" Target="https://www.tesli.com/" TargetMode="External"/><Relationship Id="rId207" Type="http://schemas.openxmlformats.org/officeDocument/2006/relationships/hyperlink" Target="http://www.centrsvet.ru/" TargetMode="External"/><Relationship Id="rId208" Type="http://schemas.openxmlformats.org/officeDocument/2006/relationships/hyperlink" Target="https://www.donolux.ru/" TargetMode="External"/><Relationship Id="rId209" Type="http://schemas.openxmlformats.org/officeDocument/2006/relationships/hyperlink" Target="http://www.centrsvet.ru/" TargetMode="External"/><Relationship Id="rId210" Type="http://schemas.openxmlformats.org/officeDocument/2006/relationships/hyperlink" Target="https://www.donolux.ru/" TargetMode="External"/><Relationship Id="rId211" Type="http://schemas.openxmlformats.org/officeDocument/2006/relationships/hyperlink" Target="http://www.centrsvet.ru/" TargetMode="External"/><Relationship Id="rId212" Type="http://schemas.openxmlformats.org/officeDocument/2006/relationships/hyperlink" Target="https://www.donolux.ru/" TargetMode="External"/><Relationship Id="rId213" Type="http://schemas.openxmlformats.org/officeDocument/2006/relationships/hyperlink" Target="http://www.centrsvet.ru/" TargetMode="External"/><Relationship Id="rId214" Type="http://schemas.openxmlformats.org/officeDocument/2006/relationships/hyperlink" Target="https://www.donolux.ru/" TargetMode="External"/><Relationship Id="rId215" Type="http://schemas.openxmlformats.org/officeDocument/2006/relationships/hyperlink" Target="http://www.centrsvet.ru/" TargetMode="External"/><Relationship Id="rId216" Type="http://schemas.openxmlformats.org/officeDocument/2006/relationships/hyperlink" Target="https://www.donolux.ru/" TargetMode="External"/><Relationship Id="rId217" Type="http://schemas.openxmlformats.org/officeDocument/2006/relationships/hyperlink" Target="http://www.centrsvet.ru/" TargetMode="External"/><Relationship Id="rId218" Type="http://schemas.openxmlformats.org/officeDocument/2006/relationships/hyperlink" Target="https://www.donolux.ru/" TargetMode="External"/><Relationship Id="rId219" Type="http://schemas.openxmlformats.org/officeDocument/2006/relationships/hyperlink" Target="http://www.centrsvet.ru/" TargetMode="External"/><Relationship Id="rId220" Type="http://schemas.openxmlformats.org/officeDocument/2006/relationships/hyperlink" Target="https://www.donolux.ru/" TargetMode="External"/><Relationship Id="rId221" Type="http://schemas.openxmlformats.org/officeDocument/2006/relationships/hyperlink" Target="http://www.centrsvet.ru/" TargetMode="External"/><Relationship Id="rId222" Type="http://schemas.openxmlformats.org/officeDocument/2006/relationships/hyperlink" Target="https://www.donolux.ru/" TargetMode="External"/><Relationship Id="rId223" Type="http://schemas.openxmlformats.org/officeDocument/2006/relationships/hyperlink" Target="http://www.centrsvet.ru/" TargetMode="External"/><Relationship Id="rId224" Type="http://schemas.openxmlformats.org/officeDocument/2006/relationships/hyperlink" Target="https://www.donolux.ru/" TargetMode="External"/><Relationship Id="rId225" Type="http://schemas.openxmlformats.org/officeDocument/2006/relationships/hyperlink" Target="http://www.centrsvet.ru/" TargetMode="External"/><Relationship Id="rId226" Type="http://schemas.openxmlformats.org/officeDocument/2006/relationships/hyperlink" Target="https://www.donolux.ru/" TargetMode="External"/><Relationship Id="rId227" Type="http://schemas.openxmlformats.org/officeDocument/2006/relationships/hyperlink" Target="http://www.centrsvet.ru/" TargetMode="External"/><Relationship Id="rId228" Type="http://schemas.openxmlformats.org/officeDocument/2006/relationships/hyperlink" Target="https://www.donolux.ru/" TargetMode="External"/><Relationship Id="rId229" Type="http://schemas.openxmlformats.org/officeDocument/2006/relationships/hyperlink" Target="https://www.derufa.ru/" TargetMode="External"/><Relationship Id="rId230" Type="http://schemas.openxmlformats.org/officeDocument/2006/relationships/hyperlink" Target="https://www.derufa.ru/" TargetMode="External"/><Relationship Id="rId231" Type="http://schemas.openxmlformats.org/officeDocument/2006/relationships/hyperlink" Target="https://www.derufa.ru/" TargetMode="External"/><Relationship Id="rId232" Type="http://schemas.openxmlformats.org/officeDocument/2006/relationships/hyperlink" Target="https://www.derufa.ru/" TargetMode="External"/><Relationship Id="rId233" Type="http://schemas.openxmlformats.org/officeDocument/2006/relationships/hyperlink" Target="https://www.derufa.ru/" TargetMode="External"/><Relationship Id="rId234" Type="http://schemas.openxmlformats.org/officeDocument/2006/relationships/hyperlink" Target="https://www.derufa.ru/" TargetMode="External"/><Relationship Id="rId235" Type="http://schemas.openxmlformats.org/officeDocument/2006/relationships/hyperlink" Target="https://instagram.com/lestnicavdome?utm_medium=copy_link" TargetMode="External"/><Relationship Id="rId236" Type="http://schemas.openxmlformats.org/officeDocument/2006/relationships/hyperlink" Target="https://www.centrsvet.ru/catalog/wall_on/steplight_go/" TargetMode="External"/><Relationship Id="rId237" Type="http://schemas.openxmlformats.org/officeDocument/2006/relationships/hyperlink" Target="http://www.centrsvet.ru/" TargetMode="External"/><Relationship Id="rId238" Type="http://schemas.openxmlformats.org/officeDocument/2006/relationships/hyperlink" Target="https://instagram.com/lestnicavdome?utm_medium=copy_link" TargetMode="External"/><Relationship Id="rId239" Type="http://schemas.openxmlformats.org/officeDocument/2006/relationships/hyperlink" Target="https://lamproyal.ru/product/svetilnik-nastennyy-leto-by-luke-lamp-co" TargetMode="External"/><Relationship Id="rId240" Type="http://schemas.openxmlformats.org/officeDocument/2006/relationships/hyperlink" Target="http://www.osvetim.ru/" TargetMode="External"/><Relationship Id="rId241" Type="http://schemas.openxmlformats.org/officeDocument/2006/relationships/hyperlink" Target="https://tenfor.ru/" TargetMode="External"/><Relationship Id="rId242" Type="http://schemas.openxmlformats.org/officeDocument/2006/relationships/hyperlink" Target="https://www.keramoteka.ru/catalog/atlas-concorde-russia/empire/" TargetMode="External"/><Relationship Id="rId243" Type="http://schemas.openxmlformats.org/officeDocument/2006/relationships/hyperlink" Target="http://www.centrsvet.ru/" TargetMode="External"/><Relationship Id="rId244" Type="http://schemas.openxmlformats.org/officeDocument/2006/relationships/hyperlink" Target="https://www.donolux.ru/" TargetMode="External"/><Relationship Id="rId245" Type="http://schemas.openxmlformats.org/officeDocument/2006/relationships/hyperlink" Target="http://www.centrsvet.ru/" TargetMode="External"/><Relationship Id="rId246" Type="http://schemas.openxmlformats.org/officeDocument/2006/relationships/hyperlink" Target="https://www.donolux.ru/" TargetMode="External"/><Relationship Id="rId247" Type="http://schemas.openxmlformats.org/officeDocument/2006/relationships/hyperlink" Target="http://www.centrsvet.ru/" TargetMode="External"/><Relationship Id="rId248" Type="http://schemas.openxmlformats.org/officeDocument/2006/relationships/hyperlink" Target="https://www.donolux.ru/" TargetMode="External"/><Relationship Id="rId249" Type="http://schemas.openxmlformats.org/officeDocument/2006/relationships/hyperlink" Target="http://www.centrsvet.ru/" TargetMode="External"/><Relationship Id="rId250" Type="http://schemas.openxmlformats.org/officeDocument/2006/relationships/hyperlink" Target="https://www.donolux.ru/" TargetMode="External"/><Relationship Id="rId251" Type="http://schemas.openxmlformats.org/officeDocument/2006/relationships/hyperlink" Target="http://www.centrsvet.ru/" TargetMode="External"/><Relationship Id="rId252" Type="http://schemas.openxmlformats.org/officeDocument/2006/relationships/hyperlink" Target="https://www.donolux.ru/" TargetMode="External"/><Relationship Id="rId253" Type="http://schemas.openxmlformats.org/officeDocument/2006/relationships/hyperlink" Target="http://www.centrsvet.ru/" TargetMode="External"/><Relationship Id="rId254" Type="http://schemas.openxmlformats.org/officeDocument/2006/relationships/hyperlink" Target="https://www.donolux.ru/" TargetMode="External"/><Relationship Id="rId255" Type="http://schemas.openxmlformats.org/officeDocument/2006/relationships/hyperlink" Target="https://girastore.ru/" TargetMode="External"/><Relationship Id="rId256" Type="http://schemas.openxmlformats.org/officeDocument/2006/relationships/hyperlink" Target="https://www.tesli.com/" TargetMode="External"/><Relationship Id="rId257" Type="http://schemas.openxmlformats.org/officeDocument/2006/relationships/hyperlink" Target="https://sofiadoors.com/catalog/rucki/rucka-pure/cernyj-matovyj-pure" TargetMode="External"/><Relationship Id="rId258" Type="http://schemas.openxmlformats.org/officeDocument/2006/relationships/hyperlink" Target="https://sofiadoors.com/" TargetMode="External"/><Relationship Id="rId259" Type="http://schemas.openxmlformats.org/officeDocument/2006/relationships/hyperlink" Target="https://todoor.ru/shop/dvernaja-ruchka-punto-blade-tl-bl-24-chernyj/" TargetMode="External"/><Relationship Id="rId260" Type="http://schemas.openxmlformats.org/officeDocument/2006/relationships/hyperlink" Target="https://sofiadoors.com/blog/grafichnyj-dizajn-i-beskompromissnoe-kachestvo-v-kollekcii-peregorodok-grafica/" TargetMode="External"/><Relationship Id="rId261" Type="http://schemas.openxmlformats.org/officeDocument/2006/relationships/hyperlink" Target="https://sofiadoors.com/" TargetMode="External"/><Relationship Id="rId262" Type="http://schemas.openxmlformats.org/officeDocument/2006/relationships/hyperlink" Target="https://www.derufa.ru/" TargetMode="External"/><Relationship Id="rId263" Type="http://schemas.openxmlformats.org/officeDocument/2006/relationships/hyperlink" Target="https://www.derufa.ru/" TargetMode="External"/><Relationship Id="rId264" Type="http://schemas.openxmlformats.org/officeDocument/2006/relationships/hyperlink" Target="https://symetric.ru/products/plintus-skrytogo-montazha-pro-design-universal-ne-anod-aliuminii" TargetMode="External"/><Relationship Id="rId265" Type="http://schemas.openxmlformats.org/officeDocument/2006/relationships/hyperlink" Target="https://kraab-systems.com/catalog/kraab-gipps" TargetMode="External"/><Relationship Id="rId266" Type="http://schemas.openxmlformats.org/officeDocument/2006/relationships/hyperlink" Target="https://tenevoy.ru/" TargetMode="External"/><Relationship Id="rId267" Type="http://schemas.openxmlformats.org/officeDocument/2006/relationships/hyperlink" Target="http://www.ceramic.ru/" TargetMode="External"/><Relationship Id="rId268" Type="http://schemas.openxmlformats.org/officeDocument/2006/relationships/hyperlink" Target="https://mosplitka.ru/catalog/plitka/collection-bardilio/?utm_source=advcake&amp;utm_medium=cpa&amp;utm_campaign=cityads&amp;utm_content=2Keh&amp;advcake_params=93KZ1UV4ftZrkXA" TargetMode="External"/><Relationship Id="rId269" Type="http://schemas.openxmlformats.org/officeDocument/2006/relationships/hyperlink" Target="https://mosplitka.ru/" TargetMode="External"/><Relationship Id="rId270" Type="http://schemas.openxmlformats.org/officeDocument/2006/relationships/hyperlink" Target="http://www.ceramic.ru/katalog/3124-sharm-delyuks-statuario-fantastiko.html" TargetMode="External"/><Relationship Id="rId271" Type="http://schemas.openxmlformats.org/officeDocument/2006/relationships/hyperlink" Target="https://www.italonceramica.ru/ru/kollektsii/millenium/" TargetMode="External"/><Relationship Id="rId272" Type="http://schemas.openxmlformats.org/officeDocument/2006/relationships/hyperlink" Target="http://www.ceramic.ru/" TargetMode="External"/><Relationship Id="rId273" Type="http://schemas.openxmlformats.org/officeDocument/2006/relationships/hyperlink" Target="https://kraab-systems.com/catalog/kraab-gipps" TargetMode="External"/><Relationship Id="rId274" Type="http://schemas.openxmlformats.org/officeDocument/2006/relationships/hyperlink" Target="https://tenevoy.ru/" TargetMode="External"/><Relationship Id="rId275" Type="http://schemas.openxmlformats.org/officeDocument/2006/relationships/hyperlink" Target="http://akrilium.ru/" TargetMode="External"/><Relationship Id="rId276" Type="http://schemas.openxmlformats.org/officeDocument/2006/relationships/hyperlink" Target="http://akrilium.ru/" TargetMode="External"/><Relationship Id="rId277" Type="http://schemas.openxmlformats.org/officeDocument/2006/relationships/hyperlink" Target="https://santehnika-online.ru/product/smesitel_paffoni_light_lig101no_m_s_vnutrenney_chastyu_dlya_rakoviny/" TargetMode="External"/><Relationship Id="rId278" Type="http://schemas.openxmlformats.org/officeDocument/2006/relationships/hyperlink" Target="https://santehnika-online.ru/" TargetMode="External"/><Relationship Id="rId279" Type="http://schemas.openxmlformats.org/officeDocument/2006/relationships/hyperlink" Target="https://sofiadoors.com/catalog/rucki/rucka-pure/cernyj-matovyj-pure" TargetMode="External"/><Relationship Id="rId280" Type="http://schemas.openxmlformats.org/officeDocument/2006/relationships/hyperlink" Target="https://sofiadoors.com/" TargetMode="External"/><Relationship Id="rId281" Type="http://schemas.openxmlformats.org/officeDocument/2006/relationships/hyperlink" Target="https://todoor.ru/shop/dvernaja-ruchka-punto-blade-tl-bl-24-chernyj/" TargetMode="External"/><Relationship Id="rId282" Type="http://schemas.openxmlformats.org/officeDocument/2006/relationships/hyperlink" Target="https://santehnika-online.ru/product/dushevoy_komplekt_am_pm_x_joy_fb85a1rh22_s_vnutrenney_chastyu_dlya_dusha_chyernyy/" TargetMode="External"/><Relationship Id="rId283" Type="http://schemas.openxmlformats.org/officeDocument/2006/relationships/hyperlink" Target="https://santehnika-online.ru/" TargetMode="External"/><Relationship Id="rId284" Type="http://schemas.openxmlformats.org/officeDocument/2006/relationships/hyperlink" Target="https://girastore.ru/" TargetMode="External"/><Relationship Id="rId285" Type="http://schemas.openxmlformats.org/officeDocument/2006/relationships/hyperlink" Target="https://www.tesli.com/" TargetMode="External"/><Relationship Id="rId286" Type="http://schemas.openxmlformats.org/officeDocument/2006/relationships/hyperlink" Target="https://santehnika-online.ru/product/gigienicheskiy_dush_stworki_by_damixa_khelsinki_hfhs52030_so_smesitelem_s_vnutrenney_chastyu_chernyy/" TargetMode="External"/><Relationship Id="rId287" Type="http://schemas.openxmlformats.org/officeDocument/2006/relationships/hyperlink" Target="https://santehnika-online.ru/" TargetMode="External"/><Relationship Id="rId288" Type="http://schemas.openxmlformats.org/officeDocument/2006/relationships/hyperlink" Target="https://arlight.group/catalog/profili-iz-plastika-857/profil-sl-slim20-h20-2000-anod-023722.html" TargetMode="External"/><Relationship Id="rId289" Type="http://schemas.openxmlformats.org/officeDocument/2006/relationships/hyperlink" Target="https://arlight.group/" TargetMode="External"/><Relationship Id="rId290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291" Type="http://schemas.openxmlformats.org/officeDocument/2006/relationships/hyperlink" Target="https://arlight.group/" TargetMode="External"/><Relationship Id="rId292" Type="http://schemas.openxmlformats.org/officeDocument/2006/relationships/hyperlink" Target="https://santehnika-online.ru/product/unitaz_podvesnoy_tece_one_9700200_bezobodkovyy_s_bide/" TargetMode="External"/><Relationship Id="rId293" Type="http://schemas.openxmlformats.org/officeDocument/2006/relationships/hyperlink" Target="https://santehnika-online.ru/product/polotentsesushitel_elektricheskiy_lemark_bellario_p10_50x80_chernyy/?utm_source=google&amp;utm_medium=cpc&amp;utm_campaign=gmc-none-obshchaya-0-krasnodar-none-1525558291&amp;utm_content=v2" TargetMode="External"/><Relationship Id="rId294" Type="http://schemas.openxmlformats.org/officeDocument/2006/relationships/hyperlink" Target="https://santehnika-online.ru/" TargetMode="External"/><Relationship Id="rId295" Type="http://schemas.openxmlformats.org/officeDocument/2006/relationships/hyperlink" Target="https://santehnika-online.ru/product/kryuchok_colombo_design_look_lc27_nm/" TargetMode="External"/><Relationship Id="rId296" Type="http://schemas.openxmlformats.org/officeDocument/2006/relationships/hyperlink" Target="https://santehnika-online.ru/" TargetMode="External"/><Relationship Id="rId297" Type="http://schemas.openxmlformats.org/officeDocument/2006/relationships/hyperlink" Target="https://santehnika-online.ru/product/derzhatel_tualetnoy_bumagi_duravit_starck_t_0099404600_chernyy_s_kryshkoy/" TargetMode="External"/><Relationship Id="rId298" Type="http://schemas.openxmlformats.org/officeDocument/2006/relationships/hyperlink" Target="https://santehnika-online.ru/" TargetMode="External"/><Relationship Id="rId299" Type="http://schemas.openxmlformats.org/officeDocument/2006/relationships/hyperlink" Target="https://santehnika-online.ru/" TargetMode="External"/><Relationship Id="rId300" Type="http://schemas.openxmlformats.org/officeDocument/2006/relationships/hyperlink" Target="https://ppk-levsha.ru/collection/marley-germaniya/product/ventilyator-marley-mp-100s-premium-p11" TargetMode="External"/><Relationship Id="rId301" Type="http://schemas.openxmlformats.org/officeDocument/2006/relationships/hyperlink" Target="https://ppk-levsha.ru/" TargetMode="External"/><Relationship Id="rId302" Type="http://schemas.openxmlformats.org/officeDocument/2006/relationships/hyperlink" Target="https://santehnika-online.ru/product/dushevoy_lotok_alcaplast_double_apz13_85_sm/" TargetMode="External"/><Relationship Id="rId303" Type="http://schemas.openxmlformats.org/officeDocument/2006/relationships/hyperlink" Target="https://santehnika-online.ru/" TargetMode="External"/><Relationship Id="rId304" Type="http://schemas.openxmlformats.org/officeDocument/2006/relationships/hyperlink" Target="https://www.centrsvet.ru/catalog/nakladnie/piccolo_ceiling/" TargetMode="External"/><Relationship Id="rId305" Type="http://schemas.openxmlformats.org/officeDocument/2006/relationships/hyperlink" Target="http://www.centrsvet.ru/" TargetMode="External"/><Relationship Id="rId306" Type="http://schemas.openxmlformats.org/officeDocument/2006/relationships/hyperlink" Target="https://www.donolux.ru/" TargetMode="External"/><Relationship Id="rId307" Type="http://schemas.openxmlformats.org/officeDocument/2006/relationships/hyperlink" Target="http://www.ceramic.ru/" TargetMode="External"/><Relationship Id="rId308" Type="http://schemas.openxmlformats.org/officeDocument/2006/relationships/hyperlink" Target="https://www.mrdoors.ru/" TargetMode="External"/><Relationship Id="rId309" Type="http://schemas.openxmlformats.org/officeDocument/2006/relationships/hyperlink" Target="https://sofiadoors.com/catalog/rucki/rucka-pure/cernyj-matovyj-pure" TargetMode="External"/><Relationship Id="rId310" Type="http://schemas.openxmlformats.org/officeDocument/2006/relationships/hyperlink" Target="https://sofiadoors.com/" TargetMode="External"/><Relationship Id="rId311" Type="http://schemas.openxmlformats.org/officeDocument/2006/relationships/hyperlink" Target="https://todoor.ru/shop/dvernaja-ruchka-punto-blade-tl-bl-24-chernyj/" TargetMode="External"/><Relationship Id="rId312" Type="http://schemas.openxmlformats.org/officeDocument/2006/relationships/hyperlink" Target="https://santehnika-online.ru/product/moyka_kukhonnaya_omoikiri_kata_54_u_bl_chernaya/" TargetMode="External"/><Relationship Id="rId313" Type="http://schemas.openxmlformats.org/officeDocument/2006/relationships/hyperlink" Target="https://santehnika-online.ru/" TargetMode="External"/><Relationship Id="rId314" Type="http://schemas.openxmlformats.org/officeDocument/2006/relationships/hyperlink" Target="https://vicostone.ru/iskusstvenniy-kamen/bq8740-nero-marquina/" TargetMode="External"/><Relationship Id="rId315" Type="http://schemas.openxmlformats.org/officeDocument/2006/relationships/hyperlink" Target="https://www.mrdoors.ru/" TargetMode="External"/><Relationship Id="rId316" Type="http://schemas.openxmlformats.org/officeDocument/2006/relationships/hyperlink" Target="https://www.komplekttorg.ru/product/rejling-dlya-kuhni-nikel-matoviy-kessebohmer/" TargetMode="External"/><Relationship Id="rId317" Type="http://schemas.openxmlformats.org/officeDocument/2006/relationships/hyperlink" Target="https://www.komplekttorg.ru/" TargetMode="External"/><Relationship Id="rId318" Type="http://schemas.openxmlformats.org/officeDocument/2006/relationships/hyperlink" Target="https://santehnika-online.ru/" TargetMode="External"/><Relationship Id="rId319" Type="http://schemas.openxmlformats.org/officeDocument/2006/relationships/hyperlink" Target="https://vicostone.ru/iskusstvenniy-kamen/bq8740-nero-marquina/" TargetMode="External"/><Relationship Id="rId320" Type="http://schemas.openxmlformats.org/officeDocument/2006/relationships/hyperlink" Target="https://www.centrsvet.ru/catalog/nakladnie/piccolo_ceiling/" TargetMode="External"/><Relationship Id="rId321" Type="http://schemas.openxmlformats.org/officeDocument/2006/relationships/hyperlink" Target="http://www.centrsvet.ru/" TargetMode="External"/><Relationship Id="rId322" Type="http://schemas.openxmlformats.org/officeDocument/2006/relationships/hyperlink" Target="https://www.donolux.ru/" TargetMode="External"/><Relationship Id="rId323" Type="http://schemas.openxmlformats.org/officeDocument/2006/relationships/hyperlink" Target="https://terma-online.ru/magazin/product/polotentsesushitel-terma-zigzag-835x500-metallic-black" TargetMode="External"/><Relationship Id="rId324" Type="http://schemas.openxmlformats.org/officeDocument/2006/relationships/hyperlink" Target="https://terma-online.ru/" TargetMode="External"/><Relationship Id="rId325" Type="http://schemas.openxmlformats.org/officeDocument/2006/relationships/hyperlink" Target="https://girastore.ru/" TargetMode="External"/><Relationship Id="rId326" Type="http://schemas.openxmlformats.org/officeDocument/2006/relationships/hyperlink" Target="https://www.tesli.com/" TargetMode="External"/><Relationship Id="rId327" Type="http://schemas.openxmlformats.org/officeDocument/2006/relationships/hyperlink" Target="https://www.derufa.ru/" TargetMode="External"/><Relationship Id="rId328" Type="http://schemas.openxmlformats.org/officeDocument/2006/relationships/hyperlink" Target="https://www.derufa.ru/" TargetMode="External"/><Relationship Id="rId329" Type="http://schemas.openxmlformats.org/officeDocument/2006/relationships/hyperlink" Target="https://www.derufa.ru/products/?product=64" TargetMode="External"/><Relationship Id="rId330" Type="http://schemas.openxmlformats.org/officeDocument/2006/relationships/hyperlink" Target="https://www.derufa.ru/" TargetMode="External"/><Relationship Id="rId331" Type="http://schemas.openxmlformats.org/officeDocument/2006/relationships/hyperlink" Target="https://kraab-systems.com/catalog/kraab-gipps" TargetMode="External"/><Relationship Id="rId332" Type="http://schemas.openxmlformats.org/officeDocument/2006/relationships/hyperlink" Target="https://tenevoy.ru/" TargetMode="External"/><Relationship Id="rId333" Type="http://schemas.openxmlformats.org/officeDocument/2006/relationships/hyperlink" Target="https://symetric.ru/products/plintus-skrytogo-montazha-pro-design-universal-ne-anod-aliuminii" TargetMode="External"/><Relationship Id="rId334" Type="http://schemas.openxmlformats.org/officeDocument/2006/relationships/hyperlink" Target="http://www.ceramic.ru/" TargetMode="External"/><Relationship Id="rId335" Type="http://schemas.openxmlformats.org/officeDocument/2006/relationships/hyperlink" Target="https://sofiadoors.com/catalog/rucki/rucka-pure/cernyj-matovyj-pure" TargetMode="External"/><Relationship Id="rId336" Type="http://schemas.openxmlformats.org/officeDocument/2006/relationships/hyperlink" Target="https://sofiadoors.com/" TargetMode="External"/><Relationship Id="rId337" Type="http://schemas.openxmlformats.org/officeDocument/2006/relationships/hyperlink" Target="https://todoor.ru/shop/dvernaja-ruchka-punto-blade-tl-bl-24-chernyj/" TargetMode="External"/><Relationship Id="rId338" Type="http://schemas.openxmlformats.org/officeDocument/2006/relationships/hyperlink" Target="https://www.mrdoors.ru/" TargetMode="External"/><Relationship Id="rId339" Type="http://schemas.openxmlformats.org/officeDocument/2006/relationships/hyperlink" Target="https://girastore.ru/" TargetMode="External"/><Relationship Id="rId340" Type="http://schemas.openxmlformats.org/officeDocument/2006/relationships/hyperlink" Target="https://www.tesli.com/" TargetMode="External"/><Relationship Id="rId341" Type="http://schemas.openxmlformats.org/officeDocument/2006/relationships/hyperlink" Target="https://www.centrsvet.ru/media/uploads/p.d.f/infinity_catalog_2021_05_2.pdf" TargetMode="External"/><Relationship Id="rId342" Type="http://schemas.openxmlformats.org/officeDocument/2006/relationships/hyperlink" Target="http://www.centrsvet.ru/" TargetMode="External"/><Relationship Id="rId343" Type="http://schemas.openxmlformats.org/officeDocument/2006/relationships/hyperlink" Target="https://www.donolux.ru/" TargetMode="External"/><Relationship Id="rId344" Type="http://schemas.openxmlformats.org/officeDocument/2006/relationships/hyperlink" Target="https://www.centrsvet.ru/media/uploads/p.d.f/infinity_catalog_2021_05_2.pdf" TargetMode="External"/><Relationship Id="rId345" Type="http://schemas.openxmlformats.org/officeDocument/2006/relationships/hyperlink" Target="http://www.centrsvet.ru/" TargetMode="External"/><Relationship Id="rId346" Type="http://schemas.openxmlformats.org/officeDocument/2006/relationships/hyperlink" Target="https://www.donolux.ru/" TargetMode="External"/><Relationship Id="rId347" Type="http://schemas.openxmlformats.org/officeDocument/2006/relationships/hyperlink" Target="https://www.centrsvet.ru/media/uploads/p.d.f/infinity_catalog_2021_05_2.pdf" TargetMode="External"/><Relationship Id="rId348" Type="http://schemas.openxmlformats.org/officeDocument/2006/relationships/hyperlink" Target="http://www.centrsvet.ru/" TargetMode="External"/><Relationship Id="rId349" Type="http://schemas.openxmlformats.org/officeDocument/2006/relationships/hyperlink" Target="https://www.donolux.ru/" TargetMode="External"/><Relationship Id="rId350" Type="http://schemas.openxmlformats.org/officeDocument/2006/relationships/hyperlink" Target="https://www.centrsvet.ru/media/uploads/p.d.f/infinity_catalog_2021_05_2.pdf" TargetMode="External"/><Relationship Id="rId351" Type="http://schemas.openxmlformats.org/officeDocument/2006/relationships/hyperlink" Target="http://www.centrsvet.ru/" TargetMode="External"/><Relationship Id="rId352" Type="http://schemas.openxmlformats.org/officeDocument/2006/relationships/hyperlink" Target="https://www.donolux.ru/" TargetMode="External"/><Relationship Id="rId353" Type="http://schemas.openxmlformats.org/officeDocument/2006/relationships/hyperlink" Target="https://www.centrsvet.ru/media/uploads/p.d.f/infinity_catalog_2021_05_2.pdf" TargetMode="External"/><Relationship Id="rId354" Type="http://schemas.openxmlformats.org/officeDocument/2006/relationships/hyperlink" Target="http://www.centrsvet.ru/" TargetMode="External"/><Relationship Id="rId355" Type="http://schemas.openxmlformats.org/officeDocument/2006/relationships/hyperlink" Target="https://www.donolux.ru/" TargetMode="External"/><Relationship Id="rId356" Type="http://schemas.openxmlformats.org/officeDocument/2006/relationships/hyperlink" Target="https://www.centrsvet.ru/media/uploads/p.d.f/infinity_catalog_2021_05_2.pdf" TargetMode="External"/><Relationship Id="rId357" Type="http://schemas.openxmlformats.org/officeDocument/2006/relationships/hyperlink" Target="http://www.centrsvet.ru/" TargetMode="External"/><Relationship Id="rId358" Type="http://schemas.openxmlformats.org/officeDocument/2006/relationships/hyperlink" Target="https://www.donolux.ru/" TargetMode="External"/><Relationship Id="rId359" Type="http://schemas.openxmlformats.org/officeDocument/2006/relationships/hyperlink" Target="https://www.centrsvet.ru/catalog/infinity_dali2/infinity_air/" TargetMode="External"/><Relationship Id="rId360" Type="http://schemas.openxmlformats.org/officeDocument/2006/relationships/hyperlink" Target="https://www.centrsvet.ru/" TargetMode="External"/><Relationship Id="rId361" Type="http://schemas.openxmlformats.org/officeDocument/2006/relationships/hyperlink" Target="https://www.derufa.ru/" TargetMode="External"/><Relationship Id="rId362" Type="http://schemas.openxmlformats.org/officeDocument/2006/relationships/hyperlink" Target="https://www.derufa.ru/" TargetMode="External"/><Relationship Id="rId363" Type="http://schemas.openxmlformats.org/officeDocument/2006/relationships/hyperlink" Target="https://www.keramoteka.ru/catalog/atlas-concorde-russia/empire/" TargetMode="External"/><Relationship Id="rId364" Type="http://schemas.openxmlformats.org/officeDocument/2006/relationships/hyperlink" Target="https://www.derufa.ru/products/?product=124" TargetMode="External"/><Relationship Id="rId365" Type="http://schemas.openxmlformats.org/officeDocument/2006/relationships/hyperlink" Target="https://www.derufa.ru/" TargetMode="External"/><Relationship Id="rId366" Type="http://schemas.openxmlformats.org/officeDocument/2006/relationships/hyperlink" Target="https://www.derufa.ru/" TargetMode="External"/><Relationship Id="rId367" Type="http://schemas.openxmlformats.org/officeDocument/2006/relationships/hyperlink" Target="https://www.derufa.ru/" TargetMode="External"/><Relationship Id="rId368" Type="http://schemas.openxmlformats.org/officeDocument/2006/relationships/hyperlink" Target="https://symetric.ru/products/plintus-skrytogo-montazha-pro-design-universal-ne-anod-aliuminii" TargetMode="External"/><Relationship Id="rId369" Type="http://schemas.openxmlformats.org/officeDocument/2006/relationships/hyperlink" Target="https://kraab-systems.com/catalog/kraab-gipps" TargetMode="External"/><Relationship Id="rId370" Type="http://schemas.openxmlformats.org/officeDocument/2006/relationships/hyperlink" Target="https://tenevoy.ru/" TargetMode="External"/><Relationship Id="rId371" Type="http://schemas.openxmlformats.org/officeDocument/2006/relationships/hyperlink" Target="https://lamproyal.ru/product/svetilnik-nastennyy-leto-by-luke-lamp-co" TargetMode="External"/><Relationship Id="rId372" Type="http://schemas.openxmlformats.org/officeDocument/2006/relationships/hyperlink" Target="http://www.osvetim.ru/" TargetMode="External"/><Relationship Id="rId373" Type="http://schemas.openxmlformats.org/officeDocument/2006/relationships/hyperlink" Target="https://www.cosmorelax.ru/catalog/pufy-i-ottomanki/puf_sofa_03_4080/" TargetMode="External"/><Relationship Id="rId374" Type="http://schemas.openxmlformats.org/officeDocument/2006/relationships/hyperlink" Target="https://www.cosmorelax.ru/" TargetMode="External"/><Relationship Id="rId375" Type="http://schemas.openxmlformats.org/officeDocument/2006/relationships/hyperlink" Target="https://sofiadoors.com/catalog/rucki/rucka-pure/cernyj-matovyj-pure" TargetMode="External"/><Relationship Id="rId376" Type="http://schemas.openxmlformats.org/officeDocument/2006/relationships/hyperlink" Target="https://sofiadoors.com/" TargetMode="External"/><Relationship Id="rId377" Type="http://schemas.openxmlformats.org/officeDocument/2006/relationships/hyperlink" Target="https://todoor.ru/shop/dvernaja-ruchka-punto-blade-tl-bl-24-chernyj/" TargetMode="External"/><Relationship Id="rId378" Type="http://schemas.openxmlformats.org/officeDocument/2006/relationships/hyperlink" Target="https://yaguar-m.ru/vhodnye-dveri-s-ekranom" TargetMode="External"/><Relationship Id="rId379" Type="http://schemas.openxmlformats.org/officeDocument/2006/relationships/hyperlink" Target="https://todoor.ru/shop/dvernaja-ruchka-punto-blade-tl-bl-24-chernyj/" TargetMode="External"/><Relationship Id="rId380" Type="http://schemas.openxmlformats.org/officeDocument/2006/relationships/hyperlink" Target="https://girastore.ru/" TargetMode="External"/><Relationship Id="rId381" Type="http://schemas.openxmlformats.org/officeDocument/2006/relationships/hyperlink" Target="https://www.tesli.com/" TargetMode="External"/><Relationship Id="rId382" Type="http://schemas.openxmlformats.org/officeDocument/2006/relationships/hyperlink" Target="https://www.centrsvet.ru/media/uploads/p.d.f/infinity_catalog_2021_05_2.pdf" TargetMode="External"/><Relationship Id="rId383" Type="http://schemas.openxmlformats.org/officeDocument/2006/relationships/hyperlink" Target="http://www.centrsvet.ru/" TargetMode="External"/><Relationship Id="rId384" Type="http://schemas.openxmlformats.org/officeDocument/2006/relationships/hyperlink" Target="https://www.donolux.ru/" TargetMode="External"/><Relationship Id="rId385" Type="http://schemas.openxmlformats.org/officeDocument/2006/relationships/hyperlink" Target="https://www.centrsvet.ru/media/uploads/p.d.f/infinity_catalog_2021_05_2.pdf" TargetMode="External"/><Relationship Id="rId386" Type="http://schemas.openxmlformats.org/officeDocument/2006/relationships/hyperlink" Target="http://www.centrsvet.ru/" TargetMode="External"/><Relationship Id="rId387" Type="http://schemas.openxmlformats.org/officeDocument/2006/relationships/hyperlink" Target="https://www.donolux.ru/" TargetMode="External"/><Relationship Id="rId388" Type="http://schemas.openxmlformats.org/officeDocument/2006/relationships/hyperlink" Target="https://www.centrsvet.ru/media/uploads/p.d.f/infinity_catalog_2021_05_2.pdf" TargetMode="External"/><Relationship Id="rId389" Type="http://schemas.openxmlformats.org/officeDocument/2006/relationships/hyperlink" Target="http://www.centrsvet.ru/" TargetMode="External"/><Relationship Id="rId390" Type="http://schemas.openxmlformats.org/officeDocument/2006/relationships/hyperlink" Target="https://www.donolux.ru/" TargetMode="External"/><Relationship Id="rId391" Type="http://schemas.openxmlformats.org/officeDocument/2006/relationships/hyperlink" Target="https://www.centrsvet.ru/media/uploads/p.d.f/infinity_catalog_2021_05_2.pdf" TargetMode="External"/><Relationship Id="rId392" Type="http://schemas.openxmlformats.org/officeDocument/2006/relationships/hyperlink" Target="http://www.centrsvet.ru/" TargetMode="External"/><Relationship Id="rId393" Type="http://schemas.openxmlformats.org/officeDocument/2006/relationships/hyperlink" Target="https://www.donolux.ru/" TargetMode="External"/><Relationship Id="rId394" Type="http://schemas.openxmlformats.org/officeDocument/2006/relationships/hyperlink" Target="https://www.centrsvet.ru/media/uploads/p.d.f/infinity_catalog_2021_05_2.pdf" TargetMode="External"/><Relationship Id="rId395" Type="http://schemas.openxmlformats.org/officeDocument/2006/relationships/hyperlink" Target="http://www.centrsvet.ru/" TargetMode="External"/><Relationship Id="rId396" Type="http://schemas.openxmlformats.org/officeDocument/2006/relationships/hyperlink" Target="https://www.donolux.ru/" TargetMode="External"/><Relationship Id="rId397" Type="http://schemas.openxmlformats.org/officeDocument/2006/relationships/hyperlink" Target="https://www.centrsvet.ru/media/uploads/p.d.f/infinity_catalog_2021_05_2.pdf" TargetMode="External"/><Relationship Id="rId398" Type="http://schemas.openxmlformats.org/officeDocument/2006/relationships/hyperlink" Target="http://www.centrsvet.ru/" TargetMode="External"/><Relationship Id="rId399" Type="http://schemas.openxmlformats.org/officeDocument/2006/relationships/hyperlink" Target="https://www.donolux.ru/" TargetMode="External"/><Relationship Id="rId400" Type="http://schemas.openxmlformats.org/officeDocument/2006/relationships/hyperlink" Target="https://www.centrsvet.ru/media/uploads/p.d.f/infinity_catalog_2021_05_2.pdf" TargetMode="External"/><Relationship Id="rId401" Type="http://schemas.openxmlformats.org/officeDocument/2006/relationships/hyperlink" Target="http://www.centrsvet.ru/" TargetMode="External"/><Relationship Id="rId402" Type="http://schemas.openxmlformats.org/officeDocument/2006/relationships/hyperlink" Target="https://www.donolux.ru/" TargetMode="External"/><Relationship Id="rId403" Type="http://schemas.openxmlformats.org/officeDocument/2006/relationships/hyperlink" Target="https://www.centrsvet.ru/media/uploads/p.d.f/infinity_catalog_2021_05_2.pdf" TargetMode="External"/><Relationship Id="rId404" Type="http://schemas.openxmlformats.org/officeDocument/2006/relationships/hyperlink" Target="http://www.centrsvet.ru/" TargetMode="External"/><Relationship Id="rId405" Type="http://schemas.openxmlformats.org/officeDocument/2006/relationships/hyperlink" Target="https://www.donolux.ru/" TargetMode="External"/><Relationship Id="rId406" Type="http://schemas.openxmlformats.org/officeDocument/2006/relationships/hyperlink" Target="https://www.centrsvet.ru/media/uploads/p.d.f/infinity_catalog_2021_05_2.pdf" TargetMode="External"/><Relationship Id="rId407" Type="http://schemas.openxmlformats.org/officeDocument/2006/relationships/hyperlink" Target="http://www.centrsvet.ru/" TargetMode="External"/><Relationship Id="rId408" Type="http://schemas.openxmlformats.org/officeDocument/2006/relationships/hyperlink" Target="https://www.donolux.ru/" TargetMode="External"/><Relationship Id="rId409" Type="http://schemas.openxmlformats.org/officeDocument/2006/relationships/hyperlink" Target="https://sofiadoors.com/catalog/rucki/rucka-pure/cernyj-matovyj-pure" TargetMode="External"/><Relationship Id="rId410" Type="http://schemas.openxmlformats.org/officeDocument/2006/relationships/hyperlink" Target="https://sofiadoors.com/" TargetMode="External"/><Relationship Id="rId411" Type="http://schemas.openxmlformats.org/officeDocument/2006/relationships/hyperlink" Target="https://todoor.ru/shop/dvernaja-ruchka-punto-blade-tl-bl-24-chernyj/" TargetMode="External"/><Relationship Id="rId412" Type="http://schemas.openxmlformats.org/officeDocument/2006/relationships/hyperlink" Target="https://sofiadoors.com/catalog/skrytye-dveri/skrytaa-dver-na-seba" TargetMode="External"/><Relationship Id="rId413" Type="http://schemas.openxmlformats.org/officeDocument/2006/relationships/hyperlink" Target="https://sofiadoors.com/" TargetMode="External"/><Relationship Id="rId414" Type="http://schemas.openxmlformats.org/officeDocument/2006/relationships/hyperlink" Target="https://www.union.ru/skrytye-dveri-invisible" TargetMode="External"/><Relationship Id="rId415" Type="http://schemas.openxmlformats.org/officeDocument/2006/relationships/hyperlink" Target="https://santehnika-online.ru/product/gigienicheskiy_dush_stworki_by_damixa_khelsinki_hfhs52030_so_smesitelem_s_vnutrenney_chastyu_chernyy/" TargetMode="External"/><Relationship Id="rId416" Type="http://schemas.openxmlformats.org/officeDocument/2006/relationships/hyperlink" Target="https://santehnika-online.ru/" TargetMode="External"/><Relationship Id="rId417" Type="http://schemas.openxmlformats.org/officeDocument/2006/relationships/hyperlink" Target="https://santehnika-online.ru/product/knopka_smyva_tece_now_9240407_chernyy_matovyy/" TargetMode="External"/><Relationship Id="rId418" Type="http://schemas.openxmlformats.org/officeDocument/2006/relationships/hyperlink" Target="https://santehnika-online.ru/" TargetMode="External"/><Relationship Id="rId419" Type="http://schemas.openxmlformats.org/officeDocument/2006/relationships/hyperlink" Target="https://santehnika-online.ru/product/smesitel_hansgrohe_talis_e_71710670_dlya_rakoviny_s_donnym_klapanom/" TargetMode="External"/><Relationship Id="rId420" Type="http://schemas.openxmlformats.org/officeDocument/2006/relationships/hyperlink" Target="https://santehnika-online.ru/" TargetMode="External"/><Relationship Id="rId421" Type="http://schemas.openxmlformats.org/officeDocument/2006/relationships/hyperlink" Target="https://www.derufa.ru/products/?product=64" TargetMode="External"/><Relationship Id="rId422" Type="http://schemas.openxmlformats.org/officeDocument/2006/relationships/hyperlink" Target="https://www.derufa.ru/" TargetMode="External"/><Relationship Id="rId423" Type="http://schemas.openxmlformats.org/officeDocument/2006/relationships/hyperlink" Target="https://santehnika-online.ru/product/kryuchok_colombo_design_look_lc27_nm/" TargetMode="External"/><Relationship Id="rId424" Type="http://schemas.openxmlformats.org/officeDocument/2006/relationships/hyperlink" Target="https://santehnika-online.ru/" TargetMode="External"/><Relationship Id="rId425" Type="http://schemas.openxmlformats.org/officeDocument/2006/relationships/hyperlink" Target="https://www.centrsvet.ru/catalog/podvesnie/locus_pdnt_st/" TargetMode="External"/><Relationship Id="rId426" Type="http://schemas.openxmlformats.org/officeDocument/2006/relationships/hyperlink" Target="http://www.centrsvet.ru/" TargetMode="External"/><Relationship Id="rId427" Type="http://schemas.openxmlformats.org/officeDocument/2006/relationships/hyperlink" Target="https://santehnika-online.ru/product/unitaz_podvesnoy_tece_one_9700200_bezobodkovyy_s_bide/" TargetMode="External"/><Relationship Id="rId428" Type="http://schemas.openxmlformats.org/officeDocument/2006/relationships/hyperlink" Target="https://santehnika-online.ru/" TargetMode="External"/><Relationship Id="rId429" Type="http://schemas.openxmlformats.org/officeDocument/2006/relationships/hyperlink" Target="https://www.keramoteka.ru/catalog/atlas-concorde-russia/empire/" TargetMode="External"/><Relationship Id="rId430" Type="http://schemas.openxmlformats.org/officeDocument/2006/relationships/hyperlink" Target="https://kraab-systems.com/catalog/kraab-gipps" TargetMode="External"/><Relationship Id="rId431" Type="http://schemas.openxmlformats.org/officeDocument/2006/relationships/hyperlink" Target="https://tenevoy.ru/" TargetMode="External"/><Relationship Id="rId432" Type="http://schemas.openxmlformats.org/officeDocument/2006/relationships/hyperlink" Target="https://www.centrsvet.ru/catalog/nakladnie/piccolo_ceiling/" TargetMode="External"/><Relationship Id="rId433" Type="http://schemas.openxmlformats.org/officeDocument/2006/relationships/hyperlink" Target="http://www.centrsvet.ru/" TargetMode="External"/><Relationship Id="rId434" Type="http://schemas.openxmlformats.org/officeDocument/2006/relationships/hyperlink" Target="https://www.donolux.ru/" TargetMode="External"/><Relationship Id="rId435" Type="http://schemas.openxmlformats.org/officeDocument/2006/relationships/hyperlink" Target="https://girastore.ru/" TargetMode="External"/><Relationship Id="rId436" Type="http://schemas.openxmlformats.org/officeDocument/2006/relationships/hyperlink" Target="https://www.tesli.com/" TargetMode="External"/><Relationship Id="rId437" Type="http://schemas.openxmlformats.org/officeDocument/2006/relationships/hyperlink" Target="https://santehnika-online.ru/product/derzhatel_tualetnoy_bumagi_duravit_starck_t_0099404600_chernyy_s_kryshkoy/" TargetMode="External"/><Relationship Id="rId438" Type="http://schemas.openxmlformats.org/officeDocument/2006/relationships/hyperlink" Target="https://santehnika-online.ru/" TargetMode="External"/><Relationship Id="rId439" Type="http://schemas.openxmlformats.org/officeDocument/2006/relationships/hyperlink" Target="https://santehnika-online.ru/product/ershik_duravit_starck_t_0099464600_podvesnoy_chernyy/" TargetMode="External"/><Relationship Id="rId440" Type="http://schemas.openxmlformats.org/officeDocument/2006/relationships/hyperlink" Target="https://santehnika-online.ru/" TargetMode="External"/><Relationship Id="rId441" Type="http://schemas.openxmlformats.org/officeDocument/2006/relationships/hyperlink" Target="https://www.derufa.ru/" TargetMode="External"/><Relationship Id="rId442" Type="http://schemas.openxmlformats.org/officeDocument/2006/relationships/hyperlink" Target="https://www.derufa.ru/" TargetMode="External"/><Relationship Id="rId443" Type="http://schemas.openxmlformats.org/officeDocument/2006/relationships/hyperlink" Target="https://www.keramoteka.ru/catalog/atlas-concorde-russia/empire/" TargetMode="External"/><Relationship Id="rId444" Type="http://schemas.openxmlformats.org/officeDocument/2006/relationships/hyperlink" Target="https://sofiadoors.com/catalog/rucki/rucka-pure/cernyj-matovyj-pure" TargetMode="External"/><Relationship Id="rId445" Type="http://schemas.openxmlformats.org/officeDocument/2006/relationships/hyperlink" Target="https://sofiadoors.com/" TargetMode="External"/><Relationship Id="rId446" Type="http://schemas.openxmlformats.org/officeDocument/2006/relationships/hyperlink" Target="https://todoor.ru/shop/dvernaja-ruchka-punto-blade-tl-bl-24-chernyj/" TargetMode="External"/><Relationship Id="rId447" Type="http://schemas.openxmlformats.org/officeDocument/2006/relationships/hyperlink" Target="https://www.cosmorelax.ru/catalog/prikrovatnye_tumby/tumba_9976/" TargetMode="External"/><Relationship Id="rId448" Type="http://schemas.openxmlformats.org/officeDocument/2006/relationships/hyperlink" Target="https://www.cosmorelax.ru/" TargetMode="External"/><Relationship Id="rId449" Type="http://schemas.openxmlformats.org/officeDocument/2006/relationships/hyperlink" Target="https://girastore.ru/" TargetMode="External"/><Relationship Id="rId450" Type="http://schemas.openxmlformats.org/officeDocument/2006/relationships/hyperlink" Target="https://www.tesli.com/" TargetMode="External"/><Relationship Id="rId451" Type="http://schemas.openxmlformats.org/officeDocument/2006/relationships/hyperlink" Target="https://kover.ru/product/2224714/4456435/" TargetMode="External"/><Relationship Id="rId452" Type="http://schemas.openxmlformats.org/officeDocument/2006/relationships/hyperlink" Target="https://kover.ru/" TargetMode="External"/><Relationship Id="rId453" Type="http://schemas.openxmlformats.org/officeDocument/2006/relationships/hyperlink" Target="https://tenfor.ru/" TargetMode="External"/><Relationship Id="rId454" Type="http://schemas.openxmlformats.org/officeDocument/2006/relationships/hyperlink" Target="https://www.centrsvet.ru/media/uploads/p.d.f/infinity_catalog_2021_05_2.pdf" TargetMode="External"/><Relationship Id="rId455" Type="http://schemas.openxmlformats.org/officeDocument/2006/relationships/hyperlink" Target="http://www.centrsvet.ru/" TargetMode="External"/><Relationship Id="rId456" Type="http://schemas.openxmlformats.org/officeDocument/2006/relationships/hyperlink" Target="https://www.donolux.ru/" TargetMode="External"/><Relationship Id="rId457" Type="http://schemas.openxmlformats.org/officeDocument/2006/relationships/hyperlink" Target="https://www.centrsvet.ru/media/uploads/p.d.f/infinity_catalog_2021_05_2.pdf" TargetMode="External"/><Relationship Id="rId458" Type="http://schemas.openxmlformats.org/officeDocument/2006/relationships/hyperlink" Target="http://www.centrsvet.ru/" TargetMode="External"/><Relationship Id="rId459" Type="http://schemas.openxmlformats.org/officeDocument/2006/relationships/hyperlink" Target="https://www.donolux.ru/" TargetMode="External"/><Relationship Id="rId460" Type="http://schemas.openxmlformats.org/officeDocument/2006/relationships/hyperlink" Target="https://www.centrsvet.ru/media/uploads/p.d.f/infinity_catalog_2021_05_2.pdf" TargetMode="External"/><Relationship Id="rId461" Type="http://schemas.openxmlformats.org/officeDocument/2006/relationships/hyperlink" Target="http://www.centrsvet.ru/" TargetMode="External"/><Relationship Id="rId462" Type="http://schemas.openxmlformats.org/officeDocument/2006/relationships/hyperlink" Target="https://www.donolux.ru/" TargetMode="External"/><Relationship Id="rId463" Type="http://schemas.openxmlformats.org/officeDocument/2006/relationships/hyperlink" Target="https://www.centrsvet.ru/media/uploads/p.d.f/infinity_catalog_2021_05_2.pdf" TargetMode="External"/><Relationship Id="rId464" Type="http://schemas.openxmlformats.org/officeDocument/2006/relationships/hyperlink" Target="http://www.centrsvet.ru/" TargetMode="External"/><Relationship Id="rId465" Type="http://schemas.openxmlformats.org/officeDocument/2006/relationships/hyperlink" Target="https://www.donolux.ru/" TargetMode="External"/><Relationship Id="rId466" Type="http://schemas.openxmlformats.org/officeDocument/2006/relationships/hyperlink" Target="https://www.centrsvet.ru/media/uploads/p.d.f/infinity_catalog_2021_05_2.pdf" TargetMode="External"/><Relationship Id="rId467" Type="http://schemas.openxmlformats.org/officeDocument/2006/relationships/hyperlink" Target="http://www.centrsvet.ru/" TargetMode="External"/><Relationship Id="rId468" Type="http://schemas.openxmlformats.org/officeDocument/2006/relationships/hyperlink" Target="https://www.donolux.ru/" TargetMode="External"/><Relationship Id="rId469" Type="http://schemas.openxmlformats.org/officeDocument/2006/relationships/hyperlink" Target="https://www.centrsvet.ru/media/uploads/p.d.f/infinity_catalog_2021_05_2.pdf" TargetMode="External"/><Relationship Id="rId470" Type="http://schemas.openxmlformats.org/officeDocument/2006/relationships/hyperlink" Target="http://www.centrsvet.ru/" TargetMode="External"/><Relationship Id="rId471" Type="http://schemas.openxmlformats.org/officeDocument/2006/relationships/hyperlink" Target="https://www.donolux.ru/" TargetMode="External"/><Relationship Id="rId472" Type="http://schemas.openxmlformats.org/officeDocument/2006/relationships/hyperlink" Target="https://www.centrsvet.ru/media/uploads/p.d.f/infinity_catalog_2021_05_2.pdf" TargetMode="External"/><Relationship Id="rId473" Type="http://schemas.openxmlformats.org/officeDocument/2006/relationships/hyperlink" Target="http://www.centrsvet.ru/" TargetMode="External"/><Relationship Id="rId474" Type="http://schemas.openxmlformats.org/officeDocument/2006/relationships/hyperlink" Target="https://www.donolux.ru/" TargetMode="External"/><Relationship Id="rId475" Type="http://schemas.openxmlformats.org/officeDocument/2006/relationships/hyperlink" Target="https://www.centrsvet.ru/media/uploads/p.d.f/infinity_catalog_2021_05_2.pdf" TargetMode="External"/><Relationship Id="rId476" Type="http://schemas.openxmlformats.org/officeDocument/2006/relationships/hyperlink" Target="http://www.centrsvet.ru/" TargetMode="External"/><Relationship Id="rId477" Type="http://schemas.openxmlformats.org/officeDocument/2006/relationships/hyperlink" Target="https://www.donolux.ru/" TargetMode="External"/><Relationship Id="rId478" Type="http://schemas.openxmlformats.org/officeDocument/2006/relationships/hyperlink" Target="http://www.centrsvet.ru/" TargetMode="External"/><Relationship Id="rId479" Type="http://schemas.openxmlformats.org/officeDocument/2006/relationships/hyperlink" Target="https://www.donolux.ru/" TargetMode="External"/><Relationship Id="rId480" Type="http://schemas.openxmlformats.org/officeDocument/2006/relationships/hyperlink" Target="https://www.centrsvet.ru/media/uploads/p.d.f/infinity_catalog_2021_05_2.pdf" TargetMode="External"/><Relationship Id="rId481" Type="http://schemas.openxmlformats.org/officeDocument/2006/relationships/hyperlink" Target="http://www.centrsvet.ru/" TargetMode="External"/><Relationship Id="rId482" Type="http://schemas.openxmlformats.org/officeDocument/2006/relationships/hyperlink" Target="https://www.donolux.ru/" TargetMode="External"/><Relationship Id="rId483" Type="http://schemas.openxmlformats.org/officeDocument/2006/relationships/hyperlink" Target="https://symetric.ru/products/plintus-skrytogo-montazha-pro-design-universal-ne-anod-aliuminii" TargetMode="External"/><Relationship Id="rId484" Type="http://schemas.openxmlformats.org/officeDocument/2006/relationships/hyperlink" Target="https://www.derufa.ru/" TargetMode="External"/><Relationship Id="rId485" Type="http://schemas.openxmlformats.org/officeDocument/2006/relationships/hyperlink" Target="https://www.derufa.ru/" TargetMode="External"/><Relationship Id="rId486" Type="http://schemas.openxmlformats.org/officeDocument/2006/relationships/hyperlink" Target="https://www.derufa.ru/" TargetMode="External"/><Relationship Id="rId487" Type="http://schemas.openxmlformats.org/officeDocument/2006/relationships/hyperlink" Target="https://www.derufa.ru/" TargetMode="External"/><Relationship Id="rId488" Type="http://schemas.openxmlformats.org/officeDocument/2006/relationships/hyperlink" Target="https://kraab-systems.com/catalog/kraab-gipps" TargetMode="External"/><Relationship Id="rId489" Type="http://schemas.openxmlformats.org/officeDocument/2006/relationships/hyperlink" Target="https://tenevoy.ru/" TargetMode="External"/><Relationship Id="rId490" Type="http://schemas.openxmlformats.org/officeDocument/2006/relationships/hyperlink" Target="http://www.royal-shtory.ru/" TargetMode="External"/><Relationship Id="rId491" Type="http://schemas.openxmlformats.org/officeDocument/2006/relationships/hyperlink" Target="http://www.royal-shtory.ru/" TargetMode="External"/><Relationship Id="rId492" Type="http://schemas.openxmlformats.org/officeDocument/2006/relationships/hyperlink" Target="http://www.royal-shtory.ru/" TargetMode="External"/><Relationship Id="rId493" Type="http://schemas.openxmlformats.org/officeDocument/2006/relationships/hyperlink" Target="https://loten.ru.com/catalog/loten-grey-z-2000mm/" TargetMode="External"/><Relationship Id="rId494" Type="http://schemas.openxmlformats.org/officeDocument/2006/relationships/hyperlink" Target="https://www.home-heat.ru/catalog/trubchatye-radiatory-guardo-retta-3p-s-kvadratnym-profilem-30x30/trubchatyy-radiator-s-kvadratnym-profilem-30x30-guardo-retta-3p-330-mm-vysotoy-gorizontalnoe-polozhe/" TargetMode="External"/><Relationship Id="rId495" Type="http://schemas.openxmlformats.org/officeDocument/2006/relationships/hyperlink" Target="https://romatti.ru/catalog/p342082892-podvesnoj-svetilnik-kuu.html" TargetMode="External"/><Relationship Id="rId496" Type="http://schemas.openxmlformats.org/officeDocument/2006/relationships/hyperlink" Target="https://romatti.ru/" TargetMode="External"/><Relationship Id="rId497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498" Type="http://schemas.openxmlformats.org/officeDocument/2006/relationships/hyperlink" Target="https://arlight.group/" TargetMode="External"/><Relationship Id="rId499" Type="http://schemas.openxmlformats.org/officeDocument/2006/relationships/hyperlink" Target="https://arlight.group/catalog/profili-iz-plastika-857/profil-sl-slim20-h20-2000-anod-023722.html" TargetMode="External"/><Relationship Id="rId500" Type="http://schemas.openxmlformats.org/officeDocument/2006/relationships/hyperlink" Target="https://arlight.group/" TargetMode="External"/><Relationship Id="rId501" Type="http://schemas.openxmlformats.org/officeDocument/2006/relationships/hyperlink" Target="https://dom-store.ru/puf-innovation-living-malloy-kenia-seriy/?gclid=CjwKCAjw4qCKBhAVEiwAkTYsPJGDg_riZNGw6FXOqpxaX7IsKFqG11xApmvZoLjsG1ihvEQJcQXDnRoCz3gQAvD_BwE" TargetMode="External"/><Relationship Id="rId502" Type="http://schemas.openxmlformats.org/officeDocument/2006/relationships/hyperlink" Target="https://dom-store.ru/" TargetMode="External"/><Relationship Id="rId503" Type="http://schemas.openxmlformats.org/officeDocument/2006/relationships/hyperlink" Target="https://symetric.ru/products/plintus-skrytogo-montazha-pro-design-universal-ne-anod-aliuminii" TargetMode="External"/><Relationship Id="rId504" Type="http://schemas.openxmlformats.org/officeDocument/2006/relationships/hyperlink" Target="https://www.derufa.ru/" TargetMode="External"/><Relationship Id="rId505" Type="http://schemas.openxmlformats.org/officeDocument/2006/relationships/hyperlink" Target="https://www.derufa.ru/" TargetMode="External"/><Relationship Id="rId506" Type="http://schemas.openxmlformats.org/officeDocument/2006/relationships/hyperlink" Target="https://www.derufa.ru/" TargetMode="External"/><Relationship Id="rId507" Type="http://schemas.openxmlformats.org/officeDocument/2006/relationships/hyperlink" Target="https://www.derufa.ru/" TargetMode="External"/><Relationship Id="rId508" Type="http://schemas.openxmlformats.org/officeDocument/2006/relationships/hyperlink" Target="https://www.derufa.ru/" TargetMode="External"/><Relationship Id="rId509" Type="http://schemas.openxmlformats.org/officeDocument/2006/relationships/hyperlink" Target="https://www.derufa.ru/" TargetMode="External"/><Relationship Id="rId510" Type="http://schemas.openxmlformats.org/officeDocument/2006/relationships/hyperlink" Target="https://kraab-systems.com/catalog/kraab-gipps" TargetMode="External"/><Relationship Id="rId511" Type="http://schemas.openxmlformats.org/officeDocument/2006/relationships/hyperlink" Target="https://tenevoy.ru/" TargetMode="External"/><Relationship Id="rId512" Type="http://schemas.openxmlformats.org/officeDocument/2006/relationships/hyperlink" Target="https://girastore.ru/" TargetMode="External"/><Relationship Id="rId513" Type="http://schemas.openxmlformats.org/officeDocument/2006/relationships/hyperlink" Target="https://www.tesli.com/" TargetMode="External"/><Relationship Id="rId514" Type="http://schemas.openxmlformats.org/officeDocument/2006/relationships/hyperlink" Target="http://www.royal-shtory.ru/" TargetMode="External"/><Relationship Id="rId515" Type="http://schemas.openxmlformats.org/officeDocument/2006/relationships/hyperlink" Target="http://www.royal-shtory.ru/" TargetMode="External"/><Relationship Id="rId516" Type="http://schemas.openxmlformats.org/officeDocument/2006/relationships/hyperlink" Target="https://sofiadoors.com/catalog/rucki/rucka-pure/cernyj-matovyj-pure" TargetMode="External"/><Relationship Id="rId517" Type="http://schemas.openxmlformats.org/officeDocument/2006/relationships/hyperlink" Target="https://sofiadoors.com/" TargetMode="External"/><Relationship Id="rId518" Type="http://schemas.openxmlformats.org/officeDocument/2006/relationships/hyperlink" Target="https://todoor.ru/shop/dvernaja-ruchka-punto-blade-tl-bl-24-chernyj/" TargetMode="External"/><Relationship Id="rId519" Type="http://schemas.openxmlformats.org/officeDocument/2006/relationships/hyperlink" Target="https://sofiadoors.com/blog/grafichnyj-dizajn-i-beskompromissnoe-kachestvo-v-kollekcii-peregorodok-grafica/" TargetMode="External"/><Relationship Id="rId520" Type="http://schemas.openxmlformats.org/officeDocument/2006/relationships/hyperlink" Target="https://sofiadoors.com/" TargetMode="External"/><Relationship Id="rId521" Type="http://schemas.openxmlformats.org/officeDocument/2006/relationships/hyperlink" Target="https://tenfor.ru/" TargetMode="External"/><Relationship Id="rId522" Type="http://schemas.openxmlformats.org/officeDocument/2006/relationships/hyperlink" Target="http://www.royal-shtory.ru/" TargetMode="External"/><Relationship Id="rId523" Type="http://schemas.openxmlformats.org/officeDocument/2006/relationships/hyperlink" Target="https://rmhome.ru/product/divan-raskladnoi-silvio260/" TargetMode="External"/><Relationship Id="rId524" Type="http://schemas.openxmlformats.org/officeDocument/2006/relationships/hyperlink" Target="https://rmhome.ru/" TargetMode="External"/><Relationship Id="rId525" Type="http://schemas.openxmlformats.org/officeDocument/2006/relationships/hyperlink" Target="https://www.bodeco.ru/catalog/mebel/divany_i_kushetki/divan_retro_hkliving_2_kh_mestnyy_okhra/" TargetMode="External"/><Relationship Id="rId526" Type="http://schemas.openxmlformats.org/officeDocument/2006/relationships/hyperlink" Target="https://www.svetlux.ru/product/potolochnaya-lyustra-mekli-07650-6-19_kl/" TargetMode="External"/><Relationship Id="rId527" Type="http://schemas.openxmlformats.org/officeDocument/2006/relationships/hyperlink" Target="https://www.svetlux.ru/" TargetMode="External"/><Relationship Id="rId528" Type="http://schemas.openxmlformats.org/officeDocument/2006/relationships/hyperlink" Target="https://loten.ru.com/catalog/loten-grey-z-2000mm/" TargetMode="External"/><Relationship Id="rId529" Type="http://schemas.openxmlformats.org/officeDocument/2006/relationships/hyperlink" Target="https://www.home-heat.ru/catalog/trubchatye-radiatory-guardo-retta-3p-s-kvadratnym-profilem-30x30/trubchatyy-radiator-s-kvadratnym-profilem-30x30-guardo-retta-3p-330-mm-vysotoy-gorizontalnoe-polozhe/" TargetMode="External"/><Relationship Id="rId530" Type="http://schemas.openxmlformats.org/officeDocument/2006/relationships/hyperlink" Target="https://dg-home.ru/catalog/postery/nabor_posterov_kollazh_priroda_248_21h30_sm___2_sht_30h40_sm___3_sht_50h70_sm___1_sht_/" TargetMode="External"/><Relationship Id="rId531" Type="http://schemas.openxmlformats.org/officeDocument/2006/relationships/hyperlink" Target="https://www.cosmorelax.ru/catalog/ofisnye/kreslo_nuuk/" TargetMode="External"/><Relationship Id="rId532" Type="http://schemas.openxmlformats.org/officeDocument/2006/relationships/hyperlink" Target="https://www.cosmorelax.ru/" TargetMode="External"/><Relationship Id="rId533" Type="http://schemas.openxmlformats.org/officeDocument/2006/relationships/hyperlink" Target="https://thefields.ru/chairs/stul-ziggy-gorchichnyy-82338/" TargetMode="External"/><Relationship Id="rId534" Type="http://schemas.openxmlformats.org/officeDocument/2006/relationships/hyperlink" Target="https://www.centrsvet.ru/media/uploads/p.d.f/infinity_catalog_2021_05_2.pdf" TargetMode="External"/><Relationship Id="rId535" Type="http://schemas.openxmlformats.org/officeDocument/2006/relationships/hyperlink" Target="http://www.centrsvet.ru/" TargetMode="External"/><Relationship Id="rId536" Type="http://schemas.openxmlformats.org/officeDocument/2006/relationships/hyperlink" Target="https://www.donolux.ru/" TargetMode="External"/><Relationship Id="rId537" Type="http://schemas.openxmlformats.org/officeDocument/2006/relationships/hyperlink" Target="https://www.centrsvet.ru/media/uploads/p.d.f/infinity_catalog_2021_05_2.pdf" TargetMode="External"/><Relationship Id="rId538" Type="http://schemas.openxmlformats.org/officeDocument/2006/relationships/hyperlink" Target="http://www.centrsvet.ru/" TargetMode="External"/><Relationship Id="rId539" Type="http://schemas.openxmlformats.org/officeDocument/2006/relationships/hyperlink" Target="https://www.donolux.ru/" TargetMode="External"/><Relationship Id="rId540" Type="http://schemas.openxmlformats.org/officeDocument/2006/relationships/hyperlink" Target="https://www.centrsvet.ru/media/uploads/p.d.f/infinity_catalog_2021_05_2.pdf" TargetMode="External"/><Relationship Id="rId541" Type="http://schemas.openxmlformats.org/officeDocument/2006/relationships/hyperlink" Target="http://www.centrsvet.ru/" TargetMode="External"/><Relationship Id="rId542" Type="http://schemas.openxmlformats.org/officeDocument/2006/relationships/hyperlink" Target="https://www.donolux.ru/" TargetMode="External"/><Relationship Id="rId543" Type="http://schemas.openxmlformats.org/officeDocument/2006/relationships/hyperlink" Target="https://www.centrsvet.ru/media/uploads/p.d.f/infinity_catalog_2021_05_2.pdf" TargetMode="External"/><Relationship Id="rId544" Type="http://schemas.openxmlformats.org/officeDocument/2006/relationships/hyperlink" Target="http://www.centrsvet.ru/" TargetMode="External"/><Relationship Id="rId545" Type="http://schemas.openxmlformats.org/officeDocument/2006/relationships/hyperlink" Target="https://www.donolux.ru/" TargetMode="External"/><Relationship Id="rId546" Type="http://schemas.openxmlformats.org/officeDocument/2006/relationships/hyperlink" Target="https://www.centrsvet.ru/media/uploads/p.d.f/infinity_catalog_2021_05_2.pdf" TargetMode="External"/><Relationship Id="rId547" Type="http://schemas.openxmlformats.org/officeDocument/2006/relationships/hyperlink" Target="http://www.centrsvet.ru/" TargetMode="External"/><Relationship Id="rId548" Type="http://schemas.openxmlformats.org/officeDocument/2006/relationships/hyperlink" Target="https://www.donolux.ru/" TargetMode="External"/><Relationship Id="rId549" Type="http://schemas.openxmlformats.org/officeDocument/2006/relationships/hyperlink" Target="https://www.centrsvet.ru/media/uploads/p.d.f/infinity_catalog_2021_05_2.pdf" TargetMode="External"/><Relationship Id="rId550" Type="http://schemas.openxmlformats.org/officeDocument/2006/relationships/hyperlink" Target="http://www.centrsvet.ru/" TargetMode="External"/><Relationship Id="rId551" Type="http://schemas.openxmlformats.org/officeDocument/2006/relationships/hyperlink" Target="https://www.donolux.ru/" TargetMode="External"/><Relationship Id="rId552" Type="http://schemas.openxmlformats.org/officeDocument/2006/relationships/hyperlink" Target="https://www.centrsvet.ru/media/uploads/p.d.f/infinity_catalog_2021_05_2.pdf" TargetMode="External"/><Relationship Id="rId553" Type="http://schemas.openxmlformats.org/officeDocument/2006/relationships/hyperlink" Target="http://www.centrsvet.ru/" TargetMode="External"/><Relationship Id="rId554" Type="http://schemas.openxmlformats.org/officeDocument/2006/relationships/hyperlink" Target="https://www.donolux.ru/" TargetMode="External"/><Relationship Id="rId555" Type="http://schemas.openxmlformats.org/officeDocument/2006/relationships/hyperlink" Target="https://www.centrsvet.ru/media/uploads/p.d.f/infinity_catalog_2021_05_2.pdf" TargetMode="External"/><Relationship Id="rId556" Type="http://schemas.openxmlformats.org/officeDocument/2006/relationships/hyperlink" Target="http://www.centrsvet.ru/" TargetMode="External"/><Relationship Id="rId557" Type="http://schemas.openxmlformats.org/officeDocument/2006/relationships/hyperlink" Target="https://www.donolux.ru/" TargetMode="External"/><Relationship Id="rId558" Type="http://schemas.openxmlformats.org/officeDocument/2006/relationships/hyperlink" Target="https://www.centrsvet.ru/media/uploads/p.d.f/infinity_catalog_2021_05_2.pdf" TargetMode="External"/><Relationship Id="rId559" Type="http://schemas.openxmlformats.org/officeDocument/2006/relationships/hyperlink" Target="http://www.centrsvet.ru/" TargetMode="External"/><Relationship Id="rId560" Type="http://schemas.openxmlformats.org/officeDocument/2006/relationships/hyperlink" Target="https://www.donolux.ru/" TargetMode="External"/><Relationship Id="rId561" Type="http://schemas.openxmlformats.org/officeDocument/2006/relationships/hyperlink" Target="https://www.centrsvet.ru/media/uploads/p.d.f/infinity_catalog_2021_05_2.pdf" TargetMode="External"/><Relationship Id="rId562" Type="http://schemas.openxmlformats.org/officeDocument/2006/relationships/hyperlink" Target="http://www.centrsvet.ru/" TargetMode="External"/><Relationship Id="rId563" Type="http://schemas.openxmlformats.org/officeDocument/2006/relationships/hyperlink" Target="https://www.donolux.ru/" TargetMode="External"/><Relationship Id="rId564" Type="http://schemas.openxmlformats.org/officeDocument/2006/relationships/hyperlink" Target="https://maytoni.ru/products/dekorativnyy_svet/bra/c038wl_l3b3k/" TargetMode="External"/><Relationship Id="rId565" Type="http://schemas.openxmlformats.org/officeDocument/2006/relationships/hyperlink" Target="https://maytoni.ru/" TargetMode="External"/><Relationship Id="rId566" Type="http://schemas.openxmlformats.org/officeDocument/2006/relationships/hyperlink" Target="https://kover.ru/product/4437785/4449496/?utm_source=google&amp;utm_medium=cpc&amp;utm_campaign=Adgasm-Google-SmartShopping-Russia%7C12775917310&amp;utm_term=4449496&amp;utm_content=groupid%7C116251204490_adid%7C515404243424_device%7Cc_geo%7C1011905_source%7C&amp;gclid=CjwKC" TargetMode="External"/><Relationship Id="rId567" Type="http://schemas.openxmlformats.org/officeDocument/2006/relationships/hyperlink" Target="https://kover.ru/" TargetMode="External"/><Relationship Id="rId568" Type="http://schemas.openxmlformats.org/officeDocument/2006/relationships/hyperlink" Target="https://tenfor.ru/" TargetMode="External"/><Relationship Id="rId569" Type="http://schemas.openxmlformats.org/officeDocument/2006/relationships/hyperlink" Target="https://sofiadoors.com/catalog/rucki/rucka-pure/cernyj-matovyj-pure" TargetMode="External"/><Relationship Id="rId570" Type="http://schemas.openxmlformats.org/officeDocument/2006/relationships/hyperlink" Target="https://sofiadoors.com/" TargetMode="External"/><Relationship Id="rId571" Type="http://schemas.openxmlformats.org/officeDocument/2006/relationships/hyperlink" Target="https://todoor.ru/shop/dvernaja-ruchka-punto-blade-tl-bl-24-chernyj/" TargetMode="External"/><Relationship Id="rId572" Type="http://schemas.openxmlformats.org/officeDocument/2006/relationships/hyperlink" Target="http://www.centrsvet.ru/" TargetMode="External"/><Relationship Id="rId573" Type="http://schemas.openxmlformats.org/officeDocument/2006/relationships/hyperlink" Target="https://www.donolux.ru/" TargetMode="External"/><Relationship Id="rId574" Type="http://schemas.openxmlformats.org/officeDocument/2006/relationships/hyperlink" Target="https://www.centrsvet.ru/media/uploads/p.d.f/infinity_catalog_2021_05_2.pdf" TargetMode="External"/><Relationship Id="rId575" Type="http://schemas.openxmlformats.org/officeDocument/2006/relationships/hyperlink" Target="http://www.centrsvet.ru/" TargetMode="External"/><Relationship Id="rId576" Type="http://schemas.openxmlformats.org/officeDocument/2006/relationships/hyperlink" Target="https://www.donolux.ru/" TargetMode="External"/><Relationship Id="rId577" Type="http://schemas.openxmlformats.org/officeDocument/2006/relationships/hyperlink" Target="http://www.centrsvet.ru/" TargetMode="External"/><Relationship Id="rId578" Type="http://schemas.openxmlformats.org/officeDocument/2006/relationships/hyperlink" Target="https://www.donolux.ru/" TargetMode="External"/><Relationship Id="rId579" Type="http://schemas.openxmlformats.org/officeDocument/2006/relationships/hyperlink" Target="http://www.centrsvet.ru/" TargetMode="External"/><Relationship Id="rId580" Type="http://schemas.openxmlformats.org/officeDocument/2006/relationships/hyperlink" Target="https://www.donolux.ru/" TargetMode="External"/><Relationship Id="rId581" Type="http://schemas.openxmlformats.org/officeDocument/2006/relationships/hyperlink" Target="http://www.centrsvet.ru/" TargetMode="External"/><Relationship Id="rId582" Type="http://schemas.openxmlformats.org/officeDocument/2006/relationships/hyperlink" Target="https://www.donolux.ru/" TargetMode="External"/><Relationship Id="rId583" Type="http://schemas.openxmlformats.org/officeDocument/2006/relationships/hyperlink" Target="http://www.centrsvet.ru/" TargetMode="External"/><Relationship Id="rId584" Type="http://schemas.openxmlformats.org/officeDocument/2006/relationships/hyperlink" Target="https://www.donolux.ru/" TargetMode="External"/><Relationship Id="rId585" Type="http://schemas.openxmlformats.org/officeDocument/2006/relationships/hyperlink" Target="https://girastore.ru/" TargetMode="External"/><Relationship Id="rId586" Type="http://schemas.openxmlformats.org/officeDocument/2006/relationships/hyperlink" Target="https://www.tesli.com/" TargetMode="External"/><Relationship Id="rId587" Type="http://schemas.openxmlformats.org/officeDocument/2006/relationships/hyperlink" Target="https://www.derufa.ru/" TargetMode="External"/><Relationship Id="rId588" Type="http://schemas.openxmlformats.org/officeDocument/2006/relationships/hyperlink" Target="https://www.derufa.ru/" TargetMode="External"/><Relationship Id="rId589" Type="http://schemas.openxmlformats.org/officeDocument/2006/relationships/hyperlink" Target="https://kraab-systems.com/catalog/kraab-gipps" TargetMode="External"/><Relationship Id="rId590" Type="http://schemas.openxmlformats.org/officeDocument/2006/relationships/hyperlink" Target="https://tenevoy.ru/" TargetMode="External"/><Relationship Id="rId591" Type="http://schemas.openxmlformats.org/officeDocument/2006/relationships/hyperlink" Target="https://tenfor.ru/" TargetMode="External"/><Relationship Id="rId592" Type="http://schemas.openxmlformats.org/officeDocument/2006/relationships/hyperlink" Target="https://girastore.ru/" TargetMode="External"/><Relationship Id="rId593" Type="http://schemas.openxmlformats.org/officeDocument/2006/relationships/hyperlink" Target="https://www.tesli.com/" TargetMode="External"/><Relationship Id="rId594" Type="http://schemas.openxmlformats.org/officeDocument/2006/relationships/hyperlink" Target="https://sofiadoors.com/catalog/rucki/rucka-pure/cernyj-matovyj-pure" TargetMode="External"/><Relationship Id="rId595" Type="http://schemas.openxmlformats.org/officeDocument/2006/relationships/hyperlink" Target="https://sofiadoors.com/" TargetMode="External"/><Relationship Id="rId596" Type="http://schemas.openxmlformats.org/officeDocument/2006/relationships/hyperlink" Target="https://todoor.ru/shop/dvernaja-ruchka-punto-blade-tl-bl-24-chernyj/" TargetMode="External"/><Relationship Id="rId597" Type="http://schemas.openxmlformats.org/officeDocument/2006/relationships/hyperlink" Target="https://sofiadoors.com/catalog/skrytye-dveri/skrytaa-dver-na-seba" TargetMode="External"/><Relationship Id="rId598" Type="http://schemas.openxmlformats.org/officeDocument/2006/relationships/hyperlink" Target="https://sofiadoors.com/" TargetMode="External"/><Relationship Id="rId599" Type="http://schemas.openxmlformats.org/officeDocument/2006/relationships/hyperlink" Target="https://www.union.ru/skrytye-dveri-invisible" TargetMode="External"/><Relationship Id="rId600" Type="http://schemas.openxmlformats.org/officeDocument/2006/relationships/hyperlink" Target="https://www.centrsvet.ru/media/uploads/p.d.f/infinity_catalog_2021_05_2.pdf" TargetMode="External"/><Relationship Id="rId601" Type="http://schemas.openxmlformats.org/officeDocument/2006/relationships/hyperlink" Target="http://www.centrsvet.ru/" TargetMode="External"/><Relationship Id="rId602" Type="http://schemas.openxmlformats.org/officeDocument/2006/relationships/hyperlink" Target="https://www.donolux.ru/" TargetMode="External"/><Relationship Id="rId603" Type="http://schemas.openxmlformats.org/officeDocument/2006/relationships/hyperlink" Target="https://www.centrsvet.ru/media/uploads/p.d.f/infinity_catalog_2021_05_2.pdf" TargetMode="External"/><Relationship Id="rId604" Type="http://schemas.openxmlformats.org/officeDocument/2006/relationships/hyperlink" Target="http://www.centrsvet.ru/" TargetMode="External"/><Relationship Id="rId605" Type="http://schemas.openxmlformats.org/officeDocument/2006/relationships/hyperlink" Target="https://www.donolux.ru/" TargetMode="External"/><Relationship Id="rId606" Type="http://schemas.openxmlformats.org/officeDocument/2006/relationships/hyperlink" Target="https://www.centrsvet.ru/media/uploads/p.d.f/infinity_catalog_2021_05_2.pdf" TargetMode="External"/><Relationship Id="rId607" Type="http://schemas.openxmlformats.org/officeDocument/2006/relationships/hyperlink" Target="http://www.centrsvet.ru/" TargetMode="External"/><Relationship Id="rId608" Type="http://schemas.openxmlformats.org/officeDocument/2006/relationships/hyperlink" Target="https://www.donolux.ru/" TargetMode="External"/><Relationship Id="rId609" Type="http://schemas.openxmlformats.org/officeDocument/2006/relationships/hyperlink" Target="https://www.centrsvet.ru/media/uploads/p.d.f/infinity_catalog_2021_05_2.pdf" TargetMode="External"/><Relationship Id="rId610" Type="http://schemas.openxmlformats.org/officeDocument/2006/relationships/hyperlink" Target="http://www.centrsvet.ru/" TargetMode="External"/><Relationship Id="rId611" Type="http://schemas.openxmlformats.org/officeDocument/2006/relationships/hyperlink" Target="https://www.donolux.ru/" TargetMode="External"/><Relationship Id="rId612" Type="http://schemas.openxmlformats.org/officeDocument/2006/relationships/hyperlink" Target="https://www.centrsvet.ru/media/uploads/p.d.f/infinity_catalog_2021_05_2.pdf" TargetMode="External"/><Relationship Id="rId613" Type="http://schemas.openxmlformats.org/officeDocument/2006/relationships/hyperlink" Target="http://www.centrsvet.ru/" TargetMode="External"/><Relationship Id="rId614" Type="http://schemas.openxmlformats.org/officeDocument/2006/relationships/hyperlink" Target="https://www.donolux.ru/" TargetMode="External"/><Relationship Id="rId615" Type="http://schemas.openxmlformats.org/officeDocument/2006/relationships/hyperlink" Target="https://www.centrsvet.ru/media/uploads/p.d.f/infinity_catalog_2021_05_2.pdf" TargetMode="External"/><Relationship Id="rId616" Type="http://schemas.openxmlformats.org/officeDocument/2006/relationships/hyperlink" Target="http://www.centrsvet.ru/" TargetMode="External"/><Relationship Id="rId617" Type="http://schemas.openxmlformats.org/officeDocument/2006/relationships/hyperlink" Target="https://www.donolux.ru/" TargetMode="External"/><Relationship Id="rId618" Type="http://schemas.openxmlformats.org/officeDocument/2006/relationships/hyperlink" Target="https://www.centrsvet.ru/media/uploads/p.d.f/infinity_catalog_2021_05_2.pdf" TargetMode="External"/><Relationship Id="rId619" Type="http://schemas.openxmlformats.org/officeDocument/2006/relationships/hyperlink" Target="http://www.centrsvet.ru/" TargetMode="External"/><Relationship Id="rId620" Type="http://schemas.openxmlformats.org/officeDocument/2006/relationships/hyperlink" Target="https://www.donolux.ru/" TargetMode="External"/><Relationship Id="rId621" Type="http://schemas.openxmlformats.org/officeDocument/2006/relationships/hyperlink" Target="https://www.centrsvet.ru/media/uploads/p.d.f/infinity_catalog_2021_05_2.pdf" TargetMode="External"/><Relationship Id="rId622" Type="http://schemas.openxmlformats.org/officeDocument/2006/relationships/hyperlink" Target="http://www.centrsvet.ru/" TargetMode="External"/><Relationship Id="rId623" Type="http://schemas.openxmlformats.org/officeDocument/2006/relationships/hyperlink" Target="https://www.donolux.ru/" TargetMode="External"/><Relationship Id="rId624" Type="http://schemas.openxmlformats.org/officeDocument/2006/relationships/hyperlink" Target="https://www.centrsvet.ru/media/uploads/p.d.f/infinity_catalog_2021_05_2.pdf" TargetMode="External"/><Relationship Id="rId625" Type="http://schemas.openxmlformats.org/officeDocument/2006/relationships/hyperlink" Target="http://www.centrsvet.ru/" TargetMode="External"/><Relationship Id="rId626" Type="http://schemas.openxmlformats.org/officeDocument/2006/relationships/hyperlink" Target="https://www.donolux.ru/" TargetMode="External"/><Relationship Id="rId627" Type="http://schemas.openxmlformats.org/officeDocument/2006/relationships/hyperlink" Target="https://www.centrsvet.ru/media/uploads/p.d.f/infinity_catalog_2021_05_2.pdf" TargetMode="External"/><Relationship Id="rId628" Type="http://schemas.openxmlformats.org/officeDocument/2006/relationships/hyperlink" Target="http://www.centrsvet.ru/" TargetMode="External"/><Relationship Id="rId629" Type="http://schemas.openxmlformats.org/officeDocument/2006/relationships/hyperlink" Target="https://www.donolux.ru/" TargetMode="External"/><Relationship Id="rId630" Type="http://schemas.openxmlformats.org/officeDocument/2006/relationships/hyperlink" Target="https://www.derufa.ru/products/?product=64" TargetMode="External"/><Relationship Id="rId631" Type="http://schemas.openxmlformats.org/officeDocument/2006/relationships/hyperlink" Target="https://www.derufa.ru/" TargetMode="External"/><Relationship Id="rId632" Type="http://schemas.openxmlformats.org/officeDocument/2006/relationships/hyperlink" Target="https://www.derufa.ru/" TargetMode="External"/><Relationship Id="rId633" Type="http://schemas.openxmlformats.org/officeDocument/2006/relationships/hyperlink" Target="https://www.derufa.ru/" TargetMode="External"/><Relationship Id="rId634" Type="http://schemas.openxmlformats.org/officeDocument/2006/relationships/hyperlink" Target="https://www.derufa.ru/" TargetMode="External"/><Relationship Id="rId635" Type="http://schemas.openxmlformats.org/officeDocument/2006/relationships/hyperlink" Target="https://www.derufa.ru/" TargetMode="External"/><Relationship Id="rId636" Type="http://schemas.openxmlformats.org/officeDocument/2006/relationships/hyperlink" Target="https://symetric.ru/products/plintus-skrytogo-montazha-pro-design-universal-ne-anod-aliuminii" TargetMode="External"/><Relationship Id="rId637" Type="http://schemas.openxmlformats.org/officeDocument/2006/relationships/hyperlink" Target="https://kraab-systems.com/catalog/kraab-gipps" TargetMode="External"/><Relationship Id="rId638" Type="http://schemas.openxmlformats.org/officeDocument/2006/relationships/hyperlink" Target="https://tenevoy.ru/" TargetMode="External"/><Relationship Id="rId639" Type="http://schemas.openxmlformats.org/officeDocument/2006/relationships/hyperlink" Target="https://www.centrsvet.ru/catalog/decorative/locus_long_c/" TargetMode="External"/><Relationship Id="rId640" Type="http://schemas.openxmlformats.org/officeDocument/2006/relationships/hyperlink" Target="http://www.centrsvet.ru/" TargetMode="External"/><Relationship Id="rId641" Type="http://schemas.openxmlformats.org/officeDocument/2006/relationships/hyperlink" Target="https://koza-home.ru/catalog/prikrovatnye-tumby/KZ-nS008-A/" TargetMode="External"/><Relationship Id="rId642" Type="http://schemas.openxmlformats.org/officeDocument/2006/relationships/hyperlink" Target="https://koza-home.ru/" TargetMode="External"/><Relationship Id="rId643" Type="http://schemas.openxmlformats.org/officeDocument/2006/relationships/hyperlink" Target="https://bonaldo.com/ru/product/fluff" TargetMode="External"/><Relationship Id="rId644" Type="http://schemas.openxmlformats.org/officeDocument/2006/relationships/hyperlink" Target="http://www.trio.ru/" TargetMode="External"/><Relationship Id="rId645" Type="http://schemas.openxmlformats.org/officeDocument/2006/relationships/hyperlink" Target="https://kover.ru/product/4437272/" TargetMode="External"/><Relationship Id="rId646" Type="http://schemas.openxmlformats.org/officeDocument/2006/relationships/hyperlink" Target="https://kover.ru/" TargetMode="External"/><Relationship Id="rId647" Type="http://schemas.openxmlformats.org/officeDocument/2006/relationships/hyperlink" Target="http://www.royal-shtory.ru/" TargetMode="External"/><Relationship Id="rId648" Type="http://schemas.openxmlformats.org/officeDocument/2006/relationships/hyperlink" Target="http://www.royal-shtory.ru/" TargetMode="External"/><Relationship Id="rId649" Type="http://schemas.openxmlformats.org/officeDocument/2006/relationships/hyperlink" Target="http://www.royal-shtory.ru/" TargetMode="External"/><Relationship Id="rId650" Type="http://schemas.openxmlformats.org/officeDocument/2006/relationships/hyperlink" Target="http://www.sts-k.ru/content/view/1273/1468/" TargetMode="External"/><Relationship Id="rId651" Type="http://schemas.openxmlformats.org/officeDocument/2006/relationships/hyperlink" Target="https://varmann.ru/catalog/trenchconvector/ntherm/description/" TargetMode="External"/><Relationship Id="rId652" Type="http://schemas.openxmlformats.org/officeDocument/2006/relationships/hyperlink" Target="https://dg-home.ru/catalog/vazy/vaza_lotta_20_sm_ot_la_forma_ex_julia_grup/" TargetMode="External"/><Relationship Id="rId653" Type="http://schemas.openxmlformats.org/officeDocument/2006/relationships/hyperlink" Target="https://dg-home.ru/catalog/vazy/vaza_laverne_vysokaia_chernaia_ot_la_forma_ex_julia_grup/" TargetMode="External"/><Relationship Id="rId654" Type="http://schemas.openxmlformats.org/officeDocument/2006/relationships/hyperlink" Target="https://dg-home.ru/" TargetMode="External"/><Relationship Id="rId655" Type="http://schemas.openxmlformats.org/officeDocument/2006/relationships/hyperlink" Target="https://modshop1.com/collections/martinique/products/martinique-chair-in-bordeaux-velvet?variant=3415342645261" TargetMode="External"/><Relationship Id="rId656" Type="http://schemas.openxmlformats.org/officeDocument/2006/relationships/hyperlink" Target="https://modshop1.com/" TargetMode="External"/><Relationship Id="rId657" Type="http://schemas.openxmlformats.org/officeDocument/2006/relationships/hyperlink" Target="https://sofiadoors.com/blog/grafichnyj-dizajn-i-beskompromissnoe-kachestvo-v-kollekcii-peregorodok-grafica/" TargetMode="External"/><Relationship Id="rId658" Type="http://schemas.openxmlformats.org/officeDocument/2006/relationships/hyperlink" Target="https://sofiadoors.com/" TargetMode="External"/><Relationship Id="rId659" Type="http://schemas.openxmlformats.org/officeDocument/2006/relationships/hyperlink" Target="https://sofiadoors.com/blog/grafichnyj-dizajn-i-beskompromissnoe-kachestvo-v-kollekcii-peregorodok-grafica/" TargetMode="External"/><Relationship Id="rId660" Type="http://schemas.openxmlformats.org/officeDocument/2006/relationships/hyperlink" Target="https://sofiadoors.com/" TargetMode="External"/><Relationship Id="rId661" Type="http://schemas.openxmlformats.org/officeDocument/2006/relationships/hyperlink" Target="https://www.laredoute.ru/ppdp/prod-350229894.aspx" TargetMode="External"/><Relationship Id="rId662" Type="http://schemas.openxmlformats.org/officeDocument/2006/relationships/hyperlink" Target="http://isonex.ru/catalog/?ACTION=FILTER&amp;NAME=ROOFI" TargetMode="External"/><Relationship Id="rId663" Type="http://schemas.openxmlformats.org/officeDocument/2006/relationships/hyperlink" Target="http://isonex.ru/" TargetMode="External"/><Relationship Id="rId664" Type="http://schemas.openxmlformats.org/officeDocument/2006/relationships/hyperlink" Target="https://loftdesigne.ru/catalog/seating" TargetMode="External"/><Relationship Id="rId665" Type="http://schemas.openxmlformats.org/officeDocument/2006/relationships/hyperlink" Target="https://loftdesigne.ru/" TargetMode="External"/><Relationship Id="rId666" Type="http://schemas.openxmlformats.org/officeDocument/2006/relationships/hyperlink" Target="https://www.laredoute.ru/ppdp/prod-350050406.aspx" TargetMode="External"/><Relationship Id="rId667" Type="http://schemas.openxmlformats.org/officeDocument/2006/relationships/hyperlink" Target="https://www.laredoute.ru/" TargetMode="External"/><Relationship Id="rId668" Type="http://schemas.openxmlformats.org/officeDocument/2006/relationships/hyperlink" Target="https://www.cosmorelax.ru/catalog/ofisnye/kreslo_nuuk/" TargetMode="External"/><Relationship Id="rId669" Type="http://schemas.openxmlformats.org/officeDocument/2006/relationships/hyperlink" Target="https://www.cosmorelax.ru/" TargetMode="External"/><Relationship Id="rId670" Type="http://schemas.openxmlformats.org/officeDocument/2006/relationships/hyperlink" Target="https://thefields.ru/chairs/stul-ziggy-gorchichnyy-82338/" TargetMode="External"/><Relationship Id="rId671" Type="http://schemas.openxmlformats.org/officeDocument/2006/relationships/hyperlink" Target="https://www.centrsvet.ru/media/uploads/p.d.f/infinity_catalog_2021_05_2.pdf" TargetMode="External"/><Relationship Id="rId672" Type="http://schemas.openxmlformats.org/officeDocument/2006/relationships/hyperlink" Target="http://www.centrsvet.ru/" TargetMode="External"/><Relationship Id="rId673" Type="http://schemas.openxmlformats.org/officeDocument/2006/relationships/hyperlink" Target="https://www.donolux.ru/" TargetMode="External"/><Relationship Id="rId674" Type="http://schemas.openxmlformats.org/officeDocument/2006/relationships/hyperlink" Target="http://www.royal-shtory.ru/" TargetMode="External"/><Relationship Id="rId675" Type="http://schemas.openxmlformats.org/officeDocument/2006/relationships/hyperlink" Target="http://www.royal-shtory.ru/" TargetMode="External"/><Relationship Id="rId676" Type="http://schemas.openxmlformats.org/officeDocument/2006/relationships/hyperlink" Target="http://www.royal-shtory.ru/" TargetMode="External"/><Relationship Id="rId677" Type="http://schemas.openxmlformats.org/officeDocument/2006/relationships/hyperlink" Target="https://www.centrsvet.ru/media/uploads/p.d.f/infinity_catalog_2021_05_2.pdf" TargetMode="External"/><Relationship Id="rId678" Type="http://schemas.openxmlformats.org/officeDocument/2006/relationships/hyperlink" Target="http://www.centrsvet.ru/" TargetMode="External"/><Relationship Id="rId679" Type="http://schemas.openxmlformats.org/officeDocument/2006/relationships/hyperlink" Target="https://www.donolux.ru/" TargetMode="External"/><Relationship Id="rId680" Type="http://schemas.openxmlformats.org/officeDocument/2006/relationships/hyperlink" Target="https://www.centrsvet.ru/media/uploads/p.d.f/infinity_catalog_2021_05_2.pdf" TargetMode="External"/><Relationship Id="rId681" Type="http://schemas.openxmlformats.org/officeDocument/2006/relationships/hyperlink" Target="http://www.centrsvet.ru/" TargetMode="External"/><Relationship Id="rId682" Type="http://schemas.openxmlformats.org/officeDocument/2006/relationships/hyperlink" Target="https://www.donolux.ru/" TargetMode="External"/><Relationship Id="rId683" Type="http://schemas.openxmlformats.org/officeDocument/2006/relationships/hyperlink" Target="https://www.centrsvet.ru/media/uploads/p.d.f/infinity_catalog_2021_05_2.pdf" TargetMode="External"/><Relationship Id="rId684" Type="http://schemas.openxmlformats.org/officeDocument/2006/relationships/hyperlink" Target="http://www.centrsvet.ru/" TargetMode="External"/><Relationship Id="rId685" Type="http://schemas.openxmlformats.org/officeDocument/2006/relationships/hyperlink" Target="https://www.donolux.ru/" TargetMode="External"/><Relationship Id="rId686" Type="http://schemas.openxmlformats.org/officeDocument/2006/relationships/hyperlink" Target="https://www.centrsvet.ru/media/uploads/p.d.f/infinity_catalog_2021_05_2.pdf" TargetMode="External"/><Relationship Id="rId687" Type="http://schemas.openxmlformats.org/officeDocument/2006/relationships/hyperlink" Target="http://www.centrsvet.ru/" TargetMode="External"/><Relationship Id="rId688" Type="http://schemas.openxmlformats.org/officeDocument/2006/relationships/hyperlink" Target="https://www.donolux.ru/" TargetMode="External"/><Relationship Id="rId689" Type="http://schemas.openxmlformats.org/officeDocument/2006/relationships/hyperlink" Target="https://www.centrsvet.ru/media/uploads/p.d.f/infinity_catalog_2021_05_2.pdf" TargetMode="External"/><Relationship Id="rId690" Type="http://schemas.openxmlformats.org/officeDocument/2006/relationships/hyperlink" Target="http://www.centrsvet.ru/" TargetMode="External"/><Relationship Id="rId691" Type="http://schemas.openxmlformats.org/officeDocument/2006/relationships/hyperlink" Target="https://www.donolux.ru/" TargetMode="External"/><Relationship Id="rId692" Type="http://schemas.openxmlformats.org/officeDocument/2006/relationships/hyperlink" Target="https://www.centrsvet.ru/media/uploads/p.d.f/infinity_catalog_2021_05_2.pdf" TargetMode="External"/><Relationship Id="rId693" Type="http://schemas.openxmlformats.org/officeDocument/2006/relationships/hyperlink" Target="http://www.centrsvet.ru/" TargetMode="External"/><Relationship Id="rId694" Type="http://schemas.openxmlformats.org/officeDocument/2006/relationships/hyperlink" Target="https://www.donolux.ru/" TargetMode="External"/><Relationship Id="rId695" Type="http://schemas.openxmlformats.org/officeDocument/2006/relationships/hyperlink" Target="https://www.centrsvet.ru/media/uploads/p.d.f/infinity_catalog_2021_05_2.pdf" TargetMode="External"/><Relationship Id="rId696" Type="http://schemas.openxmlformats.org/officeDocument/2006/relationships/hyperlink" Target="http://www.centrsvet.ru/" TargetMode="External"/><Relationship Id="rId697" Type="http://schemas.openxmlformats.org/officeDocument/2006/relationships/hyperlink" Target="https://www.donolux.ru/" TargetMode="External"/><Relationship Id="rId698" Type="http://schemas.openxmlformats.org/officeDocument/2006/relationships/hyperlink" Target="https://www.centrsvet.ru/media/uploads/p.d.f/infinity_catalog_2021_05_2.pdf" TargetMode="External"/><Relationship Id="rId699" Type="http://schemas.openxmlformats.org/officeDocument/2006/relationships/hyperlink" Target="http://www.centrsvet.ru/" TargetMode="External"/><Relationship Id="rId700" Type="http://schemas.openxmlformats.org/officeDocument/2006/relationships/hyperlink" Target="https://www.donolux.ru/" TargetMode="External"/><Relationship Id="rId701" Type="http://schemas.openxmlformats.org/officeDocument/2006/relationships/hyperlink" Target="https://www.centrsvet.ru/media/uploads/p.d.f/infinity_catalog_2021_05_2.pdf" TargetMode="External"/><Relationship Id="rId702" Type="http://schemas.openxmlformats.org/officeDocument/2006/relationships/hyperlink" Target="http://www.centrsvet.ru/" TargetMode="External"/><Relationship Id="rId703" Type="http://schemas.openxmlformats.org/officeDocument/2006/relationships/hyperlink" Target="https://www.donolux.ru/" TargetMode="External"/><Relationship Id="rId704" Type="http://schemas.openxmlformats.org/officeDocument/2006/relationships/hyperlink" Target="https://symetric.ru/products/plintus-skrytogo-montazha-pro-design-universal-ne-anod-aliuminii" TargetMode="External"/><Relationship Id="rId705" Type="http://schemas.openxmlformats.org/officeDocument/2006/relationships/hyperlink" Target="https://www.derufa.ru/products/?product=64" TargetMode="External"/><Relationship Id="rId706" Type="http://schemas.openxmlformats.org/officeDocument/2006/relationships/hyperlink" Target="https://www.derufa.ru/" TargetMode="External"/><Relationship Id="rId707" Type="http://schemas.openxmlformats.org/officeDocument/2006/relationships/hyperlink" Target="https://www.derufa.ru/products/?product=64" TargetMode="External"/><Relationship Id="rId708" Type="http://schemas.openxmlformats.org/officeDocument/2006/relationships/hyperlink" Target="https://www.derufa.ru/" TargetMode="External"/><Relationship Id="rId709" Type="http://schemas.openxmlformats.org/officeDocument/2006/relationships/hyperlink" Target="https://www.derufa.ru/" TargetMode="External"/><Relationship Id="rId710" Type="http://schemas.openxmlformats.org/officeDocument/2006/relationships/hyperlink" Target="https://www.derufa.ru/" TargetMode="External"/><Relationship Id="rId711" Type="http://schemas.openxmlformats.org/officeDocument/2006/relationships/hyperlink" Target="https://kraab-systems.com/catalog/kraab-gipps" TargetMode="External"/><Relationship Id="rId712" Type="http://schemas.openxmlformats.org/officeDocument/2006/relationships/hyperlink" Target="https://tenevoy.ru/" TargetMode="External"/><Relationship Id="rId713" Type="http://schemas.openxmlformats.org/officeDocument/2006/relationships/hyperlink" Target="http://www.sts-k.ru/content/view/1273/1468/" TargetMode="External"/><Relationship Id="rId714" Type="http://schemas.openxmlformats.org/officeDocument/2006/relationships/hyperlink" Target="https://varmann.ru/catalog/trenchconvector/ntherm/description/" TargetMode="External"/><Relationship Id="rId715" Type="http://schemas.openxmlformats.org/officeDocument/2006/relationships/hyperlink" Target="https://tenfor.ru/" TargetMode="External"/><Relationship Id="rId716" Type="http://schemas.openxmlformats.org/officeDocument/2006/relationships/hyperlink" Target="https://girastore.ru/" TargetMode="External"/><Relationship Id="rId717" Type="http://schemas.openxmlformats.org/officeDocument/2006/relationships/hyperlink" Target="https://www.tesli.com/" TargetMode="External"/><Relationship Id="rId718" Type="http://schemas.openxmlformats.org/officeDocument/2006/relationships/hyperlink" Target="https://sofiadoors.com/catalog/rucki/rucka-pure/cernyj-matovyj-pure" TargetMode="External"/><Relationship Id="rId719" Type="http://schemas.openxmlformats.org/officeDocument/2006/relationships/hyperlink" Target="https://sofiadoors.com/" TargetMode="External"/><Relationship Id="rId720" Type="http://schemas.openxmlformats.org/officeDocument/2006/relationships/hyperlink" Target="https://todoor.ru/shop/dvernaja-ruchka-punto-blade-tl-bl-24-chernyj/" TargetMode="External"/><Relationship Id="rId721" Type="http://schemas.openxmlformats.org/officeDocument/2006/relationships/hyperlink" Target="https://tenfor.ru/" TargetMode="External"/><Relationship Id="rId722" Type="http://schemas.openxmlformats.org/officeDocument/2006/relationships/hyperlink" Target="https://sofiadoors.com/catalog/rucki/rucka-pure/cernyj-matovyj-pure" TargetMode="External"/><Relationship Id="rId723" Type="http://schemas.openxmlformats.org/officeDocument/2006/relationships/hyperlink" Target="https://sofiadoors.com/" TargetMode="External"/><Relationship Id="rId724" Type="http://schemas.openxmlformats.org/officeDocument/2006/relationships/hyperlink" Target="https://todoor.ru/shop/dvernaja-ruchka-punto-blade-tl-bl-24-chernyj/" TargetMode="External"/><Relationship Id="rId725" Type="http://schemas.openxmlformats.org/officeDocument/2006/relationships/hyperlink" Target="https://www.centrsvet.ru/media/uploads/p.d.f/infinity_catalog_2021_05_2.pdf" TargetMode="External"/><Relationship Id="rId726" Type="http://schemas.openxmlformats.org/officeDocument/2006/relationships/hyperlink" Target="http://www.centrsvet.ru/" TargetMode="External"/><Relationship Id="rId727" Type="http://schemas.openxmlformats.org/officeDocument/2006/relationships/hyperlink" Target="https://www.donolux.ru/" TargetMode="External"/><Relationship Id="rId728" Type="http://schemas.openxmlformats.org/officeDocument/2006/relationships/hyperlink" Target="https://www.centrsvet.ru/media/uploads/p.d.f/infinity_catalog_2021_05_2.pdf" TargetMode="External"/><Relationship Id="rId729" Type="http://schemas.openxmlformats.org/officeDocument/2006/relationships/hyperlink" Target="http://www.centrsvet.ru/" TargetMode="External"/><Relationship Id="rId730" Type="http://schemas.openxmlformats.org/officeDocument/2006/relationships/hyperlink" Target="https://www.donolux.ru/" TargetMode="External"/><Relationship Id="rId731" Type="http://schemas.openxmlformats.org/officeDocument/2006/relationships/hyperlink" Target="https://www.centrsvet.ru/media/uploads/p.d.f/infinity_catalog_2021_05_2.pdf" TargetMode="External"/><Relationship Id="rId732" Type="http://schemas.openxmlformats.org/officeDocument/2006/relationships/hyperlink" Target="http://www.centrsvet.ru/" TargetMode="External"/><Relationship Id="rId733" Type="http://schemas.openxmlformats.org/officeDocument/2006/relationships/hyperlink" Target="https://www.donolux.ru/" TargetMode="External"/><Relationship Id="rId734" Type="http://schemas.openxmlformats.org/officeDocument/2006/relationships/hyperlink" Target="https://www.centrsvet.ru/media/uploads/p.d.f/infinity_catalog_2021_05_2.pdf" TargetMode="External"/><Relationship Id="rId735" Type="http://schemas.openxmlformats.org/officeDocument/2006/relationships/hyperlink" Target="http://www.centrsvet.ru/" TargetMode="External"/><Relationship Id="rId736" Type="http://schemas.openxmlformats.org/officeDocument/2006/relationships/hyperlink" Target="https://www.donolux.ru/" TargetMode="External"/><Relationship Id="rId737" Type="http://schemas.openxmlformats.org/officeDocument/2006/relationships/hyperlink" Target="https://www.centrsvet.ru/media/uploads/p.d.f/infinity_catalog_2021_05_2.pdf" TargetMode="External"/><Relationship Id="rId738" Type="http://schemas.openxmlformats.org/officeDocument/2006/relationships/hyperlink" Target="http://www.centrsvet.ru/" TargetMode="External"/><Relationship Id="rId739" Type="http://schemas.openxmlformats.org/officeDocument/2006/relationships/hyperlink" Target="https://www.donolux.ru/" TargetMode="External"/><Relationship Id="rId740" Type="http://schemas.openxmlformats.org/officeDocument/2006/relationships/hyperlink" Target="https://www.centrsvet.ru/media/uploads/p.d.f/infinity_catalog_2021_05_2.pdf" TargetMode="External"/><Relationship Id="rId741" Type="http://schemas.openxmlformats.org/officeDocument/2006/relationships/hyperlink" Target="http://www.centrsvet.ru/" TargetMode="External"/><Relationship Id="rId742" Type="http://schemas.openxmlformats.org/officeDocument/2006/relationships/hyperlink" Target="https://www.donolux.ru/" TargetMode="External"/><Relationship Id="rId743" Type="http://schemas.openxmlformats.org/officeDocument/2006/relationships/hyperlink" Target="https://girastore.ru/" TargetMode="External"/><Relationship Id="rId744" Type="http://schemas.openxmlformats.org/officeDocument/2006/relationships/hyperlink" Target="https://www.tesli.com/" TargetMode="External"/><Relationship Id="rId745" Type="http://schemas.openxmlformats.org/officeDocument/2006/relationships/hyperlink" Target="https://www.derufa.ru/" TargetMode="External"/><Relationship Id="rId746" Type="http://schemas.openxmlformats.org/officeDocument/2006/relationships/hyperlink" Target="https://www.derufa.ru/" TargetMode="External"/><Relationship Id="rId747" Type="http://schemas.openxmlformats.org/officeDocument/2006/relationships/hyperlink" Target="https://kraab-systems.com/catalog/kraab-gipps" TargetMode="External"/><Relationship Id="rId748" Type="http://schemas.openxmlformats.org/officeDocument/2006/relationships/hyperlink" Target="https://tenevoy.ru/" TargetMode="External"/><Relationship Id="rId749" Type="http://schemas.openxmlformats.org/officeDocument/2006/relationships/hyperlink" Target="https://sofiadoors.com/catalog/rucki/rucka-pure/cernyj-matovyj-pure" TargetMode="External"/><Relationship Id="rId750" Type="http://schemas.openxmlformats.org/officeDocument/2006/relationships/hyperlink" Target="https://sofiadoors.com/" TargetMode="External"/><Relationship Id="rId751" Type="http://schemas.openxmlformats.org/officeDocument/2006/relationships/hyperlink" Target="https://todoor.ru/shop/dvernaja-ruchka-punto-blade-tl-bl-24-chernyj/" TargetMode="External"/><Relationship Id="rId752" Type="http://schemas.openxmlformats.org/officeDocument/2006/relationships/hyperlink" Target="https://www.centrsvet.ru/media/uploads/p.d.f/infinity_catalog_2021_05_2.pdf" TargetMode="External"/><Relationship Id="rId753" Type="http://schemas.openxmlformats.org/officeDocument/2006/relationships/hyperlink" Target="http://www.centrsvet.ru/" TargetMode="External"/><Relationship Id="rId754" Type="http://schemas.openxmlformats.org/officeDocument/2006/relationships/hyperlink" Target="https://www.donolux.ru/" TargetMode="External"/><Relationship Id="rId755" Type="http://schemas.openxmlformats.org/officeDocument/2006/relationships/hyperlink" Target="https://www.centrsvet.ru/media/uploads/p.d.f/infinity_catalog_2021_05_2.pdf" TargetMode="External"/><Relationship Id="rId756" Type="http://schemas.openxmlformats.org/officeDocument/2006/relationships/hyperlink" Target="http://www.centrsvet.ru/" TargetMode="External"/><Relationship Id="rId757" Type="http://schemas.openxmlformats.org/officeDocument/2006/relationships/hyperlink" Target="https://www.donolux.ru/" TargetMode="External"/><Relationship Id="rId758" Type="http://schemas.openxmlformats.org/officeDocument/2006/relationships/hyperlink" Target="https://www.centrsvet.ru/media/uploads/p.d.f/infinity_catalog_2021_05_2.pdf" TargetMode="External"/><Relationship Id="rId759" Type="http://schemas.openxmlformats.org/officeDocument/2006/relationships/hyperlink" Target="http://www.centrsvet.ru/" TargetMode="External"/><Relationship Id="rId760" Type="http://schemas.openxmlformats.org/officeDocument/2006/relationships/hyperlink" Target="https://www.donolux.ru/" TargetMode="External"/><Relationship Id="rId761" Type="http://schemas.openxmlformats.org/officeDocument/2006/relationships/hyperlink" Target="https://www.centrsvet.ru/media/uploads/p.d.f/infinity_catalog_2021_05_2.pdf" TargetMode="External"/><Relationship Id="rId762" Type="http://schemas.openxmlformats.org/officeDocument/2006/relationships/hyperlink" Target="http://www.centrsvet.ru/" TargetMode="External"/><Relationship Id="rId763" Type="http://schemas.openxmlformats.org/officeDocument/2006/relationships/hyperlink" Target="https://www.donolux.ru/" TargetMode="External"/><Relationship Id="rId764" Type="http://schemas.openxmlformats.org/officeDocument/2006/relationships/hyperlink" Target="https://www.centrsvet.ru/media/uploads/p.d.f/infinity_catalog_2021_05_2.pdf" TargetMode="External"/><Relationship Id="rId765" Type="http://schemas.openxmlformats.org/officeDocument/2006/relationships/hyperlink" Target="http://www.centrsvet.ru/" TargetMode="External"/><Relationship Id="rId766" Type="http://schemas.openxmlformats.org/officeDocument/2006/relationships/hyperlink" Target="https://www.donolux.ru/" TargetMode="External"/><Relationship Id="rId767" Type="http://schemas.openxmlformats.org/officeDocument/2006/relationships/hyperlink" Target="https://www.centrsvet.ru/media/uploads/p.d.f/infinity_catalog_2021_05_2.pdf" TargetMode="External"/><Relationship Id="rId768" Type="http://schemas.openxmlformats.org/officeDocument/2006/relationships/hyperlink" Target="http://www.centrsvet.ru/" TargetMode="External"/><Relationship Id="rId769" Type="http://schemas.openxmlformats.org/officeDocument/2006/relationships/hyperlink" Target="https://www.donolux.ru/" TargetMode="External"/><Relationship Id="rId770" Type="http://schemas.openxmlformats.org/officeDocument/2006/relationships/hyperlink" Target="https://www.centrsvet.ru/media/uploads/p.d.f/infinity_catalog_2021_05_2.pdf" TargetMode="External"/><Relationship Id="rId771" Type="http://schemas.openxmlformats.org/officeDocument/2006/relationships/hyperlink" Target="http://www.centrsvet.ru/" TargetMode="External"/><Relationship Id="rId772" Type="http://schemas.openxmlformats.org/officeDocument/2006/relationships/hyperlink" Target="https://www.donolux.ru/" TargetMode="External"/><Relationship Id="rId773" Type="http://schemas.openxmlformats.org/officeDocument/2006/relationships/hyperlink" Target="https://www.centrsvet.ru/media/uploads/p.d.f/infinity_catalog_2021_05_2.pdf" TargetMode="External"/><Relationship Id="rId774" Type="http://schemas.openxmlformats.org/officeDocument/2006/relationships/hyperlink" Target="http://www.centrsvet.ru/" TargetMode="External"/><Relationship Id="rId775" Type="http://schemas.openxmlformats.org/officeDocument/2006/relationships/hyperlink" Target="https://www.donolux.ru/" TargetMode="External"/><Relationship Id="rId776" Type="http://schemas.openxmlformats.org/officeDocument/2006/relationships/hyperlink" Target="https://www.centrsvet.ru/media/uploads/p.d.f/infinity_catalog_2021_05_2.pdf" TargetMode="External"/><Relationship Id="rId777" Type="http://schemas.openxmlformats.org/officeDocument/2006/relationships/hyperlink" Target="http://www.centrsvet.ru/" TargetMode="External"/><Relationship Id="rId778" Type="http://schemas.openxmlformats.org/officeDocument/2006/relationships/hyperlink" Target="https://www.donolux.ru/" TargetMode="External"/><Relationship Id="rId779" Type="http://schemas.openxmlformats.org/officeDocument/2006/relationships/hyperlink" Target="https://girastore.ru/" TargetMode="External"/><Relationship Id="rId780" Type="http://schemas.openxmlformats.org/officeDocument/2006/relationships/hyperlink" Target="https://www.tesli.com/" TargetMode="External"/><Relationship Id="rId781" Type="http://schemas.openxmlformats.org/officeDocument/2006/relationships/hyperlink" Target="https://tenfor.ru/" TargetMode="External"/><Relationship Id="rId782" Type="http://schemas.openxmlformats.org/officeDocument/2006/relationships/hyperlink" Target="https://kraab-systems.com/catalog/kraab-gipps" TargetMode="External"/><Relationship Id="rId783" Type="http://schemas.openxmlformats.org/officeDocument/2006/relationships/hyperlink" Target="https://tenevoy.ru/" TargetMode="External"/><Relationship Id="rId784" Type="http://schemas.openxmlformats.org/officeDocument/2006/relationships/hyperlink" Target="https://www.derufa.ru/" TargetMode="External"/><Relationship Id="rId785" Type="http://schemas.openxmlformats.org/officeDocument/2006/relationships/hyperlink" Target="https://www.derufa.ru/" TargetMode="External"/><Relationship Id="rId786" Type="http://schemas.openxmlformats.org/officeDocument/2006/relationships/hyperlink" Target="https://safeburg.ru/catalog/item/oruzheynyy-seyf-liberty-centurion-12bkt-el/" TargetMode="External"/><Relationship Id="rId787" Type="http://schemas.openxmlformats.org/officeDocument/2006/relationships/hyperlink" Target="https://safeburg.ru/" TargetMode="External"/><Relationship Id="rId788" Type="http://schemas.openxmlformats.org/officeDocument/2006/relationships/hyperlink" Target="https://dushlux.ru/vanny/hafro/era/hafro-era-plus-vanna-vstraivaemaya-s-gidromassazhem-i-tsifrovym-upravleniem-200kh120kh59-sm-tsvet-belyj-579471b102299/" TargetMode="External"/><Relationship Id="rId789" Type="http://schemas.openxmlformats.org/officeDocument/2006/relationships/hyperlink" Target="https://santehnika-online.ru/product/unitaz_podvesnoy_tece_one_9700200_bezobodkovyy_s_bide/" TargetMode="External"/><Relationship Id="rId790" Type="http://schemas.openxmlformats.org/officeDocument/2006/relationships/hyperlink" Target="https://santehnika-online.ru/" TargetMode="External"/><Relationship Id="rId791" Type="http://schemas.openxmlformats.org/officeDocument/2006/relationships/hyperlink" Target="https://santehnika-online.ru/" TargetMode="External"/><Relationship Id="rId792" Type="http://schemas.openxmlformats.org/officeDocument/2006/relationships/hyperlink" Target="https://sofiadoors.com/catalog/rucki/rucka-pure/cernyj-matovyj-pure" TargetMode="External"/><Relationship Id="rId793" Type="http://schemas.openxmlformats.org/officeDocument/2006/relationships/hyperlink" Target="https://sofiadoors.com/" TargetMode="External"/><Relationship Id="rId794" Type="http://schemas.openxmlformats.org/officeDocument/2006/relationships/hyperlink" Target="https://todoor.ru/shop/dvernaja-ruchka-punto-blade-tl-bl-24-chernyj/" TargetMode="External"/><Relationship Id="rId795" Type="http://schemas.openxmlformats.org/officeDocument/2006/relationships/hyperlink" Target="https://santehnika-online.ru/product/dushevoy_lotok_alcaplast_double_apz13_85_sm/" TargetMode="External"/><Relationship Id="rId796" Type="http://schemas.openxmlformats.org/officeDocument/2006/relationships/hyperlink" Target="https://santehnika-online.ru/" TargetMode="External"/><Relationship Id="rId797" Type="http://schemas.openxmlformats.org/officeDocument/2006/relationships/hyperlink" Target="https://santehnika-online.ru/product/dushevaya_dver_v_nishu_bravat_blackline_90kh200_raspashnaya/" TargetMode="External"/><Relationship Id="rId798" Type="http://schemas.openxmlformats.org/officeDocument/2006/relationships/hyperlink" Target="https://santehnika-online.ru/" TargetMode="External"/><Relationship Id="rId799" Type="http://schemas.openxmlformats.org/officeDocument/2006/relationships/hyperlink" Target="https://terma-online.ru/magazin/product/polotentsesushitel-terma-zigzag-835x500-metallic-black" TargetMode="External"/><Relationship Id="rId800" Type="http://schemas.openxmlformats.org/officeDocument/2006/relationships/hyperlink" Target="https://terma-online.ru/" TargetMode="External"/><Relationship Id="rId801" Type="http://schemas.openxmlformats.org/officeDocument/2006/relationships/hyperlink" Target="https://girastore.ru/" TargetMode="External"/><Relationship Id="rId802" Type="http://schemas.openxmlformats.org/officeDocument/2006/relationships/hyperlink" Target="https://www.tesli.com/" TargetMode="External"/><Relationship Id="rId803" Type="http://schemas.openxmlformats.org/officeDocument/2006/relationships/hyperlink" Target="https://santehnika-online.ru/product/kryuchok_colombo_design_look_lc27_nm/" TargetMode="External"/><Relationship Id="rId804" Type="http://schemas.openxmlformats.org/officeDocument/2006/relationships/hyperlink" Target="https://santehnika-online.ru/" TargetMode="External"/><Relationship Id="rId805" Type="http://schemas.openxmlformats.org/officeDocument/2006/relationships/hyperlink" Target="https://santehnika-online.ru/product/ershik_duravit_starck_t_0099464600_podvesnoy_chernyy/" TargetMode="External"/><Relationship Id="rId806" Type="http://schemas.openxmlformats.org/officeDocument/2006/relationships/hyperlink" Target="https://santehnika-online.ru/" TargetMode="External"/><Relationship Id="rId807" Type="http://schemas.openxmlformats.org/officeDocument/2006/relationships/hyperlink" Target="https://santehnika-online.ru/product/derzhatel_tualetnoy_bumagi_duravit_starck_t_0099404600_chernyy_s_kryshkoy/" TargetMode="External"/><Relationship Id="rId808" Type="http://schemas.openxmlformats.org/officeDocument/2006/relationships/hyperlink" Target="https://santehnika-online.ru/" TargetMode="External"/><Relationship Id="rId809" Type="http://schemas.openxmlformats.org/officeDocument/2006/relationships/hyperlink" Target="https://santehnika-online.ru/product/dushevoy_komplekt_am_pm_x_joy_fb85a1rh22_s_vnutrenney_chastyu_dlya_dusha_chyernyy/" TargetMode="External"/><Relationship Id="rId810" Type="http://schemas.openxmlformats.org/officeDocument/2006/relationships/hyperlink" Target="https://santehnika-online.ru/" TargetMode="External"/><Relationship Id="rId811" Type="http://schemas.openxmlformats.org/officeDocument/2006/relationships/hyperlink" Target="https://san-room.ru/tovar/verkhnii-dush-wasserkraft-a162?utm_compoign=zakruv5pne&amp;gclid=Cj0KCQjwpf2IBhDkARIsAGVo0D0VevISAnOQ9ppNlTUpP1pJuW2d_83XQHskEkukA1dZa_sqKyzeohEaAkR_EALw_wcB&amp;roistat=merchant3_g_64688458478_online:ru:RU:186202&amp;roistat_referrer=&amp;roist" TargetMode="External"/><Relationship Id="rId812" Type="http://schemas.openxmlformats.org/officeDocument/2006/relationships/hyperlink" Target="https://santehnika-online.ru/product/gigienicheskiy_dush_stworki_by_damixa_khelsinki_hfhs52030_so_smesitelem_s_vnutrenney_chastyu_chernyy/" TargetMode="External"/><Relationship Id="rId813" Type="http://schemas.openxmlformats.org/officeDocument/2006/relationships/hyperlink" Target="https://santehnika-online.ru/" TargetMode="External"/><Relationship Id="rId814" Type="http://schemas.openxmlformats.org/officeDocument/2006/relationships/hyperlink" Target="https://santehnika-online.ru/product/smesitel_paffoni_light_lig047no_na_bort_vanny_chernyy/" TargetMode="External"/><Relationship Id="rId815" Type="http://schemas.openxmlformats.org/officeDocument/2006/relationships/hyperlink" Target="https://santehnika-online.ru/" TargetMode="External"/><Relationship Id="rId816" Type="http://schemas.openxmlformats.org/officeDocument/2006/relationships/hyperlink" Target="https://www.italonceramica.ru/ru/kollektsii/sharm-evo-flor-prodzhekt/" TargetMode="External"/><Relationship Id="rId817" Type="http://schemas.openxmlformats.org/officeDocument/2006/relationships/hyperlink" Target="http://www.ceramic.ru/" TargetMode="External"/><Relationship Id="rId818" Type="http://schemas.openxmlformats.org/officeDocument/2006/relationships/hyperlink" Target="https://www.derufa.ru/" TargetMode="External"/><Relationship Id="rId819" Type="http://schemas.openxmlformats.org/officeDocument/2006/relationships/hyperlink" Target="https://www.derufa.ru/" TargetMode="External"/><Relationship Id="rId820" Type="http://schemas.openxmlformats.org/officeDocument/2006/relationships/hyperlink" Target="https://www.italonceramica.ru/ru/kollektsii/sharm-evo-flor-prodzhekt/" TargetMode="External"/><Relationship Id="rId821" Type="http://schemas.openxmlformats.org/officeDocument/2006/relationships/hyperlink" Target="http://www.ceramic.ru/" TargetMode="External"/><Relationship Id="rId822" Type="http://schemas.openxmlformats.org/officeDocument/2006/relationships/hyperlink" Target="https://www.italonceramica.ru/ru/kollektsii/sharm-evo-flor-prodzhekt/" TargetMode="External"/><Relationship Id="rId823" Type="http://schemas.openxmlformats.org/officeDocument/2006/relationships/hyperlink" Target="http://www.ceramic.ru/" TargetMode="External"/><Relationship Id="rId824" Type="http://schemas.openxmlformats.org/officeDocument/2006/relationships/hyperlink" Target="https://www.italonceramica.ru/ru/kollektsii/loft/" TargetMode="External"/><Relationship Id="rId825" Type="http://schemas.openxmlformats.org/officeDocument/2006/relationships/hyperlink" Target="http://www.ceramic.ru/" TargetMode="External"/><Relationship Id="rId826" Type="http://schemas.openxmlformats.org/officeDocument/2006/relationships/hyperlink" Target="https://www.centrsvet.ru/catalog/nakladnie/locus_ip65s/" TargetMode="External"/><Relationship Id="rId827" Type="http://schemas.openxmlformats.org/officeDocument/2006/relationships/hyperlink" Target="http://www.centrsvet.ru/" TargetMode="External"/><Relationship Id="rId828" Type="http://schemas.openxmlformats.org/officeDocument/2006/relationships/hyperlink" Target="https://www.donolux.ru/" TargetMode="External"/><Relationship Id="rId829" Type="http://schemas.openxmlformats.org/officeDocument/2006/relationships/hyperlink" Target="https://www.centrsvet.ru/catalog/nakladnie/piccolo_ceiling/" TargetMode="External"/><Relationship Id="rId830" Type="http://schemas.openxmlformats.org/officeDocument/2006/relationships/hyperlink" Target="http://www.centrsvet.ru/" TargetMode="External"/><Relationship Id="rId831" Type="http://schemas.openxmlformats.org/officeDocument/2006/relationships/hyperlink" Target="https://www.donolux.ru/" TargetMode="External"/><Relationship Id="rId832" Type="http://schemas.openxmlformats.org/officeDocument/2006/relationships/hyperlink" Target="https://www.teakhouse.ru/catalog/good/rakovina-erotion-white" TargetMode="External"/><Relationship Id="rId833" Type="http://schemas.openxmlformats.org/officeDocument/2006/relationships/hyperlink" Target="https://www.teakhouse.ru/" TargetMode="External"/><Relationship Id="rId834" Type="http://schemas.openxmlformats.org/officeDocument/2006/relationships/hyperlink" Target="https://suiten7store.ru/katalog/mebel/kresla/bonnet-club.html" TargetMode="External"/><Relationship Id="rId835" Type="http://schemas.openxmlformats.org/officeDocument/2006/relationships/hyperlink" Target="https://4union.ru/" TargetMode="External"/><Relationship Id="rId836" Type="http://schemas.openxmlformats.org/officeDocument/2006/relationships/hyperlink" Target="https://tenfor.ru/" TargetMode="External"/><Relationship Id="rId837" Type="http://schemas.openxmlformats.org/officeDocument/2006/relationships/hyperlink" Target="https://www.vamsvet.ru/catalog/product/potolochnaya_lyustra_vele_luce_universo_vl2052l10/?click_id=9fDZ1UN2PgZe6Ti&amp;utm_source=cityads&amp;utm_medium=cpa&amp;utm_campaign=2Keh&amp;utm_content=zakaz" TargetMode="External"/><Relationship Id="rId838" Type="http://schemas.openxmlformats.org/officeDocument/2006/relationships/hyperlink" Target="https://girastore.ru/" TargetMode="External"/><Relationship Id="rId839" Type="http://schemas.openxmlformats.org/officeDocument/2006/relationships/hyperlink" Target="https://www.tesli.com/" TargetMode="External"/><Relationship Id="rId840" Type="http://schemas.openxmlformats.org/officeDocument/2006/relationships/hyperlink" Target="http://www.centrsvet.ru/" TargetMode="External"/><Relationship Id="rId841" Type="http://schemas.openxmlformats.org/officeDocument/2006/relationships/hyperlink" Target="https://www.donolux.ru/" TargetMode="External"/><Relationship Id="rId842" Type="http://schemas.openxmlformats.org/officeDocument/2006/relationships/hyperlink" Target="https://www.derufa.ru/" TargetMode="External"/><Relationship Id="rId843" Type="http://schemas.openxmlformats.org/officeDocument/2006/relationships/hyperlink" Target="https://www.derufa.ru/" TargetMode="External"/><Relationship Id="rId844" Type="http://schemas.openxmlformats.org/officeDocument/2006/relationships/hyperlink" Target="https://symetric.ru/products/plintus-skrytogo-montazha-pro-design-universal-ne-anod-aliuminii" TargetMode="External"/><Relationship Id="rId845" Type="http://schemas.openxmlformats.org/officeDocument/2006/relationships/hyperlink" Target="https://kraab-systems.com/catalog/kraab-gipps" TargetMode="External"/><Relationship Id="rId846" Type="http://schemas.openxmlformats.org/officeDocument/2006/relationships/hyperlink" Target="https://tenevoy.ru/" TargetMode="External"/><Relationship Id="rId847" Type="http://schemas.openxmlformats.org/officeDocument/2006/relationships/hyperlink" Target="https://sofiadoors.com/catalog/skrytye-dveri/skrytaa-dver-na-seba" TargetMode="External"/><Relationship Id="rId848" Type="http://schemas.openxmlformats.org/officeDocument/2006/relationships/hyperlink" Target="https://sofiadoors.com/" TargetMode="External"/><Relationship Id="rId849" Type="http://schemas.openxmlformats.org/officeDocument/2006/relationships/hyperlink" Target="https://www.union.ru/skrytye-dveri-invisible" TargetMode="External"/><Relationship Id="rId850" Type="http://schemas.openxmlformats.org/officeDocument/2006/relationships/hyperlink" Target="https://sofiadoors.com/catalog/skrytye-dveri/skrytaa-dver-na-seba" TargetMode="External"/><Relationship Id="rId851" Type="http://schemas.openxmlformats.org/officeDocument/2006/relationships/hyperlink" Target="https://sofiadoors.com/" TargetMode="External"/><Relationship Id="rId852" Type="http://schemas.openxmlformats.org/officeDocument/2006/relationships/hyperlink" Target="https://www.union.ru/skrytye-dveri-invisible" TargetMode="External"/><Relationship Id="rId853" Type="http://schemas.openxmlformats.org/officeDocument/2006/relationships/hyperlink" Target="https://sofiadoors.com/catalog/skrytye-dveri/skrytaa-dver-na-seba" TargetMode="External"/><Relationship Id="rId854" Type="http://schemas.openxmlformats.org/officeDocument/2006/relationships/hyperlink" Target="https://sofiadoors.com/" TargetMode="External"/><Relationship Id="rId855" Type="http://schemas.openxmlformats.org/officeDocument/2006/relationships/hyperlink" Target="https://www.union.ru/skrytye-dveri-invisible" TargetMode="External"/><Relationship Id="rId856" Type="http://schemas.openxmlformats.org/officeDocument/2006/relationships/hyperlink" Target="https://sofiadoors.com/catalog/skrytye-dveri/skrytaa-dver-na-seba" TargetMode="External"/><Relationship Id="rId857" Type="http://schemas.openxmlformats.org/officeDocument/2006/relationships/hyperlink" Target="https://sofiadoors.com/" TargetMode="External"/><Relationship Id="rId858" Type="http://schemas.openxmlformats.org/officeDocument/2006/relationships/hyperlink" Target="https://www.union.ru/skrytye-dveri-invisible" TargetMode="External"/><Relationship Id="rId859" Type="http://schemas.openxmlformats.org/officeDocument/2006/relationships/hyperlink" Target="https://sofiadoors.com/catalog/skrytye-dveri/skrytaa-dver-na-seba" TargetMode="External"/><Relationship Id="rId860" Type="http://schemas.openxmlformats.org/officeDocument/2006/relationships/hyperlink" Target="https://sofiadoors.com/" TargetMode="External"/><Relationship Id="rId861" Type="http://schemas.openxmlformats.org/officeDocument/2006/relationships/hyperlink" Target="https://www.union.ru/skrytye-dveri-invisible" TargetMode="External"/><Relationship Id="rId862" Type="http://schemas.openxmlformats.org/officeDocument/2006/relationships/hyperlink" Target="http://www.centrsvet.ru/" TargetMode="External"/><Relationship Id="rId863" Type="http://schemas.openxmlformats.org/officeDocument/2006/relationships/hyperlink" Target="https://www.donolux.ru/" TargetMode="External"/><Relationship Id="rId864" Type="http://schemas.openxmlformats.org/officeDocument/2006/relationships/hyperlink" Target="http://www.centrsvet.ru/" TargetMode="External"/><Relationship Id="rId865" Type="http://schemas.openxmlformats.org/officeDocument/2006/relationships/hyperlink" Target="https://www.donolux.ru/" TargetMode="External"/><Relationship Id="rId866" Type="http://schemas.openxmlformats.org/officeDocument/2006/relationships/hyperlink" Target="http://www.centrsvet.ru/" TargetMode="External"/><Relationship Id="rId867" Type="http://schemas.openxmlformats.org/officeDocument/2006/relationships/hyperlink" Target="https://www.donolux.ru/" TargetMode="External"/><Relationship Id="rId868" Type="http://schemas.openxmlformats.org/officeDocument/2006/relationships/hyperlink" Target="http://www.centrsvet.ru/" TargetMode="External"/><Relationship Id="rId869" Type="http://schemas.openxmlformats.org/officeDocument/2006/relationships/hyperlink" Target="https://www.donolux.ru/" TargetMode="External"/><Relationship Id="rId870" Type="http://schemas.openxmlformats.org/officeDocument/2006/relationships/hyperlink" Target="http://www.centrsvet.ru/" TargetMode="External"/><Relationship Id="rId871" Type="http://schemas.openxmlformats.org/officeDocument/2006/relationships/hyperlink" Target="https://www.donolux.ru/" TargetMode="External"/><Relationship Id="rId872" Type="http://schemas.openxmlformats.org/officeDocument/2006/relationships/hyperlink" Target="http://www.centrsvet.ru/" TargetMode="External"/><Relationship Id="rId873" Type="http://schemas.openxmlformats.org/officeDocument/2006/relationships/hyperlink" Target="https://www.donolux.ru/" TargetMode="External"/><Relationship Id="rId874" Type="http://schemas.openxmlformats.org/officeDocument/2006/relationships/hyperlink" Target="http://www.centrsvet.ru/" TargetMode="External"/><Relationship Id="rId875" Type="http://schemas.openxmlformats.org/officeDocument/2006/relationships/hyperlink" Target="https://www.donolux.ru/" TargetMode="External"/><Relationship Id="rId876" Type="http://schemas.openxmlformats.org/officeDocument/2006/relationships/hyperlink" Target="http://www.centrsvet.ru/" TargetMode="External"/><Relationship Id="rId877" Type="http://schemas.openxmlformats.org/officeDocument/2006/relationships/hyperlink" Target="https://www.donolux.ru/" TargetMode="External"/><Relationship Id="rId878" Type="http://schemas.openxmlformats.org/officeDocument/2006/relationships/hyperlink" Target="http://www.centrsvet.ru/" TargetMode="External"/><Relationship Id="rId879" Type="http://schemas.openxmlformats.org/officeDocument/2006/relationships/hyperlink" Target="https://www.donolux.ru/" TargetMode="External"/><Relationship Id="rId880" Type="http://schemas.openxmlformats.org/officeDocument/2006/relationships/hyperlink" Target="https://www.lampatron.ru/cat/item/design-lamps-kemma-wall/" TargetMode="External"/><Relationship Id="rId881" Type="http://schemas.openxmlformats.org/officeDocument/2006/relationships/hyperlink" Target="https://www.derufa.ru/products/?product=64" TargetMode="External"/><Relationship Id="rId882" Type="http://schemas.openxmlformats.org/officeDocument/2006/relationships/hyperlink" Target="https://www.derufa.ru/" TargetMode="External"/><Relationship Id="rId883" Type="http://schemas.openxmlformats.org/officeDocument/2006/relationships/hyperlink" Target="https://oracdecor.ru/w111_decorative_element" TargetMode="External"/><Relationship Id="rId884" Type="http://schemas.openxmlformats.org/officeDocument/2006/relationships/hyperlink" Target="https://oracdecor.ru/" TargetMode="External"/><Relationship Id="rId885" Type="http://schemas.openxmlformats.org/officeDocument/2006/relationships/hyperlink" Target="https://thefields.ru/frames-and-pictures/adelta-picture-with-white-lines-80-x-110-cm-101231/" TargetMode="External"/><Relationship Id="rId886" Type="http://schemas.openxmlformats.org/officeDocument/2006/relationships/hyperlink" Target="https://thefields.ru/" TargetMode="External"/><Relationship Id="rId887" Type="http://schemas.openxmlformats.org/officeDocument/2006/relationships/hyperlink" Target="https://reloft.art/product/malibu-3/" TargetMode="External"/><Relationship Id="rId888" Type="http://schemas.openxmlformats.org/officeDocument/2006/relationships/hyperlink" Target="https://www.centrsvet.ru/catalog/wall_on/steplight_go/" TargetMode="External"/><Relationship Id="rId889" Type="http://schemas.openxmlformats.org/officeDocument/2006/relationships/hyperlink" Target="http://www.centrsvet.ru/" TargetMode="External"/><Relationship Id="rId890" Type="http://schemas.openxmlformats.org/officeDocument/2006/relationships/hyperlink" Target="https://tenfor.ru/" TargetMode="External"/><Relationship Id="rId891" Type="http://schemas.openxmlformats.org/officeDocument/2006/relationships/hyperlink" Target="https://sofiadoors.com/catalog/rucki/rucka-pure/cernyj-matovyj-pure" TargetMode="External"/><Relationship Id="rId892" Type="http://schemas.openxmlformats.org/officeDocument/2006/relationships/hyperlink" Target="https://sofiadoors.com/" TargetMode="External"/><Relationship Id="rId893" Type="http://schemas.openxmlformats.org/officeDocument/2006/relationships/hyperlink" Target="https://todoor.ru/shop/dvernaja-ruchka-punto-blade-tl-bl-24-chernyj/" TargetMode="External"/><Relationship Id="rId894" Type="http://schemas.openxmlformats.org/officeDocument/2006/relationships/hyperlink" Target="https://sofiadoors.com/blog/grafichnyj-dizajn-i-beskompromissnoe-kachestvo-v-kollekcii-peregorodok-grafica/" TargetMode="External"/><Relationship Id="rId895" Type="http://schemas.openxmlformats.org/officeDocument/2006/relationships/hyperlink" Target="https://sofiadoors.com/" TargetMode="External"/><Relationship Id="rId896" Type="http://schemas.openxmlformats.org/officeDocument/2006/relationships/hyperlink" Target="http://www.centrsvet.ru/" TargetMode="External"/><Relationship Id="rId897" Type="http://schemas.openxmlformats.org/officeDocument/2006/relationships/hyperlink" Target="https://www.donolux.ru/" TargetMode="External"/><Relationship Id="rId898" Type="http://schemas.openxmlformats.org/officeDocument/2006/relationships/hyperlink" Target="http://www.centrsvet.ru/" TargetMode="External"/><Relationship Id="rId899" Type="http://schemas.openxmlformats.org/officeDocument/2006/relationships/hyperlink" Target="https://www.donolux.ru/" TargetMode="External"/><Relationship Id="rId900" Type="http://schemas.openxmlformats.org/officeDocument/2006/relationships/hyperlink" Target="http://www.centrsvet.ru/" TargetMode="External"/><Relationship Id="rId901" Type="http://schemas.openxmlformats.org/officeDocument/2006/relationships/hyperlink" Target="https://www.donolux.ru/" TargetMode="External"/><Relationship Id="rId902" Type="http://schemas.openxmlformats.org/officeDocument/2006/relationships/hyperlink" Target="http://www.centrsvet.ru/" TargetMode="External"/><Relationship Id="rId903" Type="http://schemas.openxmlformats.org/officeDocument/2006/relationships/hyperlink" Target="https://www.donolux.ru/" TargetMode="External"/><Relationship Id="rId904" Type="http://schemas.openxmlformats.org/officeDocument/2006/relationships/hyperlink" Target="http://www.centrsvet.ru/" TargetMode="External"/><Relationship Id="rId905" Type="http://schemas.openxmlformats.org/officeDocument/2006/relationships/hyperlink" Target="https://www.donolux.ru/" TargetMode="External"/><Relationship Id="rId906" Type="http://schemas.openxmlformats.org/officeDocument/2006/relationships/hyperlink" Target="http://www.centrsvet.ru/" TargetMode="External"/><Relationship Id="rId907" Type="http://schemas.openxmlformats.org/officeDocument/2006/relationships/hyperlink" Target="https://www.donolux.ru/" TargetMode="External"/><Relationship Id="rId908" Type="http://schemas.openxmlformats.org/officeDocument/2006/relationships/hyperlink" Target="https://girastore.ru/" TargetMode="External"/><Relationship Id="rId909" Type="http://schemas.openxmlformats.org/officeDocument/2006/relationships/hyperlink" Target="https://www.tesli.com/" TargetMode="External"/><Relationship Id="rId910" Type="http://schemas.openxmlformats.org/officeDocument/2006/relationships/hyperlink" Target="https://www.derufa.ru/" TargetMode="External"/><Relationship Id="rId911" Type="http://schemas.openxmlformats.org/officeDocument/2006/relationships/hyperlink" Target="https://www.derufa.ru/" TargetMode="External"/><Relationship Id="rId912" Type="http://schemas.openxmlformats.org/officeDocument/2006/relationships/hyperlink" Target="https://kraab-systems.com/catalog/kraab-gipps" TargetMode="External"/><Relationship Id="rId913" Type="http://schemas.openxmlformats.org/officeDocument/2006/relationships/hyperlink" Target="https://tenevoy.ru/" TargetMode="External"/><Relationship Id="rId914" Type="http://schemas.openxmlformats.org/officeDocument/2006/relationships/hyperlink" Target="http://www.sts-k.ru/content/view/1273/1468/" TargetMode="External"/><Relationship Id="rId915" Type="http://schemas.openxmlformats.org/officeDocument/2006/relationships/hyperlink" Target="https://varmann.ru/catalog/trenchconvector/ntherm/description/" TargetMode="External"/><Relationship Id="rId916" Type="http://schemas.openxmlformats.org/officeDocument/2006/relationships/hyperlink" Target="http://www.royal-shtory.ru/" TargetMode="External"/><Relationship Id="rId917" Type="http://schemas.openxmlformats.org/officeDocument/2006/relationships/hyperlink" Target="http://www.royal-shtory.ru/" TargetMode="External"/><Relationship Id="rId918" Type="http://schemas.openxmlformats.org/officeDocument/2006/relationships/hyperlink" Target="http://www.royal-shtory.ru/" TargetMode="External"/><Relationship Id="rId919" Type="http://schemas.openxmlformats.org/officeDocument/2006/relationships/hyperlink" Target="https://www.sportmaster.ru/product/10562420/" TargetMode="External"/><Relationship Id="rId920" Type="http://schemas.openxmlformats.org/officeDocument/2006/relationships/hyperlink" Target="https://www.sportmaster.ru/" TargetMode="External"/><Relationship Id="rId921" Type="http://schemas.openxmlformats.org/officeDocument/2006/relationships/hyperlink" Target="https://www.sportmaster.ru/product/10557376/" TargetMode="External"/><Relationship Id="rId922" Type="http://schemas.openxmlformats.org/officeDocument/2006/relationships/hyperlink" Target="https://www.getsport.ru/product/Kovrik-dlja-iogi-GYMSTICK-Training-Mat-Cork/77274" TargetMode="External"/><Relationship Id="rId923" Type="http://schemas.openxmlformats.org/officeDocument/2006/relationships/hyperlink" Target="https://www.getsport.ru/" TargetMode="External"/><Relationship Id="rId924" Type="http://schemas.openxmlformats.org/officeDocument/2006/relationships/hyperlink" Target="https://tenfor.ru/" TargetMode="External"/><Relationship Id="rId925" Type="http://schemas.openxmlformats.org/officeDocument/2006/relationships/hyperlink" Target="https://oracdecor.ru/w111_decorative_element" TargetMode="External"/><Relationship Id="rId926" Type="http://schemas.openxmlformats.org/officeDocument/2006/relationships/hyperlink" Target="https://oracdecor.ru/" TargetMode="External"/><Relationship Id="rId927" Type="http://schemas.openxmlformats.org/officeDocument/2006/relationships/hyperlink" Target="https://www.derufa.ru/" TargetMode="External"/><Relationship Id="rId928" Type="http://schemas.openxmlformats.org/officeDocument/2006/relationships/hyperlink" Target="https://www.derufa.ru/" TargetMode="External"/><Relationship Id="rId929" Type="http://schemas.openxmlformats.org/officeDocument/2006/relationships/hyperlink" Target="https://www.derufa.ru/products/?product=64" TargetMode="External"/><Relationship Id="rId930" Type="http://schemas.openxmlformats.org/officeDocument/2006/relationships/hyperlink" Target="https://www.derufa.ru/" TargetMode="External"/><Relationship Id="rId931" Type="http://schemas.openxmlformats.org/officeDocument/2006/relationships/hyperlink" Target="https://symetric.ru/products/plintus-skrytogo-montazha-pro-design-universal-ne-anod-aliuminii" TargetMode="External"/><Relationship Id="rId932" Type="http://schemas.openxmlformats.org/officeDocument/2006/relationships/hyperlink" Target="https://kraab-systems.com/catalog/kraab-gipps" TargetMode="External"/><Relationship Id="rId933" Type="http://schemas.openxmlformats.org/officeDocument/2006/relationships/hyperlink" Target="https://tenevoy.ru/" TargetMode="External"/><Relationship Id="rId934" Type="http://schemas.openxmlformats.org/officeDocument/2006/relationships/hyperlink" Target="https://www.centrsvet.ru/media/uploads/p.d.f/infinity_catalog_2021_05_2.pdf" TargetMode="External"/><Relationship Id="rId935" Type="http://schemas.openxmlformats.org/officeDocument/2006/relationships/hyperlink" Target="http://www.centrsvet.ru/" TargetMode="External"/><Relationship Id="rId936" Type="http://schemas.openxmlformats.org/officeDocument/2006/relationships/hyperlink" Target="https://www.donolux.ru/" TargetMode="External"/><Relationship Id="rId937" Type="http://schemas.openxmlformats.org/officeDocument/2006/relationships/hyperlink" Target="https://www.centrsvet.ru/media/uploads/p.d.f/infinity_catalog_2021_05_2.pdf" TargetMode="External"/><Relationship Id="rId938" Type="http://schemas.openxmlformats.org/officeDocument/2006/relationships/hyperlink" Target="http://www.centrsvet.ru/" TargetMode="External"/><Relationship Id="rId939" Type="http://schemas.openxmlformats.org/officeDocument/2006/relationships/hyperlink" Target="https://www.donolux.ru/" TargetMode="External"/><Relationship Id="rId940" Type="http://schemas.openxmlformats.org/officeDocument/2006/relationships/hyperlink" Target="https://www.centrsvet.ru/media/uploads/p.d.f/infinity_catalog_2021_05_2.pdf" TargetMode="External"/><Relationship Id="rId941" Type="http://schemas.openxmlformats.org/officeDocument/2006/relationships/hyperlink" Target="http://www.centrsvet.ru/" TargetMode="External"/><Relationship Id="rId942" Type="http://schemas.openxmlformats.org/officeDocument/2006/relationships/hyperlink" Target="https://www.donolux.ru/" TargetMode="External"/><Relationship Id="rId943" Type="http://schemas.openxmlformats.org/officeDocument/2006/relationships/hyperlink" Target="https://www.centrsvet.ru/media/uploads/p.d.f/infinity_catalog_2021_05_2.pdf" TargetMode="External"/><Relationship Id="rId944" Type="http://schemas.openxmlformats.org/officeDocument/2006/relationships/hyperlink" Target="http://www.centrsvet.ru/" TargetMode="External"/><Relationship Id="rId945" Type="http://schemas.openxmlformats.org/officeDocument/2006/relationships/hyperlink" Target="https://www.donolux.ru/" TargetMode="External"/><Relationship Id="rId946" Type="http://schemas.openxmlformats.org/officeDocument/2006/relationships/hyperlink" Target="https://www.centrsvet.ru/media/uploads/p.d.f/infinity_catalog_2021_05_2.pdf" TargetMode="External"/><Relationship Id="rId947" Type="http://schemas.openxmlformats.org/officeDocument/2006/relationships/hyperlink" Target="http://www.centrsvet.ru/" TargetMode="External"/><Relationship Id="rId948" Type="http://schemas.openxmlformats.org/officeDocument/2006/relationships/hyperlink" Target="https://www.donolux.ru/" TargetMode="External"/><Relationship Id="rId949" Type="http://schemas.openxmlformats.org/officeDocument/2006/relationships/hyperlink" Target="https://www.centrsvet.ru/media/uploads/p.d.f/infinity_catalog_2021_05_2.pdf" TargetMode="External"/><Relationship Id="rId950" Type="http://schemas.openxmlformats.org/officeDocument/2006/relationships/hyperlink" Target="http://www.centrsvet.ru/" TargetMode="External"/><Relationship Id="rId951" Type="http://schemas.openxmlformats.org/officeDocument/2006/relationships/hyperlink" Target="https://www.donolux.ru/" TargetMode="External"/><Relationship Id="rId952" Type="http://schemas.openxmlformats.org/officeDocument/2006/relationships/hyperlink" Target="https://www.centrsvet.ru/media/uploads/p.d.f/infinity_catalog_2021_05_2.pdf" TargetMode="External"/><Relationship Id="rId953" Type="http://schemas.openxmlformats.org/officeDocument/2006/relationships/hyperlink" Target="http://www.centrsvet.ru/" TargetMode="External"/><Relationship Id="rId954" Type="http://schemas.openxmlformats.org/officeDocument/2006/relationships/hyperlink" Target="https://www.donolux.ru/" TargetMode="External"/><Relationship Id="rId955" Type="http://schemas.openxmlformats.org/officeDocument/2006/relationships/hyperlink" Target="https://www.centrsvet.ru/media/uploads/p.d.f/infinity_catalog_2021_05_2.pdf" TargetMode="External"/><Relationship Id="rId956" Type="http://schemas.openxmlformats.org/officeDocument/2006/relationships/hyperlink" Target="http://www.centrsvet.ru/" TargetMode="External"/><Relationship Id="rId957" Type="http://schemas.openxmlformats.org/officeDocument/2006/relationships/hyperlink" Target="https://www.donolux.ru/" TargetMode="External"/><Relationship Id="rId958" Type="http://schemas.openxmlformats.org/officeDocument/2006/relationships/hyperlink" Target="https://www.centrsvet.ru/media/uploads/p.d.f/infinity_catalog_2021_05_2.pdf" TargetMode="External"/><Relationship Id="rId959" Type="http://schemas.openxmlformats.org/officeDocument/2006/relationships/hyperlink" Target="http://www.centrsvet.ru/" TargetMode="External"/><Relationship Id="rId960" Type="http://schemas.openxmlformats.org/officeDocument/2006/relationships/hyperlink" Target="https://www.donolux.ru/" TargetMode="External"/><Relationship Id="rId961" Type="http://schemas.openxmlformats.org/officeDocument/2006/relationships/hyperlink" Target="https://arlight.group/catalog/profili-iz-plastika-857/profil-sl-slim20-h20-2000-anod-023722.html" TargetMode="External"/><Relationship Id="rId962" Type="http://schemas.openxmlformats.org/officeDocument/2006/relationships/hyperlink" Target="https://arlight.group/" TargetMode="External"/><Relationship Id="rId963" Type="http://schemas.openxmlformats.org/officeDocument/2006/relationships/hyperlink" Target="https://arlight.group/catalog/cri95-98-rt-24v-60-4-8-w-m-ip20-984/svetodiodnaya-lenta-rt-2-5000-24v-day5000-3528-300-led-cri98-021412-1.html" TargetMode="External"/><Relationship Id="rId964" Type="http://schemas.openxmlformats.org/officeDocument/2006/relationships/hyperlink" Target="https://arlight.group/" TargetMode="External"/><Relationship Id="rId965" Type="http://schemas.openxmlformats.org/officeDocument/2006/relationships/hyperlink" Target="https://sofiadoors.com/catalog/skrytye-dveri/skrytaa-dver-na-seba" TargetMode="External"/><Relationship Id="rId966" Type="http://schemas.openxmlformats.org/officeDocument/2006/relationships/hyperlink" Target="https://sofiadoors.com/" TargetMode="External"/><Relationship Id="rId967" Type="http://schemas.openxmlformats.org/officeDocument/2006/relationships/hyperlink" Target="https://www.union.ru/skrytye-dveri-invisible" TargetMode="External"/><Relationship Id="rId968" Type="http://schemas.openxmlformats.org/officeDocument/2006/relationships/hyperlink" Target="https://sofiadoors.com/catalog/rucki/rucka-pure/cernyj-matovyj-pure" TargetMode="External"/><Relationship Id="rId969" Type="http://schemas.openxmlformats.org/officeDocument/2006/relationships/hyperlink" Target="https://sofiadoors.com/" TargetMode="External"/><Relationship Id="rId970" Type="http://schemas.openxmlformats.org/officeDocument/2006/relationships/hyperlink" Target="https://todoor.ru/shop/dvernaja-ruchka-punto-blade-tl-bl-24-chernyj/" TargetMode="External"/><Relationship Id="rId971" Type="http://schemas.openxmlformats.org/officeDocument/2006/relationships/hyperlink" Target="https://girastore.ru/" TargetMode="External"/><Relationship Id="rId972" Type="http://schemas.openxmlformats.org/officeDocument/2006/relationships/hyperlink" Target="https://www.tesli.com/" TargetMode="External"/><Relationship Id="rId973" Type="http://schemas.openxmlformats.org/officeDocument/2006/relationships/hyperlink" Target="https://www.centrsvet.ru/media/uploads/p.d.f/infinity_catalog_2021_05_2.pdf" TargetMode="External"/><Relationship Id="rId974" Type="http://schemas.openxmlformats.org/officeDocument/2006/relationships/hyperlink" Target="http://www.centrsvet.ru/" TargetMode="External"/><Relationship Id="rId975" Type="http://schemas.openxmlformats.org/officeDocument/2006/relationships/hyperlink" Target="https://www.donolux.ru/" TargetMode="External"/><Relationship Id="rId976" Type="http://schemas.openxmlformats.org/officeDocument/2006/relationships/hyperlink" Target="https://tenfor.ru/" TargetMode="External"/><Relationship Id="rId977" Type="http://schemas.openxmlformats.org/officeDocument/2006/relationships/hyperlink" Target="https://symetric.ru/products/plintus-skrytogo-montazha-pro-design-universal-ne-anod-aliuminii" TargetMode="External"/><Relationship Id="rId978" Type="http://schemas.openxmlformats.org/officeDocument/2006/relationships/hyperlink" Target="https://www.derufa.ru/" TargetMode="External"/><Relationship Id="rId979" Type="http://schemas.openxmlformats.org/officeDocument/2006/relationships/hyperlink" Target="https://www.derufa.ru/" TargetMode="External"/><Relationship Id="rId980" Type="http://schemas.openxmlformats.org/officeDocument/2006/relationships/hyperlink" Target="https://kraab-systems.com/catalog/kraab-gipps" TargetMode="External"/><Relationship Id="rId981" Type="http://schemas.openxmlformats.org/officeDocument/2006/relationships/hyperlink" Target="https://tenevoy.ru/" TargetMode="External"/><Relationship Id="rId982" Type="http://schemas.openxmlformats.org/officeDocument/2006/relationships/hyperlink" Target="http://www.royal-shtory.ru/" TargetMode="External"/><Relationship Id="rId983" Type="http://schemas.openxmlformats.org/officeDocument/2006/relationships/hyperlink" Target="http://www.royal-shtory.ru/" TargetMode="External"/><Relationship Id="rId984" Type="http://schemas.openxmlformats.org/officeDocument/2006/relationships/hyperlink" Target="http://www.royal-shtory.ru/" TargetMode="External"/><Relationship Id="rId985" Type="http://schemas.openxmlformats.org/officeDocument/2006/relationships/hyperlink" Target="https://sofiadoors.com/catalog/rucki/rucka-pure/cernyj-matovyj-pure" TargetMode="External"/><Relationship Id="rId986" Type="http://schemas.openxmlformats.org/officeDocument/2006/relationships/hyperlink" Target="https://sofiadoors.com/" TargetMode="External"/><Relationship Id="rId987" Type="http://schemas.openxmlformats.org/officeDocument/2006/relationships/hyperlink" Target="https://todoor.ru/shop/dvernaja-ruchka-punto-blade-tl-bl-24-chernyj/" TargetMode="External"/><Relationship Id="rId988" Type="http://schemas.openxmlformats.org/officeDocument/2006/relationships/hyperlink" Target="https://www.centrsvet.ru/media/uploads/p.d.f/infinity_catalog_2021_05_2.pdf" TargetMode="External"/><Relationship Id="rId989" Type="http://schemas.openxmlformats.org/officeDocument/2006/relationships/hyperlink" Target="http://www.centrsvet.ru/" TargetMode="External"/><Relationship Id="rId990" Type="http://schemas.openxmlformats.org/officeDocument/2006/relationships/hyperlink" Target="https://www.donolux.ru/" TargetMode="External"/><Relationship Id="rId991" Type="http://schemas.openxmlformats.org/officeDocument/2006/relationships/hyperlink" Target="https://www.centrsvet.ru/media/uploads/p.d.f/infinity_catalog_2021_05_2.pdf" TargetMode="External"/><Relationship Id="rId992" Type="http://schemas.openxmlformats.org/officeDocument/2006/relationships/hyperlink" Target="http://www.centrsvet.ru/" TargetMode="External"/><Relationship Id="rId993" Type="http://schemas.openxmlformats.org/officeDocument/2006/relationships/hyperlink" Target="https://www.donolux.ru/" TargetMode="External"/><Relationship Id="rId994" Type="http://schemas.openxmlformats.org/officeDocument/2006/relationships/hyperlink" Target="https://www.centrsvet.ru/media/uploads/p.d.f/infinity_catalog_2021_05_2.pdf" TargetMode="External"/><Relationship Id="rId995" Type="http://schemas.openxmlformats.org/officeDocument/2006/relationships/hyperlink" Target="http://www.centrsvet.ru/" TargetMode="External"/><Relationship Id="rId996" Type="http://schemas.openxmlformats.org/officeDocument/2006/relationships/hyperlink" Target="https://www.donolux.ru/" TargetMode="External"/><Relationship Id="rId997" Type="http://schemas.openxmlformats.org/officeDocument/2006/relationships/hyperlink" Target="https://www.centrsvet.ru/media/uploads/p.d.f/infinity_catalog_2021_05_2.pdf" TargetMode="External"/><Relationship Id="rId998" Type="http://schemas.openxmlformats.org/officeDocument/2006/relationships/hyperlink" Target="http://www.centrsvet.ru/" TargetMode="External"/><Relationship Id="rId999" Type="http://schemas.openxmlformats.org/officeDocument/2006/relationships/hyperlink" Target="https://www.donolux.ru/" TargetMode="External"/><Relationship Id="rId1000" Type="http://schemas.openxmlformats.org/officeDocument/2006/relationships/hyperlink" Target="https://www.centrsvet.ru/media/uploads/p.d.f/infinity_catalog_2021_05_2.pdf" TargetMode="External"/><Relationship Id="rId1001" Type="http://schemas.openxmlformats.org/officeDocument/2006/relationships/hyperlink" Target="http://www.centrsvet.ru/" TargetMode="External"/><Relationship Id="rId1002" Type="http://schemas.openxmlformats.org/officeDocument/2006/relationships/hyperlink" Target="https://www.donolux.ru/" TargetMode="External"/><Relationship Id="rId1003" Type="http://schemas.openxmlformats.org/officeDocument/2006/relationships/hyperlink" Target="https://www.centrsvet.ru/media/uploads/p.d.f/infinity_catalog_2021_05_2.pdf" TargetMode="External"/><Relationship Id="rId1004" Type="http://schemas.openxmlformats.org/officeDocument/2006/relationships/hyperlink" Target="http://www.centrsvet.ru/" TargetMode="External"/><Relationship Id="rId1005" Type="http://schemas.openxmlformats.org/officeDocument/2006/relationships/hyperlink" Target="https://www.donolux.ru/" TargetMode="External"/><Relationship Id="rId1006" Type="http://schemas.openxmlformats.org/officeDocument/2006/relationships/hyperlink" Target="https://www.centrsvet.ru/media/uploads/p.d.f/infinity_catalog_2021_05_2.pdf" TargetMode="External"/><Relationship Id="rId1007" Type="http://schemas.openxmlformats.org/officeDocument/2006/relationships/hyperlink" Target="http://www.centrsvet.ru/" TargetMode="External"/><Relationship Id="rId1008" Type="http://schemas.openxmlformats.org/officeDocument/2006/relationships/hyperlink" Target="https://www.donolux.ru/" TargetMode="External"/><Relationship Id="rId1009" Type="http://schemas.openxmlformats.org/officeDocument/2006/relationships/hyperlink" Target="https://www.centrsvet.ru/media/uploads/p.d.f/infinity_catalog_2021_05_2.pdf" TargetMode="External"/><Relationship Id="rId1010" Type="http://schemas.openxmlformats.org/officeDocument/2006/relationships/hyperlink" Target="http://www.centrsvet.ru/" TargetMode="External"/><Relationship Id="rId1011" Type="http://schemas.openxmlformats.org/officeDocument/2006/relationships/hyperlink" Target="https://www.donolux.ru/" TargetMode="External"/><Relationship Id="rId1012" Type="http://schemas.openxmlformats.org/officeDocument/2006/relationships/hyperlink" Target="https://maytoni.ru/products/dekorativnyy_svet/bra/c038wl_l3b3k/" TargetMode="External"/><Relationship Id="rId1013" Type="http://schemas.openxmlformats.org/officeDocument/2006/relationships/hyperlink" Target="https://maytoni.ru/" TargetMode="External"/><Relationship Id="rId1014" Type="http://schemas.openxmlformats.org/officeDocument/2006/relationships/hyperlink" Target="https://loft-concept.ru/catalog/podvesnye_svetilniki/svetilnik-friture-vertigo-pendant-black-95/" TargetMode="External"/><Relationship Id="rId1015" Type="http://schemas.openxmlformats.org/officeDocument/2006/relationships/hyperlink" Target="https://loft-concept.ru/" TargetMode="External"/><Relationship Id="rId1016" Type="http://schemas.openxmlformats.org/officeDocument/2006/relationships/hyperlink" Target="https://girastore.ru/" TargetMode="External"/><Relationship Id="rId1017" Type="http://schemas.openxmlformats.org/officeDocument/2006/relationships/hyperlink" Target="https://www.tesli.com/" TargetMode="External"/><Relationship Id="rId1018" Type="http://schemas.openxmlformats.org/officeDocument/2006/relationships/hyperlink" Target="https://lapsi.ru/detskaya_komnata/krovatka-stokke-sleepi/59381/" TargetMode="External"/><Relationship Id="rId1019" Type="http://schemas.openxmlformats.org/officeDocument/2006/relationships/hyperlink" Target="https://leds-c4-russia.com/product/10-8102-05-M1/" TargetMode="External"/><Relationship Id="rId1020" Type="http://schemas.openxmlformats.org/officeDocument/2006/relationships/hyperlink" Target="https://leds-c4-russia.com/product/10-8102-05-M1/" TargetMode="External"/><Relationship Id="rId1021" Type="http://schemas.openxmlformats.org/officeDocument/2006/relationships/hyperlink" Target="https://deephouse.pro/stulya_list/stul-dizhon-korallovyy-barkhat-nozhki-chern/" TargetMode="External"/><Relationship Id="rId1022" Type="http://schemas.openxmlformats.org/officeDocument/2006/relationships/hyperlink" Target="https://deephouse.pro/" TargetMode="External"/><Relationship Id="rId1023" Type="http://schemas.openxmlformats.org/officeDocument/2006/relationships/hyperlink" Target="https://italini.ru/mebel/twils/krovat_ada" TargetMode="External"/><Relationship Id="rId1024" Type="http://schemas.openxmlformats.org/officeDocument/2006/relationships/hyperlink" Target="https://italini.ru/mebel/twils/krovat_ada" TargetMode="External"/><Relationship Id="rId1025" Type="http://schemas.openxmlformats.org/officeDocument/2006/relationships/hyperlink" Target="https://italini.ru/mebel/twils/krovat_ada" TargetMode="External"/><Relationship Id="rId1026" Type="http://schemas.openxmlformats.org/officeDocument/2006/relationships/hyperlink" Target="https://www.laredoute.ru/ppdp/prod-350205171.aspx" TargetMode="External"/><Relationship Id="rId1027" Type="http://schemas.openxmlformats.org/officeDocument/2006/relationships/hyperlink" Target="https://www.laredoute.ru/" TargetMode="External"/><Relationship Id="rId1028" Type="http://schemas.openxmlformats.org/officeDocument/2006/relationships/hyperlink" Target="http://www.sts-k.ru/content/view/1273/1468/" TargetMode="External"/><Relationship Id="rId1029" Type="http://schemas.openxmlformats.org/officeDocument/2006/relationships/hyperlink" Target="https://varmann.ru/catalog/trenchconvector/ntherm/description/" TargetMode="External"/><Relationship Id="rId1030" Type="http://schemas.openxmlformats.org/officeDocument/2006/relationships/hyperlink" Target="https://dg-home.ru/catalog/kofeynye_i_zhurnalnye_stoly/kofeinyi_stolik_kid_1/?utm_source=google&amp;utm_medium=cpc&amp;utm_campaign=adgasm_google_shopping-smart_rus_group-b&amp;utm_term=500626&amp;utm_content=&amp;cm_id" TargetMode="External"/><Relationship Id="rId1031" Type="http://schemas.openxmlformats.org/officeDocument/2006/relationships/hyperlink" Target="https://dg-home.ru/" TargetMode="External"/><Relationship Id="rId1032" Type="http://schemas.openxmlformats.org/officeDocument/2006/relationships/hyperlink" Target="https://www.laredoute.ru/ppdp/prod-350231720.aspx?docid=865621&amp;dim1=1" TargetMode="External"/><Relationship Id="rId1033" Type="http://schemas.openxmlformats.org/officeDocument/2006/relationships/hyperlink" Target="https://www.laredoute.ru/" TargetMode="External"/><Relationship Id="rId1034" Type="http://schemas.openxmlformats.org/officeDocument/2006/relationships/hyperlink" Target="http://www.its-sauna.ru/" TargetMode="External"/><Relationship Id="rId1035" Type="http://schemas.openxmlformats.org/officeDocument/2006/relationships/hyperlink" Target="https://market.yandex.ru/offer/S3pu_LTzykbWX9H3-FBqtw?cpc=A92c8Nl__YxloQkb2-gXOubX7A_6O_ZPxZMdXGpn872kmAyo16HVBSSfWdhr52KTEaLfqRPWIosSv5b3xpeQUauSpWc99b3l3z_ZFMyVIKqxetlO2WStiLFX3fRmu8L9uOjIL2iG_WUxzZph8sB99iGX9MYE916LnNXr9yVrb1zQ0-IXFJSurZudx9WV1v8D&amp;hid=" TargetMode="External"/><Relationship Id="rId1036" Type="http://schemas.openxmlformats.org/officeDocument/2006/relationships/hyperlink" Target="https://www.centrsvet.ru/catalog/nakladnie/locus_ip65s/" TargetMode="External"/><Relationship Id="rId1037" Type="http://schemas.openxmlformats.org/officeDocument/2006/relationships/hyperlink" Target="http://www.centrsvet.ru/" TargetMode="External"/><Relationship Id="rId1038" Type="http://schemas.openxmlformats.org/officeDocument/2006/relationships/hyperlink" Target="https://www.donolux.ru/" TargetMode="External"/><Relationship Id="rId1039" Type="http://schemas.openxmlformats.org/officeDocument/2006/relationships/hyperlink" Target="https://www.centrsvet.ru/catalog/nakladnie/piccolo_ceiling/" TargetMode="External"/><Relationship Id="rId1040" Type="http://schemas.openxmlformats.org/officeDocument/2006/relationships/hyperlink" Target="http://www.centrsvet.ru/" TargetMode="External"/><Relationship Id="rId1041" Type="http://schemas.openxmlformats.org/officeDocument/2006/relationships/hyperlink" Target="https://www.donolux.ru/" TargetMode="External"/><Relationship Id="rId1042" Type="http://schemas.openxmlformats.org/officeDocument/2006/relationships/hyperlink" Target="https://3d-sauna.ru/galogennaya-podsvetka-halogen-35vt-230v-grey" TargetMode="External"/><Relationship Id="rId1043" Type="http://schemas.openxmlformats.org/officeDocument/2006/relationships/hyperlink" Target="https://3d-sauna.ru/" TargetMode="External"/><Relationship Id="rId1044" Type="http://schemas.openxmlformats.org/officeDocument/2006/relationships/hyperlink" Target="http://www.ceramic.ru/" TargetMode="External"/><Relationship Id="rId1045" Type="http://schemas.openxmlformats.org/officeDocument/2006/relationships/hyperlink" Target="https://www.derufa.ru/" TargetMode="External"/><Relationship Id="rId1046" Type="http://schemas.openxmlformats.org/officeDocument/2006/relationships/hyperlink" Target="https://www.derufa.ru/" TargetMode="External"/><Relationship Id="rId1047" Type="http://schemas.openxmlformats.org/officeDocument/2006/relationships/hyperlink" Target="https://santehnika-online.ru/product/dushevoy_lotok_alcaplast_double_apz13_85_sm/" TargetMode="External"/><Relationship Id="rId1048" Type="http://schemas.openxmlformats.org/officeDocument/2006/relationships/hyperlink" Target="https://santehnika-online.ru/" TargetMode="External"/><Relationship Id="rId1049" Type="http://schemas.openxmlformats.org/officeDocument/2006/relationships/hyperlink" Target="https://santehnika-online.ru/product/dushevoy_komplekt_am_pm_x_joy_fb85a1rh22_s_vnutrenney_chastyu_dlya_dusha_chyernyy/" TargetMode="External"/><Relationship Id="rId1050" Type="http://schemas.openxmlformats.org/officeDocument/2006/relationships/hyperlink" Target="https://santehnika-online.ru/" TargetMode="External"/><Relationship Id="rId1051" Type="http://schemas.openxmlformats.org/officeDocument/2006/relationships/hyperlink" Target="https://dompechey.ru/banya-i-sauna/dveri_dlja_saun_i_ban/dver-sawo-st-746-l-8-19-korobka-alyuminij-levaya" TargetMode="External"/><Relationship Id="rId1052" Type="http://schemas.openxmlformats.org/officeDocument/2006/relationships/hyperlink" Target="https://dompechey.ru/" TargetMode="External"/><Relationship Id="rId1053" Type="http://schemas.openxmlformats.org/officeDocument/2006/relationships/hyperlink" Target="https://tenevoy.ru/" TargetMode="External"/><Relationship Id="rId1054" Type="http://schemas.openxmlformats.org/officeDocument/2006/relationships/hyperlink" Target="http://akrilium.ru/" TargetMode="External"/><Relationship Id="rId1055" Type="http://schemas.openxmlformats.org/officeDocument/2006/relationships/hyperlink" Target="http://akrilium.ru/" TargetMode="External"/><Relationship Id="rId1056" Type="http://schemas.openxmlformats.org/officeDocument/2006/relationships/hyperlink" Target="https://santehnika-online.ru/product/smesitel_hansgrohe_talis_e_71710670_dlya_rakoviny_s_donnym_klapanom/" TargetMode="External"/><Relationship Id="rId1057" Type="http://schemas.openxmlformats.org/officeDocument/2006/relationships/hyperlink" Target="https://santehnika-online.ru/" TargetMode="External"/><Relationship Id="rId1058" Type="http://schemas.openxmlformats.org/officeDocument/2006/relationships/hyperlink" Target="https://santehnika-online.ru/product/kryuchok_colombo_design_look_lc27_nm/" TargetMode="External"/><Relationship Id="rId1059" Type="http://schemas.openxmlformats.org/officeDocument/2006/relationships/hyperlink" Target="https://santehnika-online.ru/" TargetMode="External"/><Relationship Id="rId1060" Type="http://schemas.openxmlformats.org/officeDocument/2006/relationships/hyperlink" Target="https://girastore.ru/" TargetMode="External"/><Relationship Id="rId1061" Type="http://schemas.openxmlformats.org/officeDocument/2006/relationships/hyperlink" Target="https://www.tesli.com/" TargetMode="External"/><Relationship Id="rId1062" Type="http://schemas.openxmlformats.org/officeDocument/2006/relationships/hyperlink" Target="https://www.italonceramica.ru/ru/kollektsii/millenium/" TargetMode="External"/><Relationship Id="rId1063" Type="http://schemas.openxmlformats.org/officeDocument/2006/relationships/hyperlink" Target="http://www.ceramic.ru/" TargetMode="External"/><Relationship Id="rId1064" Type="http://schemas.openxmlformats.org/officeDocument/2006/relationships/hyperlink" Target="https://santehnika-online.ru/product/dushevaya_dver_v_nishu_bravat_blackline_100kh200_skladnaya/" TargetMode="External"/><Relationship Id="rId1065" Type="http://schemas.openxmlformats.org/officeDocument/2006/relationships/hyperlink" Target="https://santehnika-online.ru/" TargetMode="External"/><Relationship Id="rId1066" Type="http://schemas.openxmlformats.org/officeDocument/2006/relationships/vmlDrawing" Target="../drawings/vmlDrawing1.vml"/><Relationship Id="rId1067" Type="http://schemas.openxmlformats.org/officeDocument/2006/relationships/table" Target="../tables/table1.xml"/><Relationship Id="rId1068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rastore.ru/" TargetMode="External"/><Relationship Id="rId2" Type="http://schemas.openxmlformats.org/officeDocument/2006/relationships/table" Target="../tables/table2.xml"/><Relationship Id="rId3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stenpaneli.r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miele-shop.ru/catalog/p_10088230/miele-ru/" TargetMode="External"/><Relationship Id="rId2" Type="http://schemas.openxmlformats.org/officeDocument/2006/relationships/hyperlink" Target="https://www.miele-shop.ru/catalog/p_11123990/miele-ru/?utm_source=advcake&amp;utm_medium=cpa&amp;utm_campaign=affiliate&amp;utm_content=sst1&amp;gclid=Cj0KCQjw1ouKBhC5ARIsAHXNMI87c9uz5fVmIaXdVBSTk7dbplz0H8aV4p3UrqQRlTyYv6B2gXS25D4aAuD3EALw_wcB" TargetMode="External"/><Relationship Id="rId3" Type="http://schemas.openxmlformats.org/officeDocument/2006/relationships/hyperlink" Target="https://www.miele-shop.ru/catalog/p_11132520/miele-ru/" TargetMode="External"/><Relationship Id="rId4" Type="http://schemas.openxmlformats.org/officeDocument/2006/relationships/hyperlink" Target="https://www.miele-shop.ru/catalog/p_09531950/miele-ru/" TargetMode="External"/><Relationship Id="rId5" Type="http://schemas.openxmlformats.org/officeDocument/2006/relationships/hyperlink" Target="https://www.miele-shop.ru/catalog/p_11206050/miele-ru/" TargetMode="External"/><Relationship Id="rId6" Type="http://schemas.openxmlformats.org/officeDocument/2006/relationships/hyperlink" Target="http://www.miele-shop.ru/" TargetMode="External"/><Relationship Id="rId7" Type="http://schemas.openxmlformats.org/officeDocument/2006/relationships/hyperlink" Target="https://www.miele-shop.ru/catalog/p_11781040/miele-ru/" TargetMode="External"/><Relationship Id="rId8" Type="http://schemas.openxmlformats.org/officeDocument/2006/relationships/hyperlink" Target="http://www.miele-shop.ru/" TargetMode="External"/><Relationship Id="rId9" Type="http://schemas.openxmlformats.org/officeDocument/2006/relationships/hyperlink" Target="https://www.miele-shop.ru/catalog/p_11165710/miele-ru/" TargetMode="External"/><Relationship Id="rId10" Type="http://schemas.openxmlformats.org/officeDocument/2006/relationships/hyperlink" Target="http://www.miele-shop.ru/" TargetMode="External"/><Relationship Id="rId11" Type="http://schemas.openxmlformats.org/officeDocument/2006/relationships/hyperlink" Target="https://www.miele-shop.ru/catalog/p_11664200/miele-ru/" TargetMode="External"/><Relationship Id="rId12" Type="http://schemas.openxmlformats.org/officeDocument/2006/relationships/hyperlink" Target="http://www.miele-shop.ru/" TargetMode="External"/><Relationship Id="rId13" Type="http://schemas.openxmlformats.org/officeDocument/2006/relationships/hyperlink" Target="https://www.miele-shop.ru/catalog/p_11455840/miele-ru/" TargetMode="External"/><Relationship Id="rId14" Type="http://schemas.openxmlformats.org/officeDocument/2006/relationships/hyperlink" Target="http://www.miele-shop.ru/" TargetMode="External"/><Relationship Id="rId15" Type="http://schemas.openxmlformats.org/officeDocument/2006/relationships/hyperlink" Target="https://www.mvideo.ru/products/holodilnik-liebherr-cbnbs-4835-20070019?_uhta=&amp;gclid=Cj0KCQjw1ouKBhC5ARIsAHXNMI-WtHKNWkdRg06PNzJEj0R9LLoP4i80yWDHy2FDAPaPNLCK7LGF7lEaAqQ5EALw_wcB" TargetMode="External"/><Relationship Id="rId16" Type="http://schemas.openxmlformats.org/officeDocument/2006/relationships/hyperlink" Target="https://www.mvideo.ru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online-samsung.ru/" TargetMode="External"/><Relationship Id="rId2" Type="http://schemas.openxmlformats.org/officeDocument/2006/relationships/hyperlink" Target="https://online-samsung.ru/" TargetMode="External"/><Relationship Id="rId3" Type="http://schemas.openxmlformats.org/officeDocument/2006/relationships/hyperlink" Target="https://online-samsung.ru/" TargetMode="External"/><Relationship Id="rId4" Type="http://schemas.openxmlformats.org/officeDocument/2006/relationships/hyperlink" Target="https://online-samsung.ru/" TargetMode="External"/><Relationship Id="rId5" Type="http://schemas.openxmlformats.org/officeDocument/2006/relationships/hyperlink" Target="https://online-samsung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2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G62" activeCellId="0" sqref="G62"/>
    </sheetView>
  </sheetViews>
  <sheetFormatPr defaultColWidth="31.08203125" defaultRowHeight="19.7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2" width="34.33"/>
    <col collapsed="false" customWidth="false" hidden="false" outlineLevel="0" max="3" min="3" style="3" width="31.05"/>
    <col collapsed="false" customWidth="true" hidden="false" outlineLevel="0" max="4" min="4" style="4" width="14.28"/>
    <col collapsed="false" customWidth="true" hidden="false" outlineLevel="0" max="5" min="5" style="3" width="15.37"/>
    <col collapsed="false" customWidth="true" hidden="false" outlineLevel="0" max="6" min="6" style="3" width="62.19"/>
    <col collapsed="false" customWidth="false" hidden="false" outlineLevel="0" max="9" min="7" style="3" width="31.05"/>
    <col collapsed="false" customWidth="true" hidden="false" outlineLevel="0" max="11" min="10" style="3" width="33.72"/>
    <col collapsed="false" customWidth="true" hidden="false" outlineLevel="0" max="12" min="12" style="2" width="33.72"/>
    <col collapsed="false" customWidth="true" hidden="false" outlineLevel="0" max="14" min="13" style="2" width="36.95"/>
    <col collapsed="false" customWidth="true" hidden="false" outlineLevel="0" max="15" min="15" style="5" width="36.95"/>
    <col collapsed="false" customWidth="true" hidden="false" outlineLevel="0" max="16" min="16" style="2" width="36.95"/>
    <col collapsed="false" customWidth="true" hidden="false" outlineLevel="0" max="18" min="17" style="2" width="44.83"/>
    <col collapsed="false" customWidth="false" hidden="false" outlineLevel="0" max="19" min="19" style="2" width="31.05"/>
    <col collapsed="false" customWidth="true" hidden="false" outlineLevel="0" max="20" min="20" style="6" width="51.74"/>
    <col collapsed="false" customWidth="false" hidden="false" outlineLevel="0" max="64" min="21" style="2" width="31.05"/>
    <col collapsed="false" customWidth="false" hidden="false" outlineLevel="0" max="1024" min="65" style="7" width="31.05"/>
  </cols>
  <sheetData>
    <row r="1" customFormat="false" ht="47.7" hidden="false" customHeight="true" outlineLevel="0" collapsed="false">
      <c r="A1" s="1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11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customFormat="false" ht="44.15" hidden="false" customHeight="true" outlineLevel="0" collapsed="false">
      <c r="A2" s="12" t="n">
        <f aca="false">T12</f>
        <v>0.991423670668954</v>
      </c>
      <c r="B2" s="13" t="s">
        <v>19</v>
      </c>
      <c r="C2" s="14" t="s">
        <v>20</v>
      </c>
      <c r="D2" s="14" t="s">
        <v>21</v>
      </c>
      <c r="E2" s="14" t="s">
        <v>22</v>
      </c>
      <c r="F2" s="15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K2" s="17" t="n">
        <v>2568</v>
      </c>
      <c r="L2" s="18" t="n">
        <f aca="false">K2*N2</f>
        <v>68796.72</v>
      </c>
      <c r="M2" s="18"/>
      <c r="N2" s="19" t="n">
        <v>26.79</v>
      </c>
      <c r="O2" s="20"/>
      <c r="P2" s="21"/>
      <c r="Q2" s="21"/>
      <c r="R2" s="21"/>
      <c r="S2" s="21" t="n">
        <v>1</v>
      </c>
      <c r="T2" s="2"/>
    </row>
    <row r="3" customFormat="false" ht="44.15" hidden="false" customHeight="true" outlineLevel="0" collapsed="false">
      <c r="A3" s="22" t="n">
        <f aca="false">SUM(L$2:L$580)</f>
        <v>32815840.058</v>
      </c>
      <c r="B3" s="13"/>
      <c r="C3" s="23" t="s">
        <v>28</v>
      </c>
      <c r="D3" s="23" t="s">
        <v>29</v>
      </c>
      <c r="E3" s="23" t="s">
        <v>30</v>
      </c>
      <c r="F3" s="15" t="s">
        <v>31</v>
      </c>
      <c r="G3" s="16"/>
      <c r="H3" s="16" t="s">
        <v>32</v>
      </c>
      <c r="I3" s="16" t="s">
        <v>33</v>
      </c>
      <c r="J3" s="16"/>
      <c r="K3" s="17"/>
      <c r="L3" s="18" t="n">
        <v>68940</v>
      </c>
      <c r="M3" s="18"/>
      <c r="N3" s="21" t="s">
        <v>34</v>
      </c>
      <c r="O3" s="24"/>
      <c r="P3" s="21"/>
      <c r="Q3" s="21"/>
      <c r="R3" s="21"/>
      <c r="S3" s="21" t="n">
        <v>1</v>
      </c>
      <c r="T3" s="2"/>
    </row>
    <row r="4" customFormat="false" ht="44.15" hidden="false" customHeight="true" outlineLevel="0" collapsed="false">
      <c r="A4" s="22"/>
      <c r="B4" s="13"/>
      <c r="C4" s="23" t="s">
        <v>35</v>
      </c>
      <c r="D4" s="23" t="s">
        <v>21</v>
      </c>
      <c r="E4" s="23" t="s">
        <v>36</v>
      </c>
      <c r="F4" s="15" t="s">
        <v>37</v>
      </c>
      <c r="G4" s="16" t="s">
        <v>38</v>
      </c>
      <c r="H4" s="16"/>
      <c r="I4" s="16" t="s">
        <v>37</v>
      </c>
      <c r="J4" s="16"/>
      <c r="K4" s="17" t="n">
        <v>310</v>
      </c>
      <c r="L4" s="18" t="n">
        <v>8667.6</v>
      </c>
      <c r="M4" s="18"/>
      <c r="N4" s="21" t="n">
        <v>27.96</v>
      </c>
      <c r="O4" s="24"/>
      <c r="P4" s="21"/>
      <c r="Q4" s="21"/>
      <c r="R4" s="21"/>
      <c r="S4" s="21" t="n">
        <v>1</v>
      </c>
      <c r="T4" s="2"/>
    </row>
    <row r="5" customFormat="false" ht="44.15" hidden="false" customHeight="true" outlineLevel="0" collapsed="false">
      <c r="A5" s="22"/>
      <c r="B5" s="13"/>
      <c r="C5" s="25" t="s">
        <v>39</v>
      </c>
      <c r="D5" s="25" t="s">
        <v>21</v>
      </c>
      <c r="E5" s="18" t="s">
        <v>40</v>
      </c>
      <c r="F5" s="18" t="s">
        <v>41</v>
      </c>
      <c r="G5" s="18" t="s">
        <v>42</v>
      </c>
      <c r="H5" s="18"/>
      <c r="I5" s="18" t="s">
        <v>37</v>
      </c>
      <c r="J5" s="18"/>
      <c r="K5" s="18" t="n">
        <v>1200</v>
      </c>
      <c r="L5" s="18" t="n">
        <v>11016</v>
      </c>
      <c r="M5" s="18"/>
      <c r="N5" s="26" t="n">
        <v>9.18</v>
      </c>
      <c r="O5" s="24"/>
      <c r="P5" s="21"/>
      <c r="Q5" s="21"/>
      <c r="R5" s="21"/>
      <c r="S5" s="21" t="n">
        <v>1</v>
      </c>
      <c r="T5" s="2"/>
    </row>
    <row r="6" customFormat="false" ht="44.15" hidden="false" customHeight="true" outlineLevel="0" collapsed="false">
      <c r="A6" s="22"/>
      <c r="B6" s="13"/>
      <c r="C6" s="27" t="s">
        <v>43</v>
      </c>
      <c r="D6" s="27" t="s">
        <v>44</v>
      </c>
      <c r="E6" s="27" t="s">
        <v>45</v>
      </c>
      <c r="F6" s="28"/>
      <c r="G6" s="29"/>
      <c r="H6" s="29"/>
      <c r="I6" s="29"/>
      <c r="J6" s="29"/>
      <c r="K6" s="30"/>
      <c r="L6" s="31" t="n">
        <v>1100000</v>
      </c>
      <c r="M6" s="31"/>
      <c r="N6" s="32" t="n">
        <v>1</v>
      </c>
      <c r="O6" s="33"/>
      <c r="P6" s="32"/>
      <c r="Q6" s="32"/>
      <c r="R6" s="32"/>
      <c r="S6" s="32" t="n">
        <v>1</v>
      </c>
      <c r="T6" s="2"/>
    </row>
    <row r="7" customFormat="false" ht="44.15" hidden="false" customHeight="true" outlineLevel="0" collapsed="false">
      <c r="A7" s="22"/>
      <c r="B7" s="13"/>
      <c r="C7" s="27" t="s">
        <v>46</v>
      </c>
      <c r="D7" s="27" t="s">
        <v>21</v>
      </c>
      <c r="E7" s="27"/>
      <c r="F7" s="28" t="s">
        <v>47</v>
      </c>
      <c r="G7" s="29" t="s">
        <v>48</v>
      </c>
      <c r="H7" s="29"/>
      <c r="I7" s="29"/>
      <c r="J7" s="29" t="s">
        <v>49</v>
      </c>
      <c r="K7" s="30"/>
      <c r="L7" s="31"/>
      <c r="M7" s="31"/>
      <c r="N7" s="32" t="n">
        <v>1</v>
      </c>
      <c r="O7" s="33"/>
      <c r="P7" s="32"/>
      <c r="Q7" s="32"/>
      <c r="R7" s="32"/>
      <c r="S7" s="32" t="n">
        <v>1</v>
      </c>
      <c r="T7" s="2"/>
    </row>
    <row r="8" customFormat="false" ht="44.15" hidden="false" customHeight="true" outlineLevel="0" collapsed="false">
      <c r="A8" s="22"/>
      <c r="B8" s="13"/>
      <c r="C8" s="27" t="s">
        <v>50</v>
      </c>
      <c r="D8" s="27" t="s">
        <v>44</v>
      </c>
      <c r="E8" s="27" t="s">
        <v>51</v>
      </c>
      <c r="F8" s="28" t="s">
        <v>52</v>
      </c>
      <c r="G8" s="29" t="s">
        <v>53</v>
      </c>
      <c r="H8" s="29"/>
      <c r="I8" s="29" t="s">
        <v>54</v>
      </c>
      <c r="J8" s="29"/>
      <c r="K8" s="30"/>
      <c r="L8" s="31"/>
      <c r="M8" s="31"/>
      <c r="N8" s="32" t="n">
        <v>1</v>
      </c>
      <c r="O8" s="33"/>
      <c r="P8" s="32"/>
      <c r="Q8" s="32"/>
      <c r="R8" s="32"/>
      <c r="S8" s="32" t="n">
        <v>1</v>
      </c>
      <c r="T8" s="2"/>
    </row>
    <row r="9" customFormat="false" ht="44.15" hidden="false" customHeight="true" outlineLevel="0" collapsed="false">
      <c r="A9" s="22"/>
      <c r="B9" s="13"/>
      <c r="C9" s="27" t="s">
        <v>55</v>
      </c>
      <c r="D9" s="27" t="s">
        <v>44</v>
      </c>
      <c r="E9" s="27" t="s">
        <v>45</v>
      </c>
      <c r="F9" s="28"/>
      <c r="G9" s="29"/>
      <c r="H9" s="29"/>
      <c r="I9" s="29"/>
      <c r="J9" s="29"/>
      <c r="K9" s="30"/>
      <c r="L9" s="31"/>
      <c r="M9" s="31"/>
      <c r="N9" s="32" t="n">
        <v>1</v>
      </c>
      <c r="O9" s="33"/>
      <c r="P9" s="32"/>
      <c r="Q9" s="32"/>
      <c r="R9" s="32"/>
      <c r="S9" s="32" t="n">
        <v>1</v>
      </c>
      <c r="T9" s="2"/>
    </row>
    <row r="10" customFormat="false" ht="44.15" hidden="false" customHeight="true" outlineLevel="0" collapsed="false">
      <c r="A10" s="22"/>
      <c r="B10" s="13"/>
      <c r="C10" s="23" t="s">
        <v>56</v>
      </c>
      <c r="D10" s="23" t="s">
        <v>57</v>
      </c>
      <c r="E10" s="23" t="s">
        <v>58</v>
      </c>
      <c r="F10" s="15" t="s">
        <v>59</v>
      </c>
      <c r="G10" s="16" t="s">
        <v>60</v>
      </c>
      <c r="H10" s="16" t="s">
        <v>61</v>
      </c>
      <c r="I10" s="16" t="s">
        <v>62</v>
      </c>
      <c r="J10" s="16"/>
      <c r="K10" s="17" t="n">
        <v>393.4</v>
      </c>
      <c r="L10" s="18" t="n">
        <f aca="false">K10*N10</f>
        <v>1652.28</v>
      </c>
      <c r="M10" s="18"/>
      <c r="N10" s="21" t="n">
        <v>4.2</v>
      </c>
      <c r="O10" s="24"/>
      <c r="P10" s="21"/>
      <c r="Q10" s="21" t="n">
        <v>1</v>
      </c>
      <c r="R10" s="21" t="n">
        <v>20</v>
      </c>
      <c r="S10" s="21" t="n">
        <v>1</v>
      </c>
      <c r="T10" s="2"/>
    </row>
    <row r="11" customFormat="false" ht="85.55" hidden="false" customHeight="true" outlineLevel="0" collapsed="false">
      <c r="A11" s="22"/>
      <c r="B11" s="13"/>
      <c r="C11" s="23" t="s">
        <v>56</v>
      </c>
      <c r="D11" s="23" t="s">
        <v>57</v>
      </c>
      <c r="E11" s="23" t="s">
        <v>63</v>
      </c>
      <c r="F11" s="15" t="s">
        <v>64</v>
      </c>
      <c r="G11" s="16" t="s">
        <v>65</v>
      </c>
      <c r="H11" s="16" t="s">
        <v>66</v>
      </c>
      <c r="I11" s="16" t="s">
        <v>62</v>
      </c>
      <c r="J11" s="16"/>
      <c r="K11" s="17" t="n">
        <v>670.94</v>
      </c>
      <c r="L11" s="18" t="n">
        <f aca="false">K11*N11</f>
        <v>2817.948</v>
      </c>
      <c r="M11" s="18"/>
      <c r="N11" s="21" t="n">
        <v>4.2</v>
      </c>
      <c r="O11" s="24"/>
      <c r="P11" s="21"/>
      <c r="Q11" s="21"/>
      <c r="R11" s="21"/>
      <c r="S11" s="21" t="n">
        <v>1</v>
      </c>
      <c r="T11" s="2"/>
    </row>
    <row r="12" customFormat="false" ht="44.15" hidden="false" customHeight="true" outlineLevel="0" collapsed="false">
      <c r="A12" s="22"/>
      <c r="B12" s="13"/>
      <c r="C12" s="23" t="s">
        <v>67</v>
      </c>
      <c r="D12" s="23" t="s">
        <v>68</v>
      </c>
      <c r="E12" s="23" t="s">
        <v>69</v>
      </c>
      <c r="F12" s="15" t="s">
        <v>70</v>
      </c>
      <c r="G12" s="16" t="s">
        <v>71</v>
      </c>
      <c r="H12" s="16" t="s">
        <v>72</v>
      </c>
      <c r="I12" s="16" t="s">
        <v>73</v>
      </c>
      <c r="J12" s="16" t="s">
        <v>74</v>
      </c>
      <c r="K12" s="17" t="n">
        <v>69900</v>
      </c>
      <c r="L12" s="18" t="n">
        <v>69900</v>
      </c>
      <c r="M12" s="18"/>
      <c r="N12" s="21" t="n">
        <v>1</v>
      </c>
      <c r="O12" s="24"/>
      <c r="P12" s="21"/>
      <c r="Q12" s="21" t="n">
        <v>1</v>
      </c>
      <c r="R12" s="21" t="n">
        <v>186</v>
      </c>
      <c r="S12" s="21" t="n">
        <v>1</v>
      </c>
      <c r="T12" s="34" t="n">
        <f aca="false">((SUMIF(S2:S580,1)*((100/583))/100))</f>
        <v>0.991423670668954</v>
      </c>
    </row>
    <row r="13" customFormat="false" ht="44.15" hidden="false" customHeight="true" outlineLevel="0" collapsed="false">
      <c r="A13" s="22"/>
      <c r="B13" s="13"/>
      <c r="C13" s="23" t="s">
        <v>75</v>
      </c>
      <c r="D13" s="23" t="s">
        <v>76</v>
      </c>
      <c r="E13" s="23" t="s">
        <v>77</v>
      </c>
      <c r="F13" s="15" t="s">
        <v>78</v>
      </c>
      <c r="G13" s="16" t="s">
        <v>79</v>
      </c>
      <c r="H13" s="16" t="s">
        <v>80</v>
      </c>
      <c r="I13" s="16" t="s">
        <v>81</v>
      </c>
      <c r="J13" s="16" t="s">
        <v>82</v>
      </c>
      <c r="K13" s="17" t="n">
        <v>92130</v>
      </c>
      <c r="L13" s="18" t="n">
        <v>92130</v>
      </c>
      <c r="M13" s="18"/>
      <c r="N13" s="21" t="n">
        <v>1</v>
      </c>
      <c r="O13" s="24"/>
      <c r="P13" s="21"/>
      <c r="Q13" s="21" t="n">
        <v>1</v>
      </c>
      <c r="R13" s="21" t="n">
        <v>24</v>
      </c>
      <c r="S13" s="21" t="n">
        <v>1</v>
      </c>
      <c r="T13" s="2" t="n">
        <f aca="false">SUBTOTAL(9,R12:R567)</f>
        <v>26708.4200825</v>
      </c>
    </row>
    <row r="14" customFormat="false" ht="44.15" hidden="false" customHeight="true" outlineLevel="0" collapsed="false">
      <c r="A14" s="22"/>
      <c r="B14" s="13"/>
      <c r="C14" s="23" t="s">
        <v>83</v>
      </c>
      <c r="D14" s="23" t="s">
        <v>68</v>
      </c>
      <c r="E14" s="23" t="s">
        <v>69</v>
      </c>
      <c r="F14" s="35" t="s">
        <v>84</v>
      </c>
      <c r="G14" s="16" t="s">
        <v>85</v>
      </c>
      <c r="H14" s="16" t="s">
        <v>86</v>
      </c>
      <c r="I14" s="16" t="s">
        <v>73</v>
      </c>
      <c r="J14" s="16" t="s">
        <v>87</v>
      </c>
      <c r="K14" s="36" t="n">
        <v>78900</v>
      </c>
      <c r="L14" s="37" t="n">
        <v>78900</v>
      </c>
      <c r="M14" s="18"/>
      <c r="N14" s="21" t="n">
        <v>1</v>
      </c>
      <c r="O14" s="24"/>
      <c r="P14" s="21"/>
      <c r="Q14" s="21" t="n">
        <v>1</v>
      </c>
      <c r="R14" s="21" t="n">
        <v>3500</v>
      </c>
      <c r="S14" s="21" t="n">
        <v>1</v>
      </c>
      <c r="T14" s="2"/>
    </row>
    <row r="15" customFormat="false" ht="44.15" hidden="false" customHeight="true" outlineLevel="0" collapsed="false">
      <c r="A15" s="22"/>
      <c r="B15" s="13"/>
      <c r="C15" s="23" t="s">
        <v>88</v>
      </c>
      <c r="D15" s="23" t="s">
        <v>68</v>
      </c>
      <c r="E15" s="23" t="s">
        <v>69</v>
      </c>
      <c r="F15" s="15" t="s">
        <v>89</v>
      </c>
      <c r="G15" s="38" t="s">
        <v>90</v>
      </c>
      <c r="H15" s="16" t="s">
        <v>91</v>
      </c>
      <c r="I15" s="16" t="s">
        <v>73</v>
      </c>
      <c r="J15" s="16"/>
      <c r="K15" s="17" t="n">
        <v>82900</v>
      </c>
      <c r="L15" s="18" t="n">
        <v>82900</v>
      </c>
      <c r="M15" s="18"/>
      <c r="N15" s="21" t="n">
        <v>1</v>
      </c>
      <c r="O15" s="24"/>
      <c r="P15" s="21"/>
      <c r="Q15" s="21" t="n">
        <v>1</v>
      </c>
      <c r="R15" s="21" t="n">
        <v>1250</v>
      </c>
      <c r="S15" s="21" t="n">
        <v>1</v>
      </c>
      <c r="T15" s="2"/>
    </row>
    <row r="16" customFormat="false" ht="44.15" hidden="false" customHeight="true" outlineLevel="0" collapsed="false">
      <c r="A16" s="22"/>
      <c r="B16" s="13"/>
      <c r="C16" s="23" t="s">
        <v>92</v>
      </c>
      <c r="D16" s="23" t="s">
        <v>93</v>
      </c>
      <c r="E16" s="23" t="s">
        <v>94</v>
      </c>
      <c r="F16" s="15" t="s">
        <v>95</v>
      </c>
      <c r="G16" s="16" t="s">
        <v>96</v>
      </c>
      <c r="H16" s="16"/>
      <c r="I16" s="16" t="s">
        <v>97</v>
      </c>
      <c r="J16" s="16"/>
      <c r="K16" s="17" t="n">
        <v>31388</v>
      </c>
      <c r="L16" s="18" t="n">
        <v>31388</v>
      </c>
      <c r="M16" s="18"/>
      <c r="N16" s="21" t="n">
        <v>1</v>
      </c>
      <c r="O16" s="24"/>
      <c r="P16" s="21"/>
      <c r="Q16" s="21"/>
      <c r="R16" s="21"/>
      <c r="S16" s="21" t="n">
        <v>1</v>
      </c>
      <c r="T16" s="2"/>
    </row>
    <row r="17" customFormat="false" ht="44.15" hidden="false" customHeight="true" outlineLevel="0" collapsed="false">
      <c r="A17" s="22"/>
      <c r="B17" s="13"/>
      <c r="C17" s="23" t="s">
        <v>98</v>
      </c>
      <c r="D17" s="23" t="s">
        <v>57</v>
      </c>
      <c r="E17" s="23" t="s">
        <v>99</v>
      </c>
      <c r="F17" s="15" t="s">
        <v>100</v>
      </c>
      <c r="G17" s="16" t="s">
        <v>101</v>
      </c>
      <c r="H17" s="16"/>
      <c r="I17" s="16" t="s">
        <v>102</v>
      </c>
      <c r="J17" s="16"/>
      <c r="K17" s="17" t="n">
        <v>10800</v>
      </c>
      <c r="L17" s="18" t="n">
        <f aca="false">K17*N17</f>
        <v>86400</v>
      </c>
      <c r="M17" s="18"/>
      <c r="N17" s="39" t="n">
        <v>8</v>
      </c>
      <c r="O17" s="24"/>
      <c r="P17" s="21"/>
      <c r="Q17" s="21" t="n">
        <v>1</v>
      </c>
      <c r="R17" s="21" t="n">
        <v>48</v>
      </c>
      <c r="S17" s="21" t="n">
        <v>1</v>
      </c>
      <c r="T17" s="2"/>
    </row>
    <row r="18" customFormat="false" ht="44.15" hidden="false" customHeight="true" outlineLevel="0" collapsed="false">
      <c r="A18" s="22"/>
      <c r="B18" s="13"/>
      <c r="C18" s="23" t="s">
        <v>103</v>
      </c>
      <c r="D18" s="23" t="s">
        <v>57</v>
      </c>
      <c r="E18" s="23" t="s">
        <v>99</v>
      </c>
      <c r="F18" s="15" t="s">
        <v>104</v>
      </c>
      <c r="G18" s="16" t="s">
        <v>105</v>
      </c>
      <c r="H18" s="16"/>
      <c r="I18" s="16" t="s">
        <v>102</v>
      </c>
      <c r="J18" s="16" t="s">
        <v>106</v>
      </c>
      <c r="K18" s="17" t="n">
        <v>10000</v>
      </c>
      <c r="L18" s="17" t="n">
        <f aca="false">N18*K18</f>
        <v>50000</v>
      </c>
      <c r="M18" s="18"/>
      <c r="N18" s="39" t="n">
        <v>5</v>
      </c>
      <c r="O18" s="24"/>
      <c r="P18" s="21"/>
      <c r="Q18" s="21" t="n">
        <v>1</v>
      </c>
      <c r="R18" s="21"/>
      <c r="S18" s="21" t="n">
        <v>1</v>
      </c>
      <c r="T18" s="2"/>
    </row>
    <row r="19" customFormat="false" ht="44.15" hidden="false" customHeight="true" outlineLevel="0" collapsed="false">
      <c r="A19" s="22"/>
      <c r="B19" s="13"/>
      <c r="C19" s="23" t="s">
        <v>103</v>
      </c>
      <c r="D19" s="23" t="s">
        <v>57</v>
      </c>
      <c r="E19" s="23" t="s">
        <v>99</v>
      </c>
      <c r="F19" s="15" t="s">
        <v>104</v>
      </c>
      <c r="G19" s="16" t="s">
        <v>107</v>
      </c>
      <c r="H19" s="16"/>
      <c r="I19" s="16" t="s">
        <v>102</v>
      </c>
      <c r="J19" s="16" t="s">
        <v>106</v>
      </c>
      <c r="K19" s="17" t="n">
        <v>2800</v>
      </c>
      <c r="L19" s="17" t="n">
        <f aca="false">N19*K19</f>
        <v>5600</v>
      </c>
      <c r="M19" s="18"/>
      <c r="N19" s="39" t="n">
        <v>2</v>
      </c>
      <c r="O19" s="24"/>
      <c r="P19" s="21"/>
      <c r="Q19" s="21" t="n">
        <v>1</v>
      </c>
      <c r="R19" s="21"/>
      <c r="S19" s="21" t="n">
        <v>1</v>
      </c>
      <c r="T19" s="2"/>
    </row>
    <row r="20" customFormat="false" ht="44.15" hidden="false" customHeight="true" outlineLevel="0" collapsed="false">
      <c r="A20" s="22"/>
      <c r="B20" s="13"/>
      <c r="C20" s="23" t="s">
        <v>103</v>
      </c>
      <c r="D20" s="23" t="s">
        <v>57</v>
      </c>
      <c r="E20" s="23" t="s">
        <v>99</v>
      </c>
      <c r="F20" s="15" t="s">
        <v>104</v>
      </c>
      <c r="G20" s="16" t="s">
        <v>108</v>
      </c>
      <c r="H20" s="16"/>
      <c r="I20" s="16" t="s">
        <v>102</v>
      </c>
      <c r="J20" s="16" t="s">
        <v>106</v>
      </c>
      <c r="K20" s="17" t="n">
        <v>4000</v>
      </c>
      <c r="L20" s="17" t="n">
        <f aca="false">N20*K20</f>
        <v>8000</v>
      </c>
      <c r="M20" s="18"/>
      <c r="N20" s="39" t="n">
        <v>2</v>
      </c>
      <c r="O20" s="24"/>
      <c r="P20" s="21"/>
      <c r="Q20" s="21" t="n">
        <v>1</v>
      </c>
      <c r="R20" s="21"/>
      <c r="S20" s="21" t="n">
        <v>1</v>
      </c>
      <c r="T20" s="2"/>
    </row>
    <row r="21" customFormat="false" ht="44.15" hidden="false" customHeight="true" outlineLevel="0" collapsed="false">
      <c r="A21" s="22"/>
      <c r="B21" s="13"/>
      <c r="C21" s="23" t="s">
        <v>103</v>
      </c>
      <c r="D21" s="23" t="s">
        <v>57</v>
      </c>
      <c r="E21" s="23" t="s">
        <v>99</v>
      </c>
      <c r="F21" s="15" t="s">
        <v>104</v>
      </c>
      <c r="G21" s="16" t="s">
        <v>109</v>
      </c>
      <c r="H21" s="16"/>
      <c r="I21" s="16" t="s">
        <v>102</v>
      </c>
      <c r="J21" s="16" t="s">
        <v>106</v>
      </c>
      <c r="K21" s="17" t="n">
        <v>8600</v>
      </c>
      <c r="L21" s="17" t="n">
        <f aca="false">N21*K21</f>
        <v>17200</v>
      </c>
      <c r="M21" s="18"/>
      <c r="N21" s="39" t="n">
        <v>2</v>
      </c>
      <c r="O21" s="24"/>
      <c r="P21" s="21"/>
      <c r="Q21" s="21" t="n">
        <v>1</v>
      </c>
      <c r="R21" s="21"/>
      <c r="S21" s="21" t="n">
        <v>1</v>
      </c>
      <c r="T21" s="2"/>
    </row>
    <row r="22" customFormat="false" ht="44.15" hidden="false" customHeight="true" outlineLevel="0" collapsed="false">
      <c r="A22" s="22"/>
      <c r="B22" s="13"/>
      <c r="C22" s="23" t="s">
        <v>103</v>
      </c>
      <c r="D22" s="23" t="s">
        <v>57</v>
      </c>
      <c r="E22" s="23" t="s">
        <v>99</v>
      </c>
      <c r="F22" s="15" t="s">
        <v>104</v>
      </c>
      <c r="G22" s="16" t="s">
        <v>110</v>
      </c>
      <c r="H22" s="16"/>
      <c r="I22" s="16" t="s">
        <v>102</v>
      </c>
      <c r="J22" s="16" t="s">
        <v>106</v>
      </c>
      <c r="K22" s="17" t="n">
        <v>2000</v>
      </c>
      <c r="L22" s="17" t="n">
        <f aca="false">N22*K22</f>
        <v>4000</v>
      </c>
      <c r="M22" s="18"/>
      <c r="N22" s="39" t="n">
        <v>2</v>
      </c>
      <c r="O22" s="24"/>
      <c r="P22" s="21"/>
      <c r="Q22" s="21" t="n">
        <v>1</v>
      </c>
      <c r="R22" s="21"/>
      <c r="S22" s="21" t="n">
        <v>1</v>
      </c>
      <c r="T22" s="2"/>
    </row>
    <row r="23" customFormat="false" ht="44.15" hidden="false" customHeight="true" outlineLevel="0" collapsed="false">
      <c r="A23" s="22"/>
      <c r="B23" s="13"/>
      <c r="C23" s="23" t="s">
        <v>103</v>
      </c>
      <c r="D23" s="23" t="s">
        <v>57</v>
      </c>
      <c r="E23" s="23" t="s">
        <v>99</v>
      </c>
      <c r="F23" s="15" t="s">
        <v>104</v>
      </c>
      <c r="G23" s="16" t="s">
        <v>111</v>
      </c>
      <c r="H23" s="16"/>
      <c r="I23" s="16" t="s">
        <v>102</v>
      </c>
      <c r="J23" s="16" t="s">
        <v>106</v>
      </c>
      <c r="K23" s="17" t="n">
        <v>6200</v>
      </c>
      <c r="L23" s="17" t="n">
        <f aca="false">N23*K23</f>
        <v>6200</v>
      </c>
      <c r="M23" s="18"/>
      <c r="N23" s="39" t="n">
        <v>1</v>
      </c>
      <c r="O23" s="24"/>
      <c r="P23" s="21"/>
      <c r="Q23" s="21" t="n">
        <v>1</v>
      </c>
      <c r="R23" s="21"/>
      <c r="S23" s="21" t="n">
        <v>1</v>
      </c>
      <c r="T23" s="2"/>
    </row>
    <row r="24" customFormat="false" ht="44.15" hidden="false" customHeight="true" outlineLevel="0" collapsed="false">
      <c r="A24" s="22"/>
      <c r="B24" s="13"/>
      <c r="C24" s="23" t="s">
        <v>103</v>
      </c>
      <c r="D24" s="23" t="s">
        <v>57</v>
      </c>
      <c r="E24" s="23" t="s">
        <v>99</v>
      </c>
      <c r="F24" s="15" t="s">
        <v>104</v>
      </c>
      <c r="G24" s="16" t="s">
        <v>112</v>
      </c>
      <c r="H24" s="16"/>
      <c r="I24" s="16" t="s">
        <v>102</v>
      </c>
      <c r="J24" s="16" t="s">
        <v>106</v>
      </c>
      <c r="K24" s="17" t="n">
        <v>80</v>
      </c>
      <c r="L24" s="17" t="n">
        <f aca="false">N24*K24</f>
        <v>640</v>
      </c>
      <c r="M24" s="18"/>
      <c r="N24" s="39" t="n">
        <v>8</v>
      </c>
      <c r="O24" s="24"/>
      <c r="P24" s="21"/>
      <c r="Q24" s="21" t="n">
        <v>1</v>
      </c>
      <c r="R24" s="21"/>
      <c r="S24" s="21" t="n">
        <v>1</v>
      </c>
      <c r="T24" s="2"/>
    </row>
    <row r="25" customFormat="false" ht="44.15" hidden="false" customHeight="true" outlineLevel="0" collapsed="false">
      <c r="A25" s="22"/>
      <c r="B25" s="13"/>
      <c r="C25" s="23" t="s">
        <v>103</v>
      </c>
      <c r="D25" s="23" t="s">
        <v>57</v>
      </c>
      <c r="E25" s="23" t="s">
        <v>99</v>
      </c>
      <c r="F25" s="15" t="s">
        <v>104</v>
      </c>
      <c r="G25" s="16" t="s">
        <v>113</v>
      </c>
      <c r="H25" s="16"/>
      <c r="I25" s="16" t="s">
        <v>102</v>
      </c>
      <c r="J25" s="16" t="s">
        <v>106</v>
      </c>
      <c r="K25" s="17" t="n">
        <v>400</v>
      </c>
      <c r="L25" s="17" t="n">
        <f aca="false">N25*K25</f>
        <v>1200</v>
      </c>
      <c r="M25" s="18"/>
      <c r="N25" s="39" t="n">
        <v>3</v>
      </c>
      <c r="O25" s="24"/>
      <c r="P25" s="21"/>
      <c r="Q25" s="21" t="n">
        <v>1</v>
      </c>
      <c r="R25" s="21"/>
      <c r="S25" s="21" t="n">
        <v>1</v>
      </c>
      <c r="T25" s="2"/>
    </row>
    <row r="26" customFormat="false" ht="44.15" hidden="false" customHeight="true" outlineLevel="0" collapsed="false">
      <c r="A26" s="22"/>
      <c r="B26" s="13"/>
      <c r="C26" s="23" t="s">
        <v>103</v>
      </c>
      <c r="D26" s="23" t="s">
        <v>57</v>
      </c>
      <c r="E26" s="23" t="s">
        <v>99</v>
      </c>
      <c r="F26" s="15" t="s">
        <v>104</v>
      </c>
      <c r="G26" s="16" t="s">
        <v>114</v>
      </c>
      <c r="H26" s="16"/>
      <c r="I26" s="16" t="s">
        <v>102</v>
      </c>
      <c r="J26" s="16" t="s">
        <v>106</v>
      </c>
      <c r="K26" s="17" t="n">
        <v>2800</v>
      </c>
      <c r="L26" s="17" t="n">
        <f aca="false">N26*K26</f>
        <v>2800</v>
      </c>
      <c r="M26" s="18"/>
      <c r="N26" s="39" t="n">
        <v>1</v>
      </c>
      <c r="O26" s="24"/>
      <c r="P26" s="21"/>
      <c r="Q26" s="21" t="n">
        <v>1</v>
      </c>
      <c r="R26" s="21"/>
      <c r="S26" s="21" t="n">
        <v>1</v>
      </c>
      <c r="T26" s="2"/>
    </row>
    <row r="27" customFormat="false" ht="44.15" hidden="false" customHeight="true" outlineLevel="0" collapsed="false">
      <c r="A27" s="22"/>
      <c r="B27" s="13"/>
      <c r="C27" s="23" t="s">
        <v>103</v>
      </c>
      <c r="D27" s="23" t="s">
        <v>57</v>
      </c>
      <c r="E27" s="23" t="s">
        <v>99</v>
      </c>
      <c r="F27" s="15" t="s">
        <v>104</v>
      </c>
      <c r="G27" s="16" t="s">
        <v>115</v>
      </c>
      <c r="H27" s="16"/>
      <c r="I27" s="16" t="s">
        <v>102</v>
      </c>
      <c r="J27" s="16" t="s">
        <v>106</v>
      </c>
      <c r="K27" s="17" t="n">
        <v>16800</v>
      </c>
      <c r="L27" s="17" t="n">
        <f aca="false">N27*K27</f>
        <v>50400</v>
      </c>
      <c r="M27" s="18"/>
      <c r="N27" s="39" t="n">
        <v>3</v>
      </c>
      <c r="O27" s="24"/>
      <c r="P27" s="21"/>
      <c r="Q27" s="21" t="n">
        <v>1</v>
      </c>
      <c r="R27" s="21" t="n">
        <v>30</v>
      </c>
      <c r="S27" s="21" t="n">
        <v>1</v>
      </c>
      <c r="T27" s="2"/>
    </row>
    <row r="28" customFormat="false" ht="58.8" hidden="false" customHeight="true" outlineLevel="0" collapsed="false">
      <c r="A28" s="22"/>
      <c r="B28" s="13"/>
      <c r="C28" s="23" t="s">
        <v>103</v>
      </c>
      <c r="D28" s="23" t="s">
        <v>57</v>
      </c>
      <c r="E28" s="23" t="s">
        <v>99</v>
      </c>
      <c r="F28" s="15" t="s">
        <v>104</v>
      </c>
      <c r="G28" s="16" t="s">
        <v>116</v>
      </c>
      <c r="H28" s="16"/>
      <c r="I28" s="16" t="s">
        <v>102</v>
      </c>
      <c r="J28" s="16" t="s">
        <v>106</v>
      </c>
      <c r="K28" s="17" t="n">
        <v>10600</v>
      </c>
      <c r="L28" s="17" t="n">
        <f aca="false">N28*K28</f>
        <v>74200</v>
      </c>
      <c r="M28" s="18"/>
      <c r="N28" s="39" t="n">
        <v>7</v>
      </c>
      <c r="O28" s="24"/>
      <c r="P28" s="21"/>
      <c r="Q28" s="21" t="n">
        <v>1</v>
      </c>
      <c r="R28" s="21" t="n">
        <f aca="false">16*N28</f>
        <v>112</v>
      </c>
      <c r="S28" s="40" t="n">
        <v>1</v>
      </c>
      <c r="T28" s="2"/>
    </row>
    <row r="29" customFormat="false" ht="44.15" hidden="false" customHeight="true" outlineLevel="0" collapsed="false">
      <c r="A29" s="22"/>
      <c r="B29" s="13"/>
      <c r="C29" s="23" t="s">
        <v>117</v>
      </c>
      <c r="D29" s="23" t="s">
        <v>68</v>
      </c>
      <c r="E29" s="23" t="s">
        <v>117</v>
      </c>
      <c r="F29" s="15"/>
      <c r="G29" s="15" t="s">
        <v>118</v>
      </c>
      <c r="H29" s="15" t="s">
        <v>119</v>
      </c>
      <c r="I29" s="15" t="s">
        <v>120</v>
      </c>
      <c r="J29" s="15"/>
      <c r="K29" s="15" t="n">
        <v>48400</v>
      </c>
      <c r="L29" s="15" t="n">
        <v>48400</v>
      </c>
      <c r="M29" s="15"/>
      <c r="N29" s="15" t="n">
        <v>1</v>
      </c>
      <c r="O29" s="15"/>
      <c r="P29" s="15"/>
      <c r="Q29" s="41" t="n">
        <v>1</v>
      </c>
      <c r="R29" s="41" t="n">
        <v>120</v>
      </c>
      <c r="S29" s="41" t="n">
        <v>1</v>
      </c>
      <c r="T29" s="2"/>
    </row>
    <row r="30" customFormat="false" ht="44.15" hidden="false" customHeight="true" outlineLevel="0" collapsed="false">
      <c r="A30" s="22"/>
      <c r="B30" s="13"/>
      <c r="C30" s="23" t="s">
        <v>121</v>
      </c>
      <c r="D30" s="23" t="s">
        <v>68</v>
      </c>
      <c r="E30" s="23" t="s">
        <v>69</v>
      </c>
      <c r="F30" s="15" t="s">
        <v>122</v>
      </c>
      <c r="G30" s="16" t="s">
        <v>123</v>
      </c>
      <c r="H30" s="16" t="s">
        <v>124</v>
      </c>
      <c r="I30" s="16" t="s">
        <v>73</v>
      </c>
      <c r="J30" s="16" t="s">
        <v>125</v>
      </c>
      <c r="K30" s="17" t="n">
        <v>185000</v>
      </c>
      <c r="L30" s="18" t="n">
        <v>370000</v>
      </c>
      <c r="M30" s="18"/>
      <c r="N30" s="21" t="n">
        <v>2</v>
      </c>
      <c r="O30" s="24"/>
      <c r="P30" s="21"/>
      <c r="Q30" s="21" t="n">
        <v>1</v>
      </c>
      <c r="R30" s="21" t="n">
        <v>194</v>
      </c>
      <c r="S30" s="21" t="n">
        <v>1</v>
      </c>
      <c r="T30" s="2"/>
    </row>
    <row r="31" customFormat="false" ht="44.15" hidden="false" customHeight="true" outlineLevel="0" collapsed="false">
      <c r="A31" s="22"/>
      <c r="B31" s="13"/>
      <c r="C31" s="23" t="s">
        <v>126</v>
      </c>
      <c r="D31" s="23" t="s">
        <v>127</v>
      </c>
      <c r="E31" s="23"/>
      <c r="F31" s="16" t="s">
        <v>128</v>
      </c>
      <c r="G31" s="16" t="s">
        <v>129</v>
      </c>
      <c r="H31" s="16"/>
      <c r="I31" s="16" t="s">
        <v>130</v>
      </c>
      <c r="J31" s="16"/>
      <c r="K31" s="17" t="n">
        <v>33224</v>
      </c>
      <c r="L31" s="18" t="n">
        <v>33224</v>
      </c>
      <c r="M31" s="18"/>
      <c r="N31" s="21" t="n">
        <v>1</v>
      </c>
      <c r="O31" s="24"/>
      <c r="P31" s="21"/>
      <c r="Q31" s="21" t="n">
        <v>1</v>
      </c>
      <c r="R31" s="21" t="n">
        <v>8.25E-005</v>
      </c>
      <c r="S31" s="21" t="n">
        <v>1</v>
      </c>
      <c r="T31" s="2"/>
    </row>
    <row r="32" customFormat="false" ht="44.15" hidden="false" customHeight="true" outlineLevel="0" collapsed="false">
      <c r="A32" s="22"/>
      <c r="B32" s="13"/>
      <c r="C32" s="23" t="s">
        <v>131</v>
      </c>
      <c r="D32" s="23" t="s">
        <v>68</v>
      </c>
      <c r="E32" s="23" t="s">
        <v>69</v>
      </c>
      <c r="F32" s="16" t="s">
        <v>132</v>
      </c>
      <c r="G32" s="16" t="s">
        <v>133</v>
      </c>
      <c r="H32" s="16" t="s">
        <v>134</v>
      </c>
      <c r="I32" s="16" t="s">
        <v>135</v>
      </c>
      <c r="J32" s="16"/>
      <c r="K32" s="17" t="n">
        <v>79900</v>
      </c>
      <c r="L32" s="18" t="n">
        <v>79900</v>
      </c>
      <c r="M32" s="18"/>
      <c r="N32" s="21" t="n">
        <v>1</v>
      </c>
      <c r="O32" s="24"/>
      <c r="P32" s="21"/>
      <c r="Q32" s="21" t="n">
        <v>1</v>
      </c>
      <c r="R32" s="21" t="n">
        <v>7300</v>
      </c>
      <c r="S32" s="21" t="n">
        <v>1</v>
      </c>
      <c r="T32" s="2"/>
    </row>
    <row r="33" customFormat="false" ht="44.15" hidden="false" customHeight="true" outlineLevel="0" collapsed="false">
      <c r="A33" s="22"/>
      <c r="B33" s="13"/>
      <c r="C33" s="23" t="s">
        <v>136</v>
      </c>
      <c r="D33" s="23" t="s">
        <v>68</v>
      </c>
      <c r="E33" s="23" t="s">
        <v>69</v>
      </c>
      <c r="F33" s="16" t="s">
        <v>132</v>
      </c>
      <c r="G33" s="16" t="s">
        <v>137</v>
      </c>
      <c r="H33" s="16" t="s">
        <v>138</v>
      </c>
      <c r="I33" s="16" t="s">
        <v>135</v>
      </c>
      <c r="J33" s="16"/>
      <c r="K33" s="17" t="n">
        <v>295000</v>
      </c>
      <c r="L33" s="18" t="n">
        <v>295000</v>
      </c>
      <c r="M33" s="18"/>
      <c r="N33" s="21" t="n">
        <v>1</v>
      </c>
      <c r="O33" s="24"/>
      <c r="P33" s="21"/>
      <c r="Q33" s="21" t="n">
        <v>1</v>
      </c>
      <c r="R33" s="21" t="n">
        <v>1500</v>
      </c>
      <c r="S33" s="21" t="n">
        <v>1</v>
      </c>
      <c r="T33" s="2"/>
    </row>
    <row r="34" customFormat="false" ht="44.15" hidden="false" customHeight="true" outlineLevel="0" collapsed="false">
      <c r="A34" s="22"/>
      <c r="B34" s="13"/>
      <c r="C34" s="23" t="s">
        <v>139</v>
      </c>
      <c r="D34" s="23" t="s">
        <v>68</v>
      </c>
      <c r="E34" s="23" t="s">
        <v>69</v>
      </c>
      <c r="F34" s="16" t="s">
        <v>140</v>
      </c>
      <c r="G34" s="16" t="s">
        <v>141</v>
      </c>
      <c r="H34" s="16" t="s">
        <v>142</v>
      </c>
      <c r="I34" s="16" t="s">
        <v>135</v>
      </c>
      <c r="J34" s="16"/>
      <c r="K34" s="17" t="n">
        <v>159000</v>
      </c>
      <c r="L34" s="18" t="n">
        <v>159000</v>
      </c>
      <c r="M34" s="18"/>
      <c r="N34" s="21" t="n">
        <v>1</v>
      </c>
      <c r="O34" s="24"/>
      <c r="P34" s="21"/>
      <c r="Q34" s="21" t="n">
        <v>1</v>
      </c>
      <c r="R34" s="21" t="n">
        <v>2400</v>
      </c>
      <c r="S34" s="21" t="n">
        <v>1</v>
      </c>
      <c r="T34" s="2"/>
    </row>
    <row r="35" customFormat="false" ht="44.15" hidden="false" customHeight="true" outlineLevel="0" collapsed="false">
      <c r="A35" s="22"/>
      <c r="B35" s="13"/>
      <c r="C35" s="23" t="s">
        <v>143</v>
      </c>
      <c r="D35" s="23" t="s">
        <v>29</v>
      </c>
      <c r="E35" s="23" t="s">
        <v>30</v>
      </c>
      <c r="F35" s="15" t="s">
        <v>31</v>
      </c>
      <c r="G35" s="16"/>
      <c r="H35" s="16" t="s">
        <v>32</v>
      </c>
      <c r="I35" s="16" t="s">
        <v>33</v>
      </c>
      <c r="J35" s="16"/>
      <c r="K35" s="17"/>
      <c r="L35" s="18" t="n">
        <v>38916</v>
      </c>
      <c r="M35" s="18"/>
      <c r="N35" s="21" t="n">
        <v>9.2</v>
      </c>
      <c r="O35" s="24"/>
      <c r="P35" s="21"/>
      <c r="Q35" s="21"/>
      <c r="R35" s="21"/>
      <c r="S35" s="21" t="n">
        <v>1</v>
      </c>
      <c r="T35" s="2"/>
    </row>
    <row r="36" customFormat="false" ht="44.15" hidden="false" customHeight="true" outlineLevel="0" collapsed="false">
      <c r="A36" s="22"/>
      <c r="B36" s="13"/>
      <c r="C36" s="23" t="s">
        <v>144</v>
      </c>
      <c r="D36" s="23" t="s">
        <v>21</v>
      </c>
      <c r="E36" s="23" t="s">
        <v>145</v>
      </c>
      <c r="F36" s="15" t="s">
        <v>31</v>
      </c>
      <c r="G36" s="16"/>
      <c r="H36" s="16" t="s">
        <v>146</v>
      </c>
      <c r="I36" s="16" t="s">
        <v>33</v>
      </c>
      <c r="J36" s="16"/>
      <c r="K36" s="17"/>
      <c r="L36" s="18" t="n">
        <v>3526</v>
      </c>
      <c r="M36" s="18"/>
      <c r="N36" s="21" t="n">
        <v>2</v>
      </c>
      <c r="O36" s="24"/>
      <c r="P36" s="21"/>
      <c r="Q36" s="21"/>
      <c r="R36" s="21"/>
      <c r="S36" s="21" t="n">
        <v>1</v>
      </c>
      <c r="T36" s="2"/>
    </row>
    <row r="37" customFormat="false" ht="44.15" hidden="false" customHeight="true" outlineLevel="0" collapsed="false">
      <c r="A37" s="22"/>
      <c r="B37" s="13"/>
      <c r="C37" s="23" t="s">
        <v>147</v>
      </c>
      <c r="D37" s="23" t="s">
        <v>21</v>
      </c>
      <c r="E37" s="23" t="s">
        <v>147</v>
      </c>
      <c r="F37" s="15" t="s">
        <v>148</v>
      </c>
      <c r="G37" s="16" t="s">
        <v>149</v>
      </c>
      <c r="H37" s="16" t="s">
        <v>150</v>
      </c>
      <c r="I37" s="16" t="s">
        <v>151</v>
      </c>
      <c r="J37" s="16"/>
      <c r="K37" s="17" t="n">
        <f aca="false">599+425</f>
        <v>1024</v>
      </c>
      <c r="L37" s="18" t="n">
        <f aca="false">N37*K37</f>
        <v>5324.8</v>
      </c>
      <c r="M37" s="18"/>
      <c r="N37" s="21" t="n">
        <v>5.2</v>
      </c>
      <c r="O37" s="24"/>
      <c r="P37" s="21"/>
      <c r="Q37" s="21"/>
      <c r="R37" s="21"/>
      <c r="S37" s="21" t="n">
        <v>1</v>
      </c>
      <c r="T37" s="2"/>
    </row>
    <row r="38" customFormat="false" ht="44.15" hidden="false" customHeight="true" outlineLevel="0" collapsed="false">
      <c r="A38" s="22"/>
      <c r="B38" s="13"/>
      <c r="C38" s="23" t="s">
        <v>152</v>
      </c>
      <c r="D38" s="23" t="s">
        <v>21</v>
      </c>
      <c r="E38" s="23" t="s">
        <v>152</v>
      </c>
      <c r="F38" s="16" t="s">
        <v>153</v>
      </c>
      <c r="G38" s="16" t="s">
        <v>154</v>
      </c>
      <c r="H38" s="16" t="s">
        <v>155</v>
      </c>
      <c r="I38" s="16" t="s">
        <v>156</v>
      </c>
      <c r="J38" s="16" t="s">
        <v>157</v>
      </c>
      <c r="K38" s="17" t="n">
        <v>450</v>
      </c>
      <c r="L38" s="18" t="n">
        <f aca="false">K38*N38</f>
        <v>10260</v>
      </c>
      <c r="M38" s="18"/>
      <c r="N38" s="21" t="n">
        <v>22.8</v>
      </c>
      <c r="O38" s="24"/>
      <c r="P38" s="21"/>
      <c r="Q38" s="21"/>
      <c r="R38" s="21"/>
      <c r="S38" s="21" t="n">
        <v>1</v>
      </c>
      <c r="T38" s="6" t="s">
        <v>158</v>
      </c>
    </row>
    <row r="39" customFormat="false" ht="44.15" hidden="false" customHeight="true" outlineLevel="0" collapsed="false">
      <c r="A39" s="22" t="n">
        <f aca="false">SUM(L2:L717)</f>
        <v>32815840.058</v>
      </c>
      <c r="B39" s="13"/>
      <c r="C39" s="23" t="s">
        <v>159</v>
      </c>
      <c r="D39" s="23" t="s">
        <v>45</v>
      </c>
      <c r="E39" s="23" t="s">
        <v>45</v>
      </c>
      <c r="F39" s="15" t="s">
        <v>160</v>
      </c>
      <c r="G39" s="16" t="s">
        <v>161</v>
      </c>
      <c r="H39" s="16" t="s">
        <v>162</v>
      </c>
      <c r="I39" s="16" t="s">
        <v>163</v>
      </c>
      <c r="J39" s="16"/>
      <c r="K39" s="17" t="n">
        <v>19990</v>
      </c>
      <c r="L39" s="18" t="n">
        <v>19990</v>
      </c>
      <c r="M39" s="18"/>
      <c r="N39" s="21" t="n">
        <v>1</v>
      </c>
      <c r="O39" s="24"/>
      <c r="P39" s="21"/>
      <c r="Q39" s="21"/>
      <c r="R39" s="21"/>
      <c r="S39" s="21" t="n">
        <v>1</v>
      </c>
      <c r="T39" s="2"/>
    </row>
    <row r="40" customFormat="false" ht="44.15" hidden="false" customHeight="true" outlineLevel="0" collapsed="false">
      <c r="A40" s="12" t="n">
        <f aca="false">T12</f>
        <v>0.991423670668954</v>
      </c>
      <c r="B40" s="13"/>
      <c r="C40" s="23" t="s">
        <v>164</v>
      </c>
      <c r="D40" s="23" t="s">
        <v>127</v>
      </c>
      <c r="E40" s="23" t="s">
        <v>165</v>
      </c>
      <c r="F40" s="15" t="s">
        <v>166</v>
      </c>
      <c r="G40" s="16" t="s">
        <v>167</v>
      </c>
      <c r="H40" s="16" t="s">
        <v>168</v>
      </c>
      <c r="I40" s="16" t="s">
        <v>169</v>
      </c>
      <c r="J40" s="16"/>
      <c r="K40" s="17"/>
      <c r="L40" s="18" t="n">
        <v>156618</v>
      </c>
      <c r="M40" s="18"/>
      <c r="N40" s="21"/>
      <c r="O40" s="24"/>
      <c r="P40" s="21"/>
      <c r="Q40" s="21"/>
      <c r="R40" s="21"/>
      <c r="S40" s="21" t="n">
        <v>1</v>
      </c>
      <c r="T40" s="2"/>
    </row>
    <row r="41" customFormat="false" ht="35.05" hidden="false" customHeight="false" outlineLevel="0" collapsed="false">
      <c r="A41" s="22"/>
      <c r="B41" s="13"/>
      <c r="C41" s="23" t="s">
        <v>170</v>
      </c>
      <c r="D41" s="23" t="s">
        <v>45</v>
      </c>
      <c r="E41" s="23" t="s">
        <v>45</v>
      </c>
      <c r="F41" s="15" t="s">
        <v>171</v>
      </c>
      <c r="G41" s="16" t="s">
        <v>172</v>
      </c>
      <c r="H41" s="16" t="s">
        <v>173</v>
      </c>
      <c r="I41" s="16" t="s">
        <v>174</v>
      </c>
      <c r="J41" s="16"/>
      <c r="K41" s="17" t="n">
        <v>58700</v>
      </c>
      <c r="L41" s="18" t="n">
        <f aca="false">K41*N41</f>
        <v>234800</v>
      </c>
      <c r="M41" s="18"/>
      <c r="N41" s="21" t="n">
        <v>4</v>
      </c>
      <c r="O41" s="24"/>
      <c r="P41" s="21" t="n">
        <v>63</v>
      </c>
      <c r="Q41" s="21"/>
      <c r="R41" s="21"/>
      <c r="S41" s="21" t="n">
        <v>1</v>
      </c>
      <c r="T41" s="2"/>
    </row>
    <row r="42" customFormat="false" ht="44.15" hidden="false" customHeight="true" outlineLevel="0" collapsed="false">
      <c r="A42" s="22"/>
      <c r="B42" s="42" t="s">
        <v>175</v>
      </c>
      <c r="C42" s="43" t="s">
        <v>176</v>
      </c>
      <c r="D42" s="43" t="s">
        <v>45</v>
      </c>
      <c r="E42" s="43" t="s">
        <v>45</v>
      </c>
      <c r="F42" s="44" t="s">
        <v>177</v>
      </c>
      <c r="G42" s="45" t="s">
        <v>178</v>
      </c>
      <c r="H42" s="45" t="s">
        <v>179</v>
      </c>
      <c r="I42" s="45" t="s">
        <v>180</v>
      </c>
      <c r="J42" s="45"/>
      <c r="K42" s="46" t="s">
        <v>181</v>
      </c>
      <c r="L42" s="47" t="s">
        <v>181</v>
      </c>
      <c r="M42" s="47"/>
      <c r="N42" s="48" t="n">
        <v>1</v>
      </c>
      <c r="O42" s="48"/>
      <c r="P42" s="48"/>
      <c r="Q42" s="48"/>
      <c r="R42" s="48"/>
      <c r="S42" s="48" t="n">
        <v>1</v>
      </c>
      <c r="T42" s="2"/>
    </row>
    <row r="43" customFormat="false" ht="44.15" hidden="false" customHeight="true" outlineLevel="0" collapsed="false">
      <c r="A43" s="22"/>
      <c r="B43" s="42"/>
      <c r="C43" s="43" t="s">
        <v>39</v>
      </c>
      <c r="D43" s="43" t="s">
        <v>21</v>
      </c>
      <c r="E43" s="43" t="s">
        <v>40</v>
      </c>
      <c r="F43" s="45" t="s">
        <v>182</v>
      </c>
      <c r="G43" s="45" t="s">
        <v>183</v>
      </c>
      <c r="H43" s="43"/>
      <c r="I43" s="45" t="s">
        <v>37</v>
      </c>
      <c r="J43" s="43"/>
      <c r="K43" s="46" t="n">
        <v>1600</v>
      </c>
      <c r="L43" s="47" t="n">
        <v>19088</v>
      </c>
      <c r="M43" s="47"/>
      <c r="N43" s="48" t="n">
        <v>11.93</v>
      </c>
      <c r="O43" s="48"/>
      <c r="P43" s="48"/>
      <c r="Q43" s="48"/>
      <c r="R43" s="48"/>
      <c r="S43" s="48" t="n">
        <v>1</v>
      </c>
      <c r="T43" s="2"/>
    </row>
    <row r="44" customFormat="false" ht="44.15" hidden="false" customHeight="true" outlineLevel="0" collapsed="false">
      <c r="A44" s="22"/>
      <c r="B44" s="42"/>
      <c r="C44" s="43" t="s">
        <v>35</v>
      </c>
      <c r="D44" s="43" t="s">
        <v>21</v>
      </c>
      <c r="E44" s="43" t="s">
        <v>36</v>
      </c>
      <c r="F44" s="45" t="s">
        <v>37</v>
      </c>
      <c r="G44" s="45" t="s">
        <v>38</v>
      </c>
      <c r="H44" s="43"/>
      <c r="I44" s="45" t="s">
        <v>37</v>
      </c>
      <c r="J44" s="43"/>
      <c r="K44" s="46" t="n">
        <v>310</v>
      </c>
      <c r="L44" s="47" t="n">
        <v>2957.4</v>
      </c>
      <c r="M44" s="47"/>
      <c r="N44" s="48" t="n">
        <v>9.54</v>
      </c>
      <c r="O44" s="49"/>
      <c r="P44" s="48"/>
      <c r="Q44" s="48"/>
      <c r="R44" s="48"/>
      <c r="S44" s="48" t="n">
        <v>1</v>
      </c>
      <c r="T44" s="2"/>
    </row>
    <row r="45" customFormat="false" ht="44.15" hidden="false" customHeight="true" outlineLevel="0" collapsed="false">
      <c r="A45" s="22"/>
      <c r="B45" s="42"/>
      <c r="C45" s="43" t="s">
        <v>20</v>
      </c>
      <c r="D45" s="43" t="s">
        <v>21</v>
      </c>
      <c r="E45" s="43" t="s">
        <v>20</v>
      </c>
      <c r="F45" s="44" t="s">
        <v>184</v>
      </c>
      <c r="G45" s="45" t="s">
        <v>185</v>
      </c>
      <c r="H45" s="45" t="s">
        <v>186</v>
      </c>
      <c r="I45" s="45" t="s">
        <v>187</v>
      </c>
      <c r="J45" s="45"/>
      <c r="K45" s="46" t="n">
        <v>3637</v>
      </c>
      <c r="L45" s="47" t="n">
        <f aca="false">K45*N45</f>
        <v>101836</v>
      </c>
      <c r="M45" s="47"/>
      <c r="N45" s="50" t="n">
        <v>28</v>
      </c>
      <c r="O45" s="51"/>
      <c r="P45" s="48"/>
      <c r="Q45" s="48"/>
      <c r="R45" s="48"/>
      <c r="S45" s="48" t="n">
        <v>1</v>
      </c>
      <c r="T45" s="2"/>
    </row>
    <row r="46" customFormat="false" ht="44.15" hidden="false" customHeight="true" outlineLevel="0" collapsed="false">
      <c r="A46" s="22"/>
      <c r="B46" s="42"/>
      <c r="C46" s="43" t="s">
        <v>188</v>
      </c>
      <c r="D46" s="43" t="s">
        <v>45</v>
      </c>
      <c r="E46" s="43" t="s">
        <v>45</v>
      </c>
      <c r="F46" s="44" t="s">
        <v>189</v>
      </c>
      <c r="G46" s="45" t="s">
        <v>190</v>
      </c>
      <c r="H46" s="45" t="s">
        <v>191</v>
      </c>
      <c r="I46" s="45" t="s">
        <v>192</v>
      </c>
      <c r="J46" s="45"/>
      <c r="K46" s="46" t="n">
        <v>28900</v>
      </c>
      <c r="L46" s="47" t="n">
        <v>28900</v>
      </c>
      <c r="M46" s="47"/>
      <c r="N46" s="48" t="n">
        <v>1</v>
      </c>
      <c r="O46" s="49"/>
      <c r="P46" s="48"/>
      <c r="Q46" s="48"/>
      <c r="R46" s="48"/>
      <c r="S46" s="48" t="n">
        <v>1</v>
      </c>
      <c r="T46" s="2"/>
    </row>
    <row r="47" customFormat="false" ht="44.15" hidden="false" customHeight="true" outlineLevel="0" collapsed="false">
      <c r="A47" s="22"/>
      <c r="B47" s="42"/>
      <c r="C47" s="43" t="s">
        <v>193</v>
      </c>
      <c r="D47" s="43" t="s">
        <v>45</v>
      </c>
      <c r="E47" s="43" t="s">
        <v>45</v>
      </c>
      <c r="F47" s="44" t="s">
        <v>194</v>
      </c>
      <c r="G47" s="45" t="s">
        <v>195</v>
      </c>
      <c r="H47" s="45"/>
      <c r="I47" s="45" t="s">
        <v>196</v>
      </c>
      <c r="J47" s="45"/>
      <c r="K47" s="46" t="n">
        <v>121680</v>
      </c>
      <c r="L47" s="47" t="n">
        <f aca="false">K47*N47</f>
        <v>121680</v>
      </c>
      <c r="M47" s="47"/>
      <c r="N47" s="48" t="n">
        <v>1</v>
      </c>
      <c r="O47" s="49"/>
      <c r="P47" s="48"/>
      <c r="Q47" s="48"/>
      <c r="R47" s="48"/>
      <c r="S47" s="48" t="n">
        <v>1</v>
      </c>
      <c r="T47" s="2"/>
    </row>
    <row r="48" customFormat="false" ht="44.15" hidden="false" customHeight="true" outlineLevel="0" collapsed="false">
      <c r="A48" s="22"/>
      <c r="B48" s="42"/>
      <c r="C48" s="43" t="s">
        <v>164</v>
      </c>
      <c r="D48" s="43" t="s">
        <v>127</v>
      </c>
      <c r="E48" s="43" t="s">
        <v>165</v>
      </c>
      <c r="F48" s="44" t="s">
        <v>166</v>
      </c>
      <c r="G48" s="45" t="s">
        <v>167</v>
      </c>
      <c r="H48" s="45" t="s">
        <v>168</v>
      </c>
      <c r="I48" s="45" t="s">
        <v>169</v>
      </c>
      <c r="J48" s="45"/>
      <c r="K48" s="46"/>
      <c r="L48" s="47" t="n">
        <v>108525</v>
      </c>
      <c r="M48" s="47"/>
      <c r="N48" s="48"/>
      <c r="O48" s="49"/>
      <c r="P48" s="48"/>
      <c r="Q48" s="48"/>
      <c r="R48" s="48"/>
      <c r="S48" s="48" t="n">
        <v>1</v>
      </c>
      <c r="T48" s="2"/>
    </row>
    <row r="49" customFormat="false" ht="44.15" hidden="false" customHeight="true" outlineLevel="0" collapsed="false">
      <c r="A49" s="22"/>
      <c r="B49" s="42"/>
      <c r="C49" s="43" t="s">
        <v>77</v>
      </c>
      <c r="D49" s="43" t="s">
        <v>76</v>
      </c>
      <c r="E49" s="43" t="s">
        <v>77</v>
      </c>
      <c r="F49" s="44" t="s">
        <v>197</v>
      </c>
      <c r="G49" s="45" t="s">
        <v>198</v>
      </c>
      <c r="H49" s="45" t="s">
        <v>199</v>
      </c>
      <c r="I49" s="45" t="s">
        <v>200</v>
      </c>
      <c r="J49" s="45" t="s">
        <v>201</v>
      </c>
      <c r="K49" s="46" t="n">
        <v>32313</v>
      </c>
      <c r="L49" s="47" t="n">
        <f aca="false">K49*N49</f>
        <v>64626</v>
      </c>
      <c r="M49" s="47"/>
      <c r="N49" s="48" t="n">
        <v>2</v>
      </c>
      <c r="O49" s="49"/>
      <c r="P49" s="48"/>
      <c r="Q49" s="48"/>
      <c r="R49" s="48"/>
      <c r="S49" s="48" t="n">
        <v>1</v>
      </c>
      <c r="T49" s="2"/>
    </row>
    <row r="50" customFormat="false" ht="44.15" hidden="false" customHeight="true" outlineLevel="0" collapsed="false">
      <c r="A50" s="22"/>
      <c r="B50" s="42"/>
      <c r="C50" s="43" t="s">
        <v>147</v>
      </c>
      <c r="D50" s="43" t="s">
        <v>21</v>
      </c>
      <c r="E50" s="43" t="s">
        <v>147</v>
      </c>
      <c r="F50" s="44" t="s">
        <v>148</v>
      </c>
      <c r="G50" s="45" t="s">
        <v>149</v>
      </c>
      <c r="H50" s="45" t="s">
        <v>150</v>
      </c>
      <c r="I50" s="45" t="s">
        <v>151</v>
      </c>
      <c r="J50" s="45"/>
      <c r="K50" s="46" t="n">
        <f aca="false">599+425</f>
        <v>1024</v>
      </c>
      <c r="L50" s="47" t="n">
        <f aca="false">K50*N50</f>
        <v>8192</v>
      </c>
      <c r="M50" s="47"/>
      <c r="N50" s="48" t="n">
        <f aca="false">4.7+3.3</f>
        <v>8</v>
      </c>
      <c r="O50" s="49"/>
      <c r="P50" s="48"/>
      <c r="Q50" s="48"/>
      <c r="R50" s="48"/>
      <c r="S50" s="48" t="n">
        <v>1</v>
      </c>
      <c r="T50" s="2"/>
    </row>
    <row r="51" customFormat="false" ht="44.15" hidden="false" customHeight="true" outlineLevel="0" collapsed="false">
      <c r="A51" s="22"/>
      <c r="B51" s="42"/>
      <c r="C51" s="43" t="s">
        <v>144</v>
      </c>
      <c r="D51" s="43" t="s">
        <v>21</v>
      </c>
      <c r="E51" s="43" t="s">
        <v>145</v>
      </c>
      <c r="F51" s="44" t="s">
        <v>31</v>
      </c>
      <c r="G51" s="45"/>
      <c r="H51" s="45" t="s">
        <v>202</v>
      </c>
      <c r="I51" s="45" t="s">
        <v>33</v>
      </c>
      <c r="J51" s="45"/>
      <c r="K51" s="46"/>
      <c r="L51" s="47" t="n">
        <v>3280</v>
      </c>
      <c r="M51" s="47"/>
      <c r="N51" s="48" t="n">
        <v>2</v>
      </c>
      <c r="O51" s="49"/>
      <c r="P51" s="48"/>
      <c r="Q51" s="48"/>
      <c r="R51" s="48"/>
      <c r="S51" s="48" t="n">
        <v>1</v>
      </c>
      <c r="T51" s="2"/>
    </row>
    <row r="52" customFormat="false" ht="44.15" hidden="false" customHeight="true" outlineLevel="0" collapsed="false">
      <c r="A52" s="22"/>
      <c r="B52" s="42"/>
      <c r="C52" s="43" t="s">
        <v>152</v>
      </c>
      <c r="D52" s="43" t="s">
        <v>21</v>
      </c>
      <c r="E52" s="43" t="s">
        <v>152</v>
      </c>
      <c r="F52" s="44" t="s">
        <v>153</v>
      </c>
      <c r="G52" s="45" t="s">
        <v>154</v>
      </c>
      <c r="H52" s="45" t="s">
        <v>155</v>
      </c>
      <c r="I52" s="45" t="s">
        <v>156</v>
      </c>
      <c r="J52" s="45" t="s">
        <v>157</v>
      </c>
      <c r="K52" s="46" t="n">
        <v>450</v>
      </c>
      <c r="L52" s="47" t="n">
        <f aca="false">K52*N52</f>
        <v>7605</v>
      </c>
      <c r="M52" s="47"/>
      <c r="N52" s="48" t="n">
        <v>16.9</v>
      </c>
      <c r="O52" s="49"/>
      <c r="P52" s="48"/>
      <c r="Q52" s="48"/>
      <c r="R52" s="48"/>
      <c r="S52" s="48" t="n">
        <v>1</v>
      </c>
      <c r="T52" s="6" t="s">
        <v>203</v>
      </c>
    </row>
    <row r="53" customFormat="false" ht="44.15" hidden="false" customHeight="true" outlineLevel="0" collapsed="false">
      <c r="A53" s="22"/>
      <c r="B53" s="42"/>
      <c r="C53" s="43" t="s">
        <v>28</v>
      </c>
      <c r="D53" s="43" t="s">
        <v>29</v>
      </c>
      <c r="E53" s="43" t="s">
        <v>30</v>
      </c>
      <c r="F53" s="44" t="s">
        <v>31</v>
      </c>
      <c r="G53" s="45"/>
      <c r="H53" s="45" t="s">
        <v>204</v>
      </c>
      <c r="I53" s="45" t="s">
        <v>33</v>
      </c>
      <c r="J53" s="45"/>
      <c r="K53" s="46"/>
      <c r="L53" s="47" t="n">
        <v>68940</v>
      </c>
      <c r="M53" s="47"/>
      <c r="N53" s="48" t="n">
        <v>10.2</v>
      </c>
      <c r="O53" s="49"/>
      <c r="P53" s="48"/>
      <c r="Q53" s="48"/>
      <c r="R53" s="48"/>
      <c r="S53" s="48" t="n">
        <v>1</v>
      </c>
      <c r="T53" s="2"/>
    </row>
    <row r="54" customFormat="false" ht="44.15" hidden="false" customHeight="true" outlineLevel="0" collapsed="false">
      <c r="A54" s="22"/>
      <c r="B54" s="42"/>
      <c r="C54" s="43" t="s">
        <v>56</v>
      </c>
      <c r="D54" s="43" t="s">
        <v>57</v>
      </c>
      <c r="E54" s="43" t="s">
        <v>58</v>
      </c>
      <c r="F54" s="44" t="s">
        <v>59</v>
      </c>
      <c r="G54" s="45" t="s">
        <v>60</v>
      </c>
      <c r="H54" s="45" t="s">
        <v>205</v>
      </c>
      <c r="I54" s="45" t="s">
        <v>62</v>
      </c>
      <c r="J54" s="45"/>
      <c r="K54" s="45" t="n">
        <v>393.4</v>
      </c>
      <c r="L54" s="45" t="n">
        <f aca="false">K54*N54</f>
        <v>1534.26</v>
      </c>
      <c r="M54" s="43"/>
      <c r="N54" s="52" t="n">
        <v>3.9</v>
      </c>
      <c r="O54" s="45"/>
      <c r="P54" s="45"/>
      <c r="Q54" s="45" t="n">
        <v>1</v>
      </c>
      <c r="R54" s="45" t="n">
        <v>19</v>
      </c>
      <c r="S54" s="53" t="n">
        <v>1</v>
      </c>
      <c r="T54" s="2"/>
    </row>
    <row r="55" customFormat="false" ht="44.15" hidden="false" customHeight="true" outlineLevel="0" collapsed="false">
      <c r="A55" s="22"/>
      <c r="B55" s="42"/>
      <c r="C55" s="43" t="s">
        <v>56</v>
      </c>
      <c r="D55" s="43" t="s">
        <v>57</v>
      </c>
      <c r="E55" s="43" t="s">
        <v>63</v>
      </c>
      <c r="F55" s="44" t="s">
        <v>64</v>
      </c>
      <c r="G55" s="45" t="s">
        <v>65</v>
      </c>
      <c r="H55" s="45" t="s">
        <v>206</v>
      </c>
      <c r="I55" s="45" t="s">
        <v>62</v>
      </c>
      <c r="J55" s="45"/>
      <c r="K55" s="45" t="n">
        <v>670.94</v>
      </c>
      <c r="L55" s="45" t="n">
        <f aca="false">K55*N55</f>
        <v>2616.666</v>
      </c>
      <c r="M55" s="43"/>
      <c r="N55" s="52" t="n">
        <v>3.9</v>
      </c>
      <c r="O55" s="45"/>
      <c r="P55" s="45"/>
      <c r="Q55" s="45"/>
      <c r="R55" s="45"/>
      <c r="S55" s="53" t="n">
        <v>1</v>
      </c>
      <c r="T55" s="2"/>
    </row>
    <row r="56" customFormat="false" ht="44.15" hidden="false" customHeight="true" outlineLevel="0" collapsed="false">
      <c r="A56" s="22"/>
      <c r="B56" s="42"/>
      <c r="C56" s="43" t="s">
        <v>143</v>
      </c>
      <c r="D56" s="43" t="s">
        <v>29</v>
      </c>
      <c r="E56" s="43" t="s">
        <v>30</v>
      </c>
      <c r="F56" s="44" t="s">
        <v>31</v>
      </c>
      <c r="G56" s="45"/>
      <c r="H56" s="45" t="s">
        <v>204</v>
      </c>
      <c r="I56" s="45" t="s">
        <v>33</v>
      </c>
      <c r="J56" s="45"/>
      <c r="K56" s="46"/>
      <c r="L56" s="47" t="n">
        <v>37224</v>
      </c>
      <c r="M56" s="47"/>
      <c r="N56" s="48" t="n">
        <v>8.8</v>
      </c>
      <c r="O56" s="49"/>
      <c r="P56" s="48"/>
      <c r="Q56" s="48"/>
      <c r="R56" s="48"/>
      <c r="S56" s="48" t="n">
        <v>1</v>
      </c>
      <c r="T56" s="2"/>
    </row>
    <row r="57" customFormat="false" ht="44.15" hidden="false" customHeight="true" outlineLevel="0" collapsed="false">
      <c r="A57" s="22"/>
      <c r="B57" s="42"/>
      <c r="C57" s="43" t="s">
        <v>207</v>
      </c>
      <c r="D57" s="43" t="s">
        <v>44</v>
      </c>
      <c r="E57" s="43" t="s">
        <v>45</v>
      </c>
      <c r="F57" s="44"/>
      <c r="G57" s="45" t="s">
        <v>208</v>
      </c>
      <c r="H57" s="45"/>
      <c r="I57" s="45" t="s">
        <v>209</v>
      </c>
      <c r="J57" s="45"/>
      <c r="K57" s="46" t="n">
        <v>198785</v>
      </c>
      <c r="L57" s="47" t="n">
        <v>198785</v>
      </c>
      <c r="M57" s="47"/>
      <c r="N57" s="48"/>
      <c r="O57" s="49"/>
      <c r="P57" s="48"/>
      <c r="Q57" s="48"/>
      <c r="R57" s="48"/>
      <c r="S57" s="48" t="n">
        <v>1</v>
      </c>
      <c r="T57" s="2"/>
    </row>
    <row r="58" customFormat="false" ht="44.15" hidden="false" customHeight="true" outlineLevel="0" collapsed="false">
      <c r="A58" s="22"/>
      <c r="B58" s="42"/>
      <c r="C58" s="43" t="s">
        <v>117</v>
      </c>
      <c r="D58" s="43" t="s">
        <v>68</v>
      </c>
      <c r="E58" s="43" t="s">
        <v>210</v>
      </c>
      <c r="F58" s="44"/>
      <c r="G58" s="44" t="s">
        <v>211</v>
      </c>
      <c r="H58" s="44" t="s">
        <v>212</v>
      </c>
      <c r="I58" s="44" t="s">
        <v>213</v>
      </c>
      <c r="J58" s="45"/>
      <c r="K58" s="46" t="n">
        <v>51990</v>
      </c>
      <c r="L58" s="47" t="n">
        <v>51990</v>
      </c>
      <c r="M58" s="47"/>
      <c r="N58" s="48" t="n">
        <v>1</v>
      </c>
      <c r="O58" s="49"/>
      <c r="P58" s="48"/>
      <c r="Q58" s="48" t="n">
        <v>1</v>
      </c>
      <c r="R58" s="48" t="n">
        <v>66</v>
      </c>
      <c r="S58" s="48" t="n">
        <v>1</v>
      </c>
      <c r="T58" s="2"/>
    </row>
    <row r="59" customFormat="false" ht="44.15" hidden="false" customHeight="true" outlineLevel="0" collapsed="false">
      <c r="A59" s="22"/>
      <c r="B59" s="42"/>
      <c r="C59" s="43" t="s">
        <v>214</v>
      </c>
      <c r="D59" s="43" t="s">
        <v>215</v>
      </c>
      <c r="E59" s="43" t="s">
        <v>216</v>
      </c>
      <c r="F59" s="44" t="s">
        <v>217</v>
      </c>
      <c r="G59" s="45" t="s">
        <v>218</v>
      </c>
      <c r="H59" s="45" t="s">
        <v>219</v>
      </c>
      <c r="I59" s="45"/>
      <c r="J59" s="45"/>
      <c r="K59" s="46" t="s">
        <v>220</v>
      </c>
      <c r="L59" s="47" t="s">
        <v>220</v>
      </c>
      <c r="M59" s="47"/>
      <c r="N59" s="48" t="n">
        <v>1</v>
      </c>
      <c r="O59" s="49"/>
      <c r="P59" s="48"/>
      <c r="Q59" s="48"/>
      <c r="R59" s="48"/>
      <c r="S59" s="48" t="n">
        <v>1</v>
      </c>
      <c r="T59" s="2"/>
    </row>
    <row r="60" customFormat="false" ht="44.15" hidden="false" customHeight="true" outlineLevel="0" collapsed="false">
      <c r="A60" s="22"/>
      <c r="B60" s="42"/>
      <c r="C60" s="43" t="s">
        <v>221</v>
      </c>
      <c r="D60" s="43" t="s">
        <v>45</v>
      </c>
      <c r="E60" s="43" t="s">
        <v>45</v>
      </c>
      <c r="F60" s="44" t="s">
        <v>222</v>
      </c>
      <c r="G60" s="45" t="s">
        <v>223</v>
      </c>
      <c r="H60" s="45" t="s">
        <v>224</v>
      </c>
      <c r="I60" s="45" t="s">
        <v>225</v>
      </c>
      <c r="J60" s="45"/>
      <c r="K60" s="46" t="s">
        <v>226</v>
      </c>
      <c r="L60" s="47" t="s">
        <v>226</v>
      </c>
      <c r="M60" s="47"/>
      <c r="N60" s="48" t="n">
        <v>1</v>
      </c>
      <c r="O60" s="49"/>
      <c r="P60" s="48"/>
      <c r="Q60" s="48"/>
      <c r="R60" s="48"/>
      <c r="S60" s="48" t="n">
        <v>1</v>
      </c>
      <c r="T60" s="2"/>
    </row>
    <row r="61" customFormat="false" ht="44.15" hidden="false" customHeight="true" outlineLevel="0" collapsed="false">
      <c r="A61" s="22"/>
      <c r="B61" s="42"/>
      <c r="C61" s="43" t="s">
        <v>227</v>
      </c>
      <c r="D61" s="43" t="s">
        <v>215</v>
      </c>
      <c r="E61" s="43" t="s">
        <v>216</v>
      </c>
      <c r="F61" s="44" t="s">
        <v>228</v>
      </c>
      <c r="G61" s="45" t="s">
        <v>229</v>
      </c>
      <c r="H61" s="45" t="s">
        <v>230</v>
      </c>
      <c r="I61" s="45" t="s">
        <v>231</v>
      </c>
      <c r="J61" s="45" t="s">
        <v>232</v>
      </c>
      <c r="K61" s="46" t="s">
        <v>233</v>
      </c>
      <c r="L61" s="47" t="s">
        <v>233</v>
      </c>
      <c r="M61" s="47"/>
      <c r="N61" s="48" t="n">
        <v>1</v>
      </c>
      <c r="O61" s="49"/>
      <c r="P61" s="48"/>
      <c r="Q61" s="48"/>
      <c r="R61" s="48"/>
      <c r="S61" s="48" t="n">
        <v>1</v>
      </c>
      <c r="T61" s="2"/>
    </row>
    <row r="62" customFormat="false" ht="44.15" hidden="false" customHeight="true" outlineLevel="0" collapsed="false">
      <c r="A62" s="22"/>
      <c r="B62" s="42"/>
      <c r="C62" s="43" t="s">
        <v>234</v>
      </c>
      <c r="D62" s="43" t="s">
        <v>235</v>
      </c>
      <c r="E62" s="43" t="s">
        <v>236</v>
      </c>
      <c r="F62" s="44" t="s">
        <v>237</v>
      </c>
      <c r="G62" s="45" t="s">
        <v>238</v>
      </c>
      <c r="H62" s="45"/>
      <c r="I62" s="45" t="s">
        <v>237</v>
      </c>
      <c r="J62" s="45"/>
      <c r="K62" s="46" t="n">
        <v>489739</v>
      </c>
      <c r="L62" s="47" t="n">
        <v>489739</v>
      </c>
      <c r="M62" s="47"/>
      <c r="N62" s="48" t="n">
        <v>1</v>
      </c>
      <c r="O62" s="49"/>
      <c r="P62" s="48"/>
      <c r="Q62" s="48"/>
      <c r="R62" s="48"/>
      <c r="S62" s="48" t="n">
        <v>1</v>
      </c>
      <c r="T62" s="2"/>
    </row>
    <row r="63" customFormat="false" ht="44.15" hidden="false" customHeight="true" outlineLevel="0" collapsed="false">
      <c r="A63" s="22"/>
      <c r="B63" s="42"/>
      <c r="C63" s="43" t="s">
        <v>239</v>
      </c>
      <c r="D63" s="43" t="s">
        <v>44</v>
      </c>
      <c r="E63" s="43" t="s">
        <v>45</v>
      </c>
      <c r="F63" s="44" t="s">
        <v>240</v>
      </c>
      <c r="G63" s="45" t="s">
        <v>241</v>
      </c>
      <c r="H63" s="45"/>
      <c r="I63" s="45" t="s">
        <v>240</v>
      </c>
      <c r="J63" s="45"/>
      <c r="K63" s="46" t="s">
        <v>242</v>
      </c>
      <c r="L63" s="47" t="s">
        <v>242</v>
      </c>
      <c r="M63" s="47"/>
      <c r="N63" s="48" t="n">
        <v>1</v>
      </c>
      <c r="O63" s="49"/>
      <c r="P63" s="48"/>
      <c r="Q63" s="48"/>
      <c r="R63" s="48"/>
      <c r="S63" s="48" t="n">
        <v>1</v>
      </c>
      <c r="T63" s="2"/>
    </row>
    <row r="64" customFormat="false" ht="44.15" hidden="false" customHeight="true" outlineLevel="0" collapsed="false">
      <c r="A64" s="22"/>
      <c r="B64" s="42"/>
      <c r="C64" s="43" t="s">
        <v>243</v>
      </c>
      <c r="D64" s="43" t="s">
        <v>44</v>
      </c>
      <c r="E64" s="43" t="s">
        <v>45</v>
      </c>
      <c r="F64" s="44" t="s">
        <v>237</v>
      </c>
      <c r="G64" s="45" t="s">
        <v>244</v>
      </c>
      <c r="H64" s="45"/>
      <c r="I64" s="45" t="s">
        <v>245</v>
      </c>
      <c r="J64" s="45"/>
      <c r="K64" s="46" t="n">
        <v>103142</v>
      </c>
      <c r="L64" s="47" t="n">
        <v>103142</v>
      </c>
      <c r="M64" s="47"/>
      <c r="N64" s="48" t="n">
        <v>1</v>
      </c>
      <c r="O64" s="49"/>
      <c r="P64" s="48"/>
      <c r="Q64" s="48"/>
      <c r="R64" s="48"/>
      <c r="S64" s="48" t="n">
        <v>1</v>
      </c>
      <c r="T64" s="2"/>
    </row>
    <row r="65" customFormat="false" ht="45.35" hidden="false" customHeight="true" outlineLevel="0" collapsed="false">
      <c r="A65" s="22"/>
      <c r="B65" s="42"/>
      <c r="C65" s="43" t="s">
        <v>103</v>
      </c>
      <c r="D65" s="43" t="s">
        <v>57</v>
      </c>
      <c r="E65" s="43" t="s">
        <v>99</v>
      </c>
      <c r="F65" s="44" t="s">
        <v>104</v>
      </c>
      <c r="G65" s="45" t="s">
        <v>105</v>
      </c>
      <c r="H65" s="45"/>
      <c r="I65" s="45" t="s">
        <v>102</v>
      </c>
      <c r="J65" s="45" t="s">
        <v>106</v>
      </c>
      <c r="K65" s="46" t="n">
        <v>10000</v>
      </c>
      <c r="L65" s="47" t="n">
        <f aca="false">K65*N65</f>
        <v>60000</v>
      </c>
      <c r="M65" s="47"/>
      <c r="N65" s="48" t="n">
        <v>6</v>
      </c>
      <c r="O65" s="49"/>
      <c r="P65" s="48"/>
      <c r="Q65" s="48" t="n">
        <v>1</v>
      </c>
      <c r="R65" s="48"/>
      <c r="S65" s="48" t="n">
        <v>1</v>
      </c>
      <c r="T65" s="2"/>
    </row>
    <row r="66" customFormat="false" ht="45.35" hidden="false" customHeight="true" outlineLevel="0" collapsed="false">
      <c r="A66" s="22"/>
      <c r="B66" s="42"/>
      <c r="C66" s="43" t="s">
        <v>103</v>
      </c>
      <c r="D66" s="43" t="s">
        <v>57</v>
      </c>
      <c r="E66" s="43" t="s">
        <v>99</v>
      </c>
      <c r="F66" s="44" t="s">
        <v>104</v>
      </c>
      <c r="G66" s="45" t="s">
        <v>246</v>
      </c>
      <c r="H66" s="45"/>
      <c r="I66" s="45" t="s">
        <v>102</v>
      </c>
      <c r="J66" s="45" t="s">
        <v>106</v>
      </c>
      <c r="K66" s="46" t="n">
        <v>4000</v>
      </c>
      <c r="L66" s="47" t="n">
        <f aca="false">K66*N66</f>
        <v>16000</v>
      </c>
      <c r="M66" s="47"/>
      <c r="N66" s="48" t="n">
        <v>4</v>
      </c>
      <c r="O66" s="49"/>
      <c r="P66" s="48"/>
      <c r="Q66" s="48" t="n">
        <v>1</v>
      </c>
      <c r="R66" s="48"/>
      <c r="S66" s="48" t="n">
        <v>1</v>
      </c>
      <c r="T66" s="2"/>
    </row>
    <row r="67" customFormat="false" ht="45.35" hidden="false" customHeight="true" outlineLevel="0" collapsed="false">
      <c r="A67" s="22"/>
      <c r="B67" s="42"/>
      <c r="C67" s="43" t="s">
        <v>103</v>
      </c>
      <c r="D67" s="43" t="s">
        <v>57</v>
      </c>
      <c r="E67" s="43" t="s">
        <v>99</v>
      </c>
      <c r="F67" s="44" t="s">
        <v>104</v>
      </c>
      <c r="G67" s="45" t="s">
        <v>247</v>
      </c>
      <c r="H67" s="45"/>
      <c r="I67" s="45" t="s">
        <v>102</v>
      </c>
      <c r="J67" s="45" t="s">
        <v>106</v>
      </c>
      <c r="K67" s="46" t="n">
        <v>8600</v>
      </c>
      <c r="L67" s="47" t="n">
        <f aca="false">K67*N67</f>
        <v>8600</v>
      </c>
      <c r="M67" s="47"/>
      <c r="N67" s="48" t="n">
        <v>1</v>
      </c>
      <c r="O67" s="49"/>
      <c r="P67" s="48"/>
      <c r="Q67" s="48" t="n">
        <v>1</v>
      </c>
      <c r="R67" s="48"/>
      <c r="S67" s="48" t="n">
        <v>1</v>
      </c>
      <c r="T67" s="2"/>
    </row>
    <row r="68" customFormat="false" ht="45.35" hidden="false" customHeight="true" outlineLevel="0" collapsed="false">
      <c r="A68" s="22"/>
      <c r="B68" s="42"/>
      <c r="C68" s="43" t="s">
        <v>103</v>
      </c>
      <c r="D68" s="43" t="s">
        <v>57</v>
      </c>
      <c r="E68" s="43" t="s">
        <v>99</v>
      </c>
      <c r="F68" s="44" t="s">
        <v>104</v>
      </c>
      <c r="G68" s="45" t="s">
        <v>248</v>
      </c>
      <c r="H68" s="45"/>
      <c r="I68" s="45" t="s">
        <v>102</v>
      </c>
      <c r="J68" s="45" t="s">
        <v>106</v>
      </c>
      <c r="K68" s="46" t="n">
        <v>2000</v>
      </c>
      <c r="L68" s="47" t="n">
        <f aca="false">K68*N68</f>
        <v>4000</v>
      </c>
      <c r="M68" s="47"/>
      <c r="N68" s="48" t="n">
        <v>2</v>
      </c>
      <c r="O68" s="49"/>
      <c r="P68" s="48"/>
      <c r="Q68" s="48" t="n">
        <v>1</v>
      </c>
      <c r="R68" s="48"/>
      <c r="S68" s="48" t="n">
        <v>1</v>
      </c>
      <c r="T68" s="2"/>
    </row>
    <row r="69" customFormat="false" ht="45.35" hidden="false" customHeight="true" outlineLevel="0" collapsed="false">
      <c r="A69" s="22"/>
      <c r="B69" s="42"/>
      <c r="C69" s="43" t="s">
        <v>103</v>
      </c>
      <c r="D69" s="43" t="s">
        <v>57</v>
      </c>
      <c r="E69" s="43" t="s">
        <v>99</v>
      </c>
      <c r="F69" s="44" t="s">
        <v>104</v>
      </c>
      <c r="G69" s="45" t="s">
        <v>249</v>
      </c>
      <c r="H69" s="45"/>
      <c r="I69" s="45" t="s">
        <v>102</v>
      </c>
      <c r="J69" s="45" t="s">
        <v>106</v>
      </c>
      <c r="K69" s="46" t="n">
        <v>2800</v>
      </c>
      <c r="L69" s="47" t="n">
        <f aca="false">K69*N69</f>
        <v>11200</v>
      </c>
      <c r="M69" s="47"/>
      <c r="N69" s="48" t="n">
        <v>4</v>
      </c>
      <c r="O69" s="49"/>
      <c r="P69" s="48"/>
      <c r="Q69" s="48" t="n">
        <v>1</v>
      </c>
      <c r="R69" s="48"/>
      <c r="S69" s="48" t="n">
        <v>1</v>
      </c>
      <c r="T69" s="2"/>
    </row>
    <row r="70" customFormat="false" ht="45.35" hidden="false" customHeight="true" outlineLevel="0" collapsed="false">
      <c r="A70" s="22"/>
      <c r="B70" s="42"/>
      <c r="C70" s="43" t="s">
        <v>103</v>
      </c>
      <c r="D70" s="43" t="s">
        <v>57</v>
      </c>
      <c r="E70" s="43" t="s">
        <v>99</v>
      </c>
      <c r="F70" s="44" t="s">
        <v>104</v>
      </c>
      <c r="G70" s="45" t="s">
        <v>112</v>
      </c>
      <c r="H70" s="45"/>
      <c r="I70" s="45" t="s">
        <v>102</v>
      </c>
      <c r="J70" s="45" t="s">
        <v>106</v>
      </c>
      <c r="K70" s="46" t="n">
        <v>80</v>
      </c>
      <c r="L70" s="47" t="n">
        <f aca="false">K70*N70</f>
        <v>640</v>
      </c>
      <c r="M70" s="47"/>
      <c r="N70" s="48" t="n">
        <v>8</v>
      </c>
      <c r="O70" s="49"/>
      <c r="P70" s="48"/>
      <c r="Q70" s="48" t="n">
        <v>1</v>
      </c>
      <c r="R70" s="48"/>
      <c r="S70" s="48" t="n">
        <v>1</v>
      </c>
      <c r="T70" s="2"/>
    </row>
    <row r="71" customFormat="false" ht="45.35" hidden="false" customHeight="true" outlineLevel="0" collapsed="false">
      <c r="A71" s="22"/>
      <c r="B71" s="42"/>
      <c r="C71" s="43" t="s">
        <v>103</v>
      </c>
      <c r="D71" s="43" t="s">
        <v>57</v>
      </c>
      <c r="E71" s="43" t="s">
        <v>99</v>
      </c>
      <c r="F71" s="44" t="s">
        <v>104</v>
      </c>
      <c r="G71" s="45" t="s">
        <v>250</v>
      </c>
      <c r="H71" s="45"/>
      <c r="I71" s="45" t="s">
        <v>102</v>
      </c>
      <c r="J71" s="45" t="s">
        <v>106</v>
      </c>
      <c r="K71" s="46" t="n">
        <v>2800</v>
      </c>
      <c r="L71" s="47" t="n">
        <f aca="false">K71*N71</f>
        <v>2800</v>
      </c>
      <c r="M71" s="47"/>
      <c r="N71" s="48" t="n">
        <v>1</v>
      </c>
      <c r="O71" s="49"/>
      <c r="P71" s="48"/>
      <c r="Q71" s="48" t="n">
        <v>1</v>
      </c>
      <c r="R71" s="48"/>
      <c r="S71" s="48" t="n">
        <v>1</v>
      </c>
      <c r="T71" s="2"/>
    </row>
    <row r="72" customFormat="false" ht="45.35" hidden="false" customHeight="true" outlineLevel="0" collapsed="false">
      <c r="A72" s="22"/>
      <c r="B72" s="42"/>
      <c r="C72" s="43" t="s">
        <v>103</v>
      </c>
      <c r="D72" s="43" t="s">
        <v>57</v>
      </c>
      <c r="E72" s="43" t="s">
        <v>99</v>
      </c>
      <c r="F72" s="44" t="s">
        <v>104</v>
      </c>
      <c r="G72" s="45" t="s">
        <v>251</v>
      </c>
      <c r="H72" s="45"/>
      <c r="I72" s="45" t="s">
        <v>102</v>
      </c>
      <c r="J72" s="45" t="s">
        <v>106</v>
      </c>
      <c r="K72" s="46" t="n">
        <v>10800</v>
      </c>
      <c r="L72" s="47" t="n">
        <f aca="false">K72*N72</f>
        <v>86400</v>
      </c>
      <c r="M72" s="47"/>
      <c r="N72" s="48" t="n">
        <v>8</v>
      </c>
      <c r="O72" s="49"/>
      <c r="P72" s="48"/>
      <c r="Q72" s="48" t="n">
        <v>1</v>
      </c>
      <c r="R72" s="48" t="n">
        <f aca="false">16*N72</f>
        <v>128</v>
      </c>
      <c r="S72" s="48" t="n">
        <v>1</v>
      </c>
      <c r="T72" s="2"/>
    </row>
    <row r="73" customFormat="false" ht="56.15" hidden="false" customHeight="true" outlineLevel="0" collapsed="false">
      <c r="A73" s="22"/>
      <c r="B73" s="42"/>
      <c r="C73" s="43" t="s">
        <v>103</v>
      </c>
      <c r="D73" s="43" t="s">
        <v>57</v>
      </c>
      <c r="E73" s="43" t="s">
        <v>99</v>
      </c>
      <c r="F73" s="44" t="s">
        <v>104</v>
      </c>
      <c r="G73" s="45" t="s">
        <v>252</v>
      </c>
      <c r="H73" s="45"/>
      <c r="I73" s="45" t="s">
        <v>102</v>
      </c>
      <c r="J73" s="45" t="s">
        <v>106</v>
      </c>
      <c r="K73" s="46" t="n">
        <v>16800</v>
      </c>
      <c r="L73" s="47" t="n">
        <f aca="false">K73*N73</f>
        <v>67200</v>
      </c>
      <c r="M73" s="47"/>
      <c r="N73" s="48" t="n">
        <v>4</v>
      </c>
      <c r="O73" s="49"/>
      <c r="P73" s="48"/>
      <c r="Q73" s="48" t="n">
        <v>1</v>
      </c>
      <c r="R73" s="48" t="n">
        <f aca="false">10*N73</f>
        <v>40</v>
      </c>
      <c r="S73" s="48" t="n">
        <v>1</v>
      </c>
      <c r="T73" s="2"/>
    </row>
    <row r="74" customFormat="false" ht="44.15" hidden="false" customHeight="true" outlineLevel="0" collapsed="false">
      <c r="A74" s="22"/>
      <c r="B74" s="42"/>
      <c r="C74" s="43" t="s">
        <v>253</v>
      </c>
      <c r="D74" s="43" t="s">
        <v>29</v>
      </c>
      <c r="E74" s="43"/>
      <c r="F74" s="44" t="s">
        <v>254</v>
      </c>
      <c r="G74" s="45" t="s">
        <v>255</v>
      </c>
      <c r="H74" s="45" t="s">
        <v>256</v>
      </c>
      <c r="I74" s="45" t="s">
        <v>257</v>
      </c>
      <c r="J74" s="45"/>
      <c r="K74" s="46" t="n">
        <v>50300</v>
      </c>
      <c r="L74" s="47" t="n">
        <v>50300</v>
      </c>
      <c r="M74" s="47"/>
      <c r="N74" s="48" t="n">
        <v>1</v>
      </c>
      <c r="O74" s="49"/>
      <c r="P74" s="48"/>
      <c r="Q74" s="48"/>
      <c r="R74" s="48"/>
      <c r="S74" s="48" t="n">
        <v>1</v>
      </c>
      <c r="T74" s="2"/>
    </row>
    <row r="75" customFormat="false" ht="44.15" hidden="false" customHeight="true" outlineLevel="0" collapsed="false">
      <c r="A75" s="22"/>
      <c r="B75" s="54" t="s">
        <v>258</v>
      </c>
      <c r="C75" s="27" t="s">
        <v>20</v>
      </c>
      <c r="D75" s="27" t="s">
        <v>21</v>
      </c>
      <c r="E75" s="27" t="s">
        <v>20</v>
      </c>
      <c r="F75" s="28" t="s">
        <v>184</v>
      </c>
      <c r="G75" s="29" t="s">
        <v>185</v>
      </c>
      <c r="H75" s="29" t="s">
        <v>186</v>
      </c>
      <c r="I75" s="29" t="s">
        <v>187</v>
      </c>
      <c r="J75" s="29"/>
      <c r="K75" s="30" t="n">
        <v>3637</v>
      </c>
      <c r="L75" s="31" t="n">
        <f aca="false">K75*N75</f>
        <v>101836</v>
      </c>
      <c r="M75" s="31"/>
      <c r="N75" s="55" t="n">
        <v>28</v>
      </c>
      <c r="O75" s="55"/>
      <c r="P75" s="32"/>
      <c r="Q75" s="32"/>
      <c r="R75" s="32"/>
      <c r="S75" s="32" t="n">
        <v>1</v>
      </c>
      <c r="T75" s="2"/>
    </row>
    <row r="76" customFormat="false" ht="44.15" hidden="false" customHeight="true" outlineLevel="0" collapsed="false">
      <c r="A76" s="22"/>
      <c r="B76" s="54"/>
      <c r="C76" s="27" t="s">
        <v>164</v>
      </c>
      <c r="D76" s="27" t="s">
        <v>127</v>
      </c>
      <c r="E76" s="27" t="s">
        <v>165</v>
      </c>
      <c r="F76" s="28" t="s">
        <v>166</v>
      </c>
      <c r="G76" s="29" t="s">
        <v>167</v>
      </c>
      <c r="H76" s="29" t="s">
        <v>168</v>
      </c>
      <c r="I76" s="29" t="s">
        <v>169</v>
      </c>
      <c r="J76" s="29"/>
      <c r="K76" s="30"/>
      <c r="L76" s="31" t="n">
        <v>8594</v>
      </c>
      <c r="M76" s="31"/>
      <c r="N76" s="32"/>
      <c r="O76" s="33"/>
      <c r="P76" s="32"/>
      <c r="Q76" s="32"/>
      <c r="R76" s="32"/>
      <c r="S76" s="32" t="n">
        <v>1</v>
      </c>
      <c r="T76" s="2" t="s">
        <v>259</v>
      </c>
    </row>
    <row r="77" customFormat="false" ht="44.15" hidden="false" customHeight="true" outlineLevel="0" collapsed="false">
      <c r="A77" s="22"/>
      <c r="B77" s="54"/>
      <c r="C77" s="27" t="s">
        <v>35</v>
      </c>
      <c r="D77" s="27" t="s">
        <v>21</v>
      </c>
      <c r="E77" s="27" t="s">
        <v>36</v>
      </c>
      <c r="F77" s="29" t="s">
        <v>37</v>
      </c>
      <c r="G77" s="30" t="s">
        <v>38</v>
      </c>
      <c r="H77" s="31"/>
      <c r="I77" s="31" t="s">
        <v>37</v>
      </c>
      <c r="J77" s="29"/>
      <c r="K77" s="30" t="n">
        <v>310</v>
      </c>
      <c r="L77" s="31" t="n">
        <v>4253.2</v>
      </c>
      <c r="M77" s="31"/>
      <c r="N77" s="32" t="n">
        <v>13.72</v>
      </c>
      <c r="O77" s="33"/>
      <c r="P77" s="32"/>
      <c r="Q77" s="32"/>
      <c r="R77" s="32"/>
      <c r="S77" s="32" t="n">
        <v>1</v>
      </c>
      <c r="T77" s="2"/>
    </row>
    <row r="78" customFormat="false" ht="44.15" hidden="false" customHeight="true" outlineLevel="0" collapsed="false">
      <c r="A78" s="22"/>
      <c r="B78" s="54"/>
      <c r="C78" s="27" t="s">
        <v>147</v>
      </c>
      <c r="D78" s="27" t="s">
        <v>21</v>
      </c>
      <c r="E78" s="27" t="s">
        <v>147</v>
      </c>
      <c r="F78" s="28" t="s">
        <v>148</v>
      </c>
      <c r="G78" s="29" t="s">
        <v>149</v>
      </c>
      <c r="H78" s="29" t="s">
        <v>150</v>
      </c>
      <c r="I78" s="29" t="s">
        <v>151</v>
      </c>
      <c r="J78" s="29"/>
      <c r="K78" s="30" t="n">
        <f aca="false">599+425</f>
        <v>1024</v>
      </c>
      <c r="L78" s="31" t="n">
        <f aca="false">K78*N78</f>
        <v>9113.6</v>
      </c>
      <c r="M78" s="31"/>
      <c r="N78" s="32" t="n">
        <f aca="false">5.6+3.3</f>
        <v>8.9</v>
      </c>
      <c r="O78" s="33"/>
      <c r="P78" s="32"/>
      <c r="Q78" s="32"/>
      <c r="R78" s="32"/>
      <c r="S78" s="32" t="n">
        <v>1</v>
      </c>
      <c r="T78" s="2"/>
    </row>
    <row r="79" customFormat="false" ht="44.15" hidden="false" customHeight="true" outlineLevel="0" collapsed="false">
      <c r="A79" s="22"/>
      <c r="B79" s="54"/>
      <c r="C79" s="27" t="s">
        <v>77</v>
      </c>
      <c r="D79" s="27" t="s">
        <v>76</v>
      </c>
      <c r="E79" s="27" t="s">
        <v>77</v>
      </c>
      <c r="F79" s="56" t="s">
        <v>197</v>
      </c>
      <c r="G79" s="29" t="s">
        <v>198</v>
      </c>
      <c r="H79" s="29" t="s">
        <v>199</v>
      </c>
      <c r="I79" s="29" t="s">
        <v>200</v>
      </c>
      <c r="J79" s="29" t="s">
        <v>201</v>
      </c>
      <c r="K79" s="30" t="n">
        <v>32313</v>
      </c>
      <c r="L79" s="31" t="n">
        <f aca="false">K79*N79</f>
        <v>64626</v>
      </c>
      <c r="M79" s="31"/>
      <c r="N79" s="32" t="n">
        <v>2</v>
      </c>
      <c r="O79" s="33"/>
      <c r="P79" s="32"/>
      <c r="Q79" s="32"/>
      <c r="R79" s="32"/>
      <c r="S79" s="32" t="n">
        <v>1</v>
      </c>
      <c r="T79" s="2"/>
    </row>
    <row r="80" customFormat="false" ht="44.15" hidden="false" customHeight="true" outlineLevel="0" collapsed="false">
      <c r="A80" s="22"/>
      <c r="B80" s="54"/>
      <c r="C80" s="27" t="s">
        <v>152</v>
      </c>
      <c r="D80" s="27" t="s">
        <v>21</v>
      </c>
      <c r="E80" s="27" t="s">
        <v>152</v>
      </c>
      <c r="F80" s="28" t="s">
        <v>153</v>
      </c>
      <c r="G80" s="29" t="s">
        <v>154</v>
      </c>
      <c r="H80" s="29" t="s">
        <v>155</v>
      </c>
      <c r="I80" s="29" t="s">
        <v>156</v>
      </c>
      <c r="J80" s="29" t="s">
        <v>157</v>
      </c>
      <c r="K80" s="30" t="n">
        <v>450</v>
      </c>
      <c r="L80" s="31" t="n">
        <f aca="false">K80*N80</f>
        <v>4950</v>
      </c>
      <c r="M80" s="31"/>
      <c r="N80" s="32" t="n">
        <v>11</v>
      </c>
      <c r="O80" s="33"/>
      <c r="P80" s="32"/>
      <c r="Q80" s="32"/>
      <c r="R80" s="32"/>
      <c r="S80" s="32" t="n">
        <v>1</v>
      </c>
      <c r="T80" s="6" t="s">
        <v>260</v>
      </c>
    </row>
    <row r="81" customFormat="false" ht="44.15" hidden="false" customHeight="true" outlineLevel="0" collapsed="false">
      <c r="A81" s="22"/>
      <c r="B81" s="54"/>
      <c r="C81" s="27" t="s">
        <v>56</v>
      </c>
      <c r="D81" s="27" t="s">
        <v>57</v>
      </c>
      <c r="E81" s="27" t="s">
        <v>58</v>
      </c>
      <c r="F81" s="56" t="s">
        <v>59</v>
      </c>
      <c r="G81" s="27" t="s">
        <v>60</v>
      </c>
      <c r="H81" s="29" t="s">
        <v>205</v>
      </c>
      <c r="I81" s="56" t="s">
        <v>62</v>
      </c>
      <c r="J81" s="29"/>
      <c r="K81" s="29" t="n">
        <v>393.4</v>
      </c>
      <c r="L81" s="29" t="n">
        <f aca="false">K81*N81</f>
        <v>1534.26</v>
      </c>
      <c r="M81" s="29"/>
      <c r="N81" s="57" t="n">
        <v>3.9</v>
      </c>
      <c r="O81" s="33"/>
      <c r="P81" s="32"/>
      <c r="Q81" s="32" t="n">
        <v>1</v>
      </c>
      <c r="R81" s="32" t="n">
        <v>19</v>
      </c>
      <c r="S81" s="58" t="n">
        <v>1</v>
      </c>
    </row>
    <row r="82" customFormat="false" ht="44.15" hidden="false" customHeight="true" outlineLevel="0" collapsed="false">
      <c r="A82" s="22"/>
      <c r="B82" s="54"/>
      <c r="C82" s="27" t="s">
        <v>56</v>
      </c>
      <c r="D82" s="27" t="s">
        <v>57</v>
      </c>
      <c r="E82" s="27" t="s">
        <v>63</v>
      </c>
      <c r="F82" s="28" t="s">
        <v>64</v>
      </c>
      <c r="G82" s="27" t="s">
        <v>65</v>
      </c>
      <c r="H82" s="29" t="s">
        <v>206</v>
      </c>
      <c r="I82" s="28" t="s">
        <v>62</v>
      </c>
      <c r="J82" s="29"/>
      <c r="K82" s="29" t="n">
        <v>670.94</v>
      </c>
      <c r="L82" s="29" t="n">
        <f aca="false">K82*N82</f>
        <v>2616.666</v>
      </c>
      <c r="M82" s="29"/>
      <c r="N82" s="57" t="n">
        <v>3.9</v>
      </c>
      <c r="O82" s="33"/>
      <c r="P82" s="32"/>
      <c r="Q82" s="32"/>
      <c r="R82" s="32"/>
      <c r="S82" s="58" t="n">
        <v>1</v>
      </c>
    </row>
    <row r="83" customFormat="false" ht="44.15" hidden="false" customHeight="true" outlineLevel="0" collapsed="false">
      <c r="A83" s="22"/>
      <c r="B83" s="54"/>
      <c r="C83" s="27" t="s">
        <v>214</v>
      </c>
      <c r="D83" s="27" t="s">
        <v>215</v>
      </c>
      <c r="E83" s="27" t="s">
        <v>216</v>
      </c>
      <c r="F83" s="27" t="s">
        <v>261</v>
      </c>
      <c r="G83" s="27" t="s">
        <v>262</v>
      </c>
      <c r="H83" s="28" t="s">
        <v>263</v>
      </c>
      <c r="I83" s="29" t="s">
        <v>264</v>
      </c>
      <c r="J83" s="29"/>
      <c r="K83" s="29" t="n">
        <v>40000</v>
      </c>
      <c r="L83" s="29" t="n">
        <v>40000</v>
      </c>
      <c r="M83" s="30"/>
      <c r="N83" s="32"/>
      <c r="O83" s="33"/>
      <c r="P83" s="32"/>
      <c r="Q83" s="32"/>
      <c r="R83" s="32"/>
      <c r="S83" s="32" t="n">
        <v>1</v>
      </c>
      <c r="T83" s="2"/>
    </row>
    <row r="84" customFormat="false" ht="44.15" hidden="false" customHeight="true" outlineLevel="0" collapsed="false">
      <c r="A84" s="22"/>
      <c r="B84" s="54"/>
      <c r="C84" s="27" t="s">
        <v>144</v>
      </c>
      <c r="D84" s="27" t="s">
        <v>21</v>
      </c>
      <c r="E84" s="27" t="s">
        <v>145</v>
      </c>
      <c r="F84" s="28" t="s">
        <v>31</v>
      </c>
      <c r="G84" s="29"/>
      <c r="H84" s="29" t="s">
        <v>202</v>
      </c>
      <c r="I84" s="29" t="s">
        <v>33</v>
      </c>
      <c r="J84" s="29"/>
      <c r="K84" s="30"/>
      <c r="L84" s="31" t="n">
        <v>3280</v>
      </c>
      <c r="M84" s="31"/>
      <c r="N84" s="32" t="n">
        <v>2</v>
      </c>
      <c r="O84" s="33"/>
      <c r="P84" s="32"/>
      <c r="Q84" s="32"/>
      <c r="R84" s="32"/>
      <c r="S84" s="32" t="n">
        <v>1</v>
      </c>
      <c r="T84" s="2"/>
    </row>
    <row r="85" customFormat="false" ht="44.15" hidden="false" customHeight="true" outlineLevel="0" collapsed="false">
      <c r="A85" s="22"/>
      <c r="B85" s="54"/>
      <c r="C85" s="27" t="s">
        <v>265</v>
      </c>
      <c r="D85" s="27" t="s">
        <v>57</v>
      </c>
      <c r="E85" s="27" t="s">
        <v>99</v>
      </c>
      <c r="F85" s="28" t="s">
        <v>266</v>
      </c>
      <c r="G85" s="29" t="s">
        <v>267</v>
      </c>
      <c r="H85" s="29" t="s">
        <v>268</v>
      </c>
      <c r="I85" s="29" t="s">
        <v>269</v>
      </c>
      <c r="J85" s="29"/>
      <c r="K85" s="30" t="n">
        <v>80300</v>
      </c>
      <c r="L85" s="31" t="n">
        <v>80300</v>
      </c>
      <c r="M85" s="31"/>
      <c r="N85" s="32" t="n">
        <v>1</v>
      </c>
      <c r="O85" s="33"/>
      <c r="P85" s="32"/>
      <c r="Q85" s="32" t="n">
        <v>1</v>
      </c>
      <c r="R85" s="32" t="n">
        <f aca="false">2*14</f>
        <v>28</v>
      </c>
      <c r="S85" s="32" t="n">
        <v>1</v>
      </c>
      <c r="T85" s="2"/>
    </row>
    <row r="86" customFormat="false" ht="44.15" hidden="false" customHeight="true" outlineLevel="0" collapsed="false">
      <c r="A86" s="22"/>
      <c r="B86" s="54"/>
      <c r="C86" s="27" t="s">
        <v>103</v>
      </c>
      <c r="D86" s="27" t="s">
        <v>57</v>
      </c>
      <c r="E86" s="27" t="s">
        <v>99</v>
      </c>
      <c r="F86" s="28" t="s">
        <v>104</v>
      </c>
      <c r="G86" s="29" t="s">
        <v>105</v>
      </c>
      <c r="H86" s="29"/>
      <c r="I86" s="29" t="s">
        <v>102</v>
      </c>
      <c r="J86" s="29" t="s">
        <v>106</v>
      </c>
      <c r="K86" s="30" t="n">
        <v>7140</v>
      </c>
      <c r="L86" s="31" t="n">
        <f aca="false">K86*N86</f>
        <v>71400</v>
      </c>
      <c r="M86" s="31"/>
      <c r="N86" s="32" t="n">
        <v>10</v>
      </c>
      <c r="O86" s="33"/>
      <c r="P86" s="32"/>
      <c r="Q86" s="32" t="n">
        <v>1</v>
      </c>
      <c r="R86" s="32"/>
      <c r="S86" s="32" t="n">
        <v>1</v>
      </c>
      <c r="T86" s="2"/>
    </row>
    <row r="87" customFormat="false" ht="44.15" hidden="false" customHeight="true" outlineLevel="0" collapsed="false">
      <c r="A87" s="22"/>
      <c r="B87" s="54"/>
      <c r="C87" s="27" t="s">
        <v>103</v>
      </c>
      <c r="D87" s="27" t="s">
        <v>57</v>
      </c>
      <c r="E87" s="27" t="s">
        <v>99</v>
      </c>
      <c r="F87" s="28" t="s">
        <v>104</v>
      </c>
      <c r="G87" s="29" t="s">
        <v>246</v>
      </c>
      <c r="H87" s="29"/>
      <c r="I87" s="29" t="s">
        <v>102</v>
      </c>
      <c r="J87" s="29" t="s">
        <v>106</v>
      </c>
      <c r="K87" s="30" t="n">
        <v>4000</v>
      </c>
      <c r="L87" s="31" t="n">
        <f aca="false">K87*N87</f>
        <v>16000</v>
      </c>
      <c r="M87" s="31"/>
      <c r="N87" s="32" t="n">
        <v>4</v>
      </c>
      <c r="O87" s="33"/>
      <c r="P87" s="32"/>
      <c r="Q87" s="32" t="n">
        <v>1</v>
      </c>
      <c r="R87" s="32"/>
      <c r="S87" s="32" t="n">
        <v>1</v>
      </c>
      <c r="T87" s="2"/>
    </row>
    <row r="88" customFormat="false" ht="44.15" hidden="false" customHeight="true" outlineLevel="0" collapsed="false">
      <c r="A88" s="22"/>
      <c r="B88" s="54"/>
      <c r="C88" s="27" t="s">
        <v>103</v>
      </c>
      <c r="D88" s="27" t="s">
        <v>57</v>
      </c>
      <c r="E88" s="27" t="s">
        <v>99</v>
      </c>
      <c r="F88" s="28" t="s">
        <v>104</v>
      </c>
      <c r="G88" s="29" t="s">
        <v>247</v>
      </c>
      <c r="H88" s="29"/>
      <c r="I88" s="29" t="s">
        <v>102</v>
      </c>
      <c r="J88" s="29" t="s">
        <v>106</v>
      </c>
      <c r="K88" s="30" t="n">
        <v>8600</v>
      </c>
      <c r="L88" s="31" t="n">
        <f aca="false">K88*N88</f>
        <v>17200</v>
      </c>
      <c r="M88" s="31"/>
      <c r="N88" s="32" t="n">
        <v>2</v>
      </c>
      <c r="O88" s="33"/>
      <c r="P88" s="32"/>
      <c r="Q88" s="32" t="n">
        <v>1</v>
      </c>
      <c r="R88" s="32"/>
      <c r="S88" s="32" t="n">
        <v>1</v>
      </c>
      <c r="T88" s="2"/>
    </row>
    <row r="89" customFormat="false" ht="44.15" hidden="false" customHeight="true" outlineLevel="0" collapsed="false">
      <c r="A89" s="22"/>
      <c r="B89" s="54"/>
      <c r="C89" s="27" t="s">
        <v>103</v>
      </c>
      <c r="D89" s="27" t="s">
        <v>57</v>
      </c>
      <c r="E89" s="27" t="s">
        <v>99</v>
      </c>
      <c r="F89" s="28" t="s">
        <v>104</v>
      </c>
      <c r="G89" s="29" t="s">
        <v>248</v>
      </c>
      <c r="H89" s="29"/>
      <c r="I89" s="29" t="s">
        <v>102</v>
      </c>
      <c r="J89" s="29" t="s">
        <v>106</v>
      </c>
      <c r="K89" s="30" t="n">
        <v>2000</v>
      </c>
      <c r="L89" s="31" t="n">
        <f aca="false">K89*N89</f>
        <v>14000</v>
      </c>
      <c r="M89" s="31"/>
      <c r="N89" s="32" t="n">
        <v>7</v>
      </c>
      <c r="O89" s="33"/>
      <c r="P89" s="32"/>
      <c r="Q89" s="32" t="n">
        <v>1</v>
      </c>
      <c r="R89" s="32"/>
      <c r="S89" s="32" t="n">
        <v>1</v>
      </c>
      <c r="T89" s="2"/>
    </row>
    <row r="90" customFormat="false" ht="44.15" hidden="false" customHeight="true" outlineLevel="0" collapsed="false">
      <c r="A90" s="22"/>
      <c r="B90" s="54"/>
      <c r="C90" s="27" t="s">
        <v>103</v>
      </c>
      <c r="D90" s="27" t="s">
        <v>57</v>
      </c>
      <c r="E90" s="27" t="s">
        <v>99</v>
      </c>
      <c r="F90" s="28" t="s">
        <v>104</v>
      </c>
      <c r="G90" s="29" t="s">
        <v>249</v>
      </c>
      <c r="H90" s="29"/>
      <c r="I90" s="29" t="s">
        <v>102</v>
      </c>
      <c r="J90" s="29" t="s">
        <v>106</v>
      </c>
      <c r="K90" s="30" t="n">
        <v>2800</v>
      </c>
      <c r="L90" s="31" t="n">
        <f aca="false">K90*N90</f>
        <v>11200</v>
      </c>
      <c r="M90" s="31"/>
      <c r="N90" s="32" t="n">
        <v>4</v>
      </c>
      <c r="O90" s="33"/>
      <c r="P90" s="32"/>
      <c r="Q90" s="32" t="n">
        <v>1</v>
      </c>
      <c r="R90" s="32"/>
      <c r="S90" s="32" t="n">
        <v>1</v>
      </c>
      <c r="T90" s="2"/>
    </row>
    <row r="91" customFormat="false" ht="44.15" hidden="false" customHeight="true" outlineLevel="0" collapsed="false">
      <c r="A91" s="22"/>
      <c r="B91" s="54"/>
      <c r="C91" s="27" t="s">
        <v>103</v>
      </c>
      <c r="D91" s="27" t="s">
        <v>57</v>
      </c>
      <c r="E91" s="27" t="s">
        <v>99</v>
      </c>
      <c r="F91" s="28" t="s">
        <v>104</v>
      </c>
      <c r="G91" s="29" t="s">
        <v>112</v>
      </c>
      <c r="H91" s="29"/>
      <c r="I91" s="29" t="s">
        <v>102</v>
      </c>
      <c r="J91" s="29" t="s">
        <v>106</v>
      </c>
      <c r="K91" s="30" t="n">
        <v>80</v>
      </c>
      <c r="L91" s="31" t="n">
        <f aca="false">K91*N91</f>
        <v>2240</v>
      </c>
      <c r="M91" s="31"/>
      <c r="N91" s="32" t="n">
        <f aca="false">16+12</f>
        <v>28</v>
      </c>
      <c r="O91" s="33"/>
      <c r="P91" s="32"/>
      <c r="Q91" s="32" t="n">
        <v>1</v>
      </c>
      <c r="R91" s="32"/>
      <c r="S91" s="32" t="n">
        <v>1</v>
      </c>
      <c r="T91" s="2"/>
    </row>
    <row r="92" customFormat="false" ht="44.15" hidden="false" customHeight="true" outlineLevel="0" collapsed="false">
      <c r="A92" s="22"/>
      <c r="B92" s="54"/>
      <c r="C92" s="27" t="s">
        <v>103</v>
      </c>
      <c r="D92" s="27" t="s">
        <v>57</v>
      </c>
      <c r="E92" s="27" t="s">
        <v>99</v>
      </c>
      <c r="F92" s="28" t="s">
        <v>104</v>
      </c>
      <c r="G92" s="29" t="s">
        <v>250</v>
      </c>
      <c r="H92" s="29"/>
      <c r="I92" s="29" t="s">
        <v>102</v>
      </c>
      <c r="J92" s="29" t="s">
        <v>106</v>
      </c>
      <c r="K92" s="30" t="n">
        <v>2800</v>
      </c>
      <c r="L92" s="31" t="n">
        <f aca="false">K92*N92</f>
        <v>5600</v>
      </c>
      <c r="M92" s="31"/>
      <c r="N92" s="32" t="n">
        <v>2</v>
      </c>
      <c r="O92" s="33"/>
      <c r="P92" s="32"/>
      <c r="Q92" s="32" t="n">
        <v>1</v>
      </c>
      <c r="R92" s="32"/>
      <c r="S92" s="32" t="n">
        <v>1</v>
      </c>
      <c r="T92" s="2"/>
    </row>
    <row r="93" customFormat="false" ht="44.15" hidden="false" customHeight="true" outlineLevel="0" collapsed="false">
      <c r="A93" s="22"/>
      <c r="B93" s="54"/>
      <c r="C93" s="27" t="s">
        <v>103</v>
      </c>
      <c r="D93" s="27" t="s">
        <v>57</v>
      </c>
      <c r="E93" s="27" t="s">
        <v>99</v>
      </c>
      <c r="F93" s="28" t="s">
        <v>104</v>
      </c>
      <c r="G93" s="29" t="s">
        <v>251</v>
      </c>
      <c r="H93" s="29"/>
      <c r="I93" s="29" t="s">
        <v>102</v>
      </c>
      <c r="J93" s="29" t="s">
        <v>106</v>
      </c>
      <c r="K93" s="30" t="n">
        <v>10800</v>
      </c>
      <c r="L93" s="31" t="n">
        <f aca="false">K93*N93</f>
        <v>151200</v>
      </c>
      <c r="M93" s="31"/>
      <c r="N93" s="32" t="n">
        <f aca="false">8+6</f>
        <v>14</v>
      </c>
      <c r="O93" s="33"/>
      <c r="P93" s="32"/>
      <c r="Q93" s="32" t="n">
        <v>1</v>
      </c>
      <c r="R93" s="32" t="n">
        <f aca="false">16*N93</f>
        <v>224</v>
      </c>
      <c r="S93" s="32" t="n">
        <v>1</v>
      </c>
      <c r="T93" s="2"/>
    </row>
    <row r="94" customFormat="false" ht="44.15" hidden="false" customHeight="true" outlineLevel="0" collapsed="false">
      <c r="A94" s="22"/>
      <c r="B94" s="54"/>
      <c r="C94" s="27" t="s">
        <v>103</v>
      </c>
      <c r="D94" s="27" t="s">
        <v>57</v>
      </c>
      <c r="E94" s="27" t="s">
        <v>99</v>
      </c>
      <c r="F94" s="28" t="s">
        <v>104</v>
      </c>
      <c r="G94" s="29" t="s">
        <v>270</v>
      </c>
      <c r="H94" s="29"/>
      <c r="I94" s="29" t="s">
        <v>102</v>
      </c>
      <c r="J94" s="29" t="s">
        <v>106</v>
      </c>
      <c r="K94" s="30" t="n">
        <f aca="false">18000/3</f>
        <v>6000</v>
      </c>
      <c r="L94" s="31" t="n">
        <f aca="false">K94*N94</f>
        <v>30000</v>
      </c>
      <c r="M94" s="31"/>
      <c r="N94" s="32" t="n">
        <v>5</v>
      </c>
      <c r="O94" s="33"/>
      <c r="P94" s="32"/>
      <c r="Q94" s="32" t="n">
        <v>1</v>
      </c>
      <c r="R94" s="32" t="n">
        <f aca="false">20*N94</f>
        <v>100</v>
      </c>
      <c r="S94" s="32" t="n">
        <v>1</v>
      </c>
      <c r="T94" s="2"/>
    </row>
    <row r="95" customFormat="false" ht="44.15" hidden="false" customHeight="true" outlineLevel="0" collapsed="false">
      <c r="A95" s="22"/>
      <c r="B95" s="54"/>
      <c r="C95" s="27" t="s">
        <v>103</v>
      </c>
      <c r="D95" s="27" t="s">
        <v>57</v>
      </c>
      <c r="E95" s="27" t="s">
        <v>99</v>
      </c>
      <c r="F95" s="28" t="s">
        <v>104</v>
      </c>
      <c r="G95" s="29" t="s">
        <v>252</v>
      </c>
      <c r="H95" s="29"/>
      <c r="I95" s="29" t="s">
        <v>102</v>
      </c>
      <c r="J95" s="29" t="s">
        <v>106</v>
      </c>
      <c r="K95" s="30" t="n">
        <v>16800</v>
      </c>
      <c r="L95" s="31" t="n">
        <f aca="false">K95*N95</f>
        <v>50400</v>
      </c>
      <c r="M95" s="31"/>
      <c r="N95" s="32" t="n">
        <v>3</v>
      </c>
      <c r="O95" s="33"/>
      <c r="P95" s="32"/>
      <c r="Q95" s="32" t="n">
        <v>1</v>
      </c>
      <c r="R95" s="32" t="n">
        <f aca="false">10*N95</f>
        <v>30</v>
      </c>
      <c r="S95" s="32" t="n">
        <v>1</v>
      </c>
      <c r="T95" s="2"/>
    </row>
    <row r="96" customFormat="false" ht="44.15" hidden="false" customHeight="true" outlineLevel="0" collapsed="false">
      <c r="A96" s="22"/>
      <c r="B96" s="54"/>
      <c r="C96" s="27" t="s">
        <v>39</v>
      </c>
      <c r="D96" s="27" t="s">
        <v>21</v>
      </c>
      <c r="E96" s="27" t="s">
        <v>40</v>
      </c>
      <c r="F96" s="28" t="s">
        <v>41</v>
      </c>
      <c r="G96" s="29" t="s">
        <v>42</v>
      </c>
      <c r="H96" s="29"/>
      <c r="I96" s="29" t="s">
        <v>37</v>
      </c>
      <c r="J96" s="29"/>
      <c r="K96" s="30" t="n">
        <v>1200</v>
      </c>
      <c r="L96" s="31" t="n">
        <v>15816</v>
      </c>
      <c r="M96" s="31"/>
      <c r="N96" s="32" t="n">
        <v>13.18</v>
      </c>
      <c r="O96" s="33"/>
      <c r="P96" s="32"/>
      <c r="Q96" s="32"/>
      <c r="R96" s="32"/>
      <c r="S96" s="32" t="n">
        <v>1</v>
      </c>
      <c r="T96" s="2"/>
    </row>
    <row r="97" customFormat="false" ht="44.15" hidden="false" customHeight="true" outlineLevel="0" collapsed="false">
      <c r="A97" s="22"/>
      <c r="B97" s="54"/>
      <c r="C97" s="27" t="s">
        <v>271</v>
      </c>
      <c r="D97" s="27" t="s">
        <v>215</v>
      </c>
      <c r="E97" s="27" t="s">
        <v>216</v>
      </c>
      <c r="F97" s="28" t="s">
        <v>272</v>
      </c>
      <c r="G97" s="29" t="s">
        <v>273</v>
      </c>
      <c r="H97" s="29" t="s">
        <v>274</v>
      </c>
      <c r="I97" s="29" t="s">
        <v>275</v>
      </c>
      <c r="J97" s="29"/>
      <c r="K97" s="30" t="n">
        <v>36000</v>
      </c>
      <c r="L97" s="31" t="n">
        <v>288000</v>
      </c>
      <c r="M97" s="31"/>
      <c r="N97" s="32" t="n">
        <v>8</v>
      </c>
      <c r="O97" s="33"/>
      <c r="P97" s="32"/>
      <c r="Q97" s="32"/>
      <c r="R97" s="32"/>
      <c r="S97" s="32" t="n">
        <v>1</v>
      </c>
      <c r="T97" s="2"/>
    </row>
    <row r="98" customFormat="false" ht="44.15" hidden="false" customHeight="true" outlineLevel="0" collapsed="false">
      <c r="A98" s="22"/>
      <c r="B98" s="54"/>
      <c r="C98" s="27" t="s">
        <v>276</v>
      </c>
      <c r="D98" s="27" t="s">
        <v>45</v>
      </c>
      <c r="E98" s="27" t="s">
        <v>45</v>
      </c>
      <c r="F98" s="28" t="s">
        <v>277</v>
      </c>
      <c r="G98" s="29" t="s">
        <v>278</v>
      </c>
      <c r="H98" s="29" t="s">
        <v>279</v>
      </c>
      <c r="I98" s="29" t="s">
        <v>280</v>
      </c>
      <c r="J98" s="29" t="s">
        <v>281</v>
      </c>
      <c r="K98" s="30" t="n">
        <v>29240</v>
      </c>
      <c r="L98" s="31" t="n">
        <f aca="false">K98*N98</f>
        <v>233920</v>
      </c>
      <c r="M98" s="31"/>
      <c r="N98" s="32" t="n">
        <v>8</v>
      </c>
      <c r="O98" s="33"/>
      <c r="P98" s="32" t="n">
        <v>42</v>
      </c>
      <c r="Q98" s="32"/>
      <c r="R98" s="32"/>
      <c r="S98" s="32" t="n">
        <v>1</v>
      </c>
      <c r="T98" s="2"/>
    </row>
    <row r="99" customFormat="false" ht="44.15" hidden="false" customHeight="true" outlineLevel="0" collapsed="false">
      <c r="A99" s="22"/>
      <c r="B99" s="54"/>
      <c r="C99" s="27" t="s">
        <v>282</v>
      </c>
      <c r="D99" s="27" t="s">
        <v>45</v>
      </c>
      <c r="E99" s="27" t="s">
        <v>45</v>
      </c>
      <c r="F99" s="28" t="s">
        <v>283</v>
      </c>
      <c r="G99" s="29" t="s">
        <v>284</v>
      </c>
      <c r="H99" s="29" t="s">
        <v>285</v>
      </c>
      <c r="I99" s="29" t="s">
        <v>286</v>
      </c>
      <c r="J99" s="29"/>
      <c r="K99" s="30" t="n">
        <v>384940</v>
      </c>
      <c r="L99" s="31" t="n">
        <v>384940</v>
      </c>
      <c r="M99" s="31"/>
      <c r="N99" s="32" t="n">
        <v>1</v>
      </c>
      <c r="O99" s="33"/>
      <c r="P99" s="32"/>
      <c r="Q99" s="32"/>
      <c r="R99" s="32"/>
      <c r="S99" s="32" t="n">
        <v>1</v>
      </c>
      <c r="T99" s="2"/>
    </row>
    <row r="100" customFormat="false" ht="44.15" hidden="false" customHeight="true" outlineLevel="0" collapsed="false">
      <c r="A100" s="22"/>
      <c r="B100" s="54"/>
      <c r="C100" s="27" t="s">
        <v>287</v>
      </c>
      <c r="D100" s="27" t="s">
        <v>44</v>
      </c>
      <c r="E100" s="27" t="s">
        <v>45</v>
      </c>
      <c r="F100" s="28"/>
      <c r="G100" s="29" t="s">
        <v>288</v>
      </c>
      <c r="H100" s="29"/>
      <c r="I100" s="29" t="s">
        <v>209</v>
      </c>
      <c r="J100" s="29"/>
      <c r="K100" s="30" t="n">
        <v>348654</v>
      </c>
      <c r="L100" s="31" t="n">
        <v>348654</v>
      </c>
      <c r="M100" s="31"/>
      <c r="N100" s="32"/>
      <c r="O100" s="33"/>
      <c r="P100" s="32"/>
      <c r="Q100" s="32"/>
      <c r="R100" s="32"/>
      <c r="S100" s="32" t="n">
        <v>1</v>
      </c>
      <c r="T100" s="2"/>
    </row>
    <row r="101" customFormat="false" ht="44.15" hidden="false" customHeight="true" outlineLevel="0" collapsed="false">
      <c r="A101" s="22"/>
      <c r="B101" s="54"/>
      <c r="C101" s="27" t="s">
        <v>143</v>
      </c>
      <c r="D101" s="27" t="s">
        <v>29</v>
      </c>
      <c r="E101" s="27" t="s">
        <v>30</v>
      </c>
      <c r="F101" s="28" t="s">
        <v>31</v>
      </c>
      <c r="G101" s="29"/>
      <c r="H101" s="29" t="s">
        <v>204</v>
      </c>
      <c r="I101" s="29" t="s">
        <v>33</v>
      </c>
      <c r="J101" s="29"/>
      <c r="K101" s="30"/>
      <c r="L101" s="31" t="n">
        <v>37224</v>
      </c>
      <c r="M101" s="31"/>
      <c r="N101" s="32" t="n">
        <v>8.8</v>
      </c>
      <c r="O101" s="33"/>
      <c r="P101" s="32"/>
      <c r="Q101" s="32"/>
      <c r="R101" s="32"/>
      <c r="S101" s="32" t="n">
        <v>1</v>
      </c>
      <c r="T101" s="2"/>
    </row>
    <row r="102" customFormat="false" ht="44.15" hidden="false" customHeight="true" outlineLevel="0" collapsed="false">
      <c r="A102" s="22"/>
      <c r="B102" s="54"/>
      <c r="C102" s="27" t="s">
        <v>28</v>
      </c>
      <c r="D102" s="27" t="s">
        <v>29</v>
      </c>
      <c r="E102" s="27" t="s">
        <v>30</v>
      </c>
      <c r="F102" s="28" t="s">
        <v>31</v>
      </c>
      <c r="G102" s="29"/>
      <c r="H102" s="29" t="s">
        <v>204</v>
      </c>
      <c r="I102" s="29" t="s">
        <v>33</v>
      </c>
      <c r="J102" s="29"/>
      <c r="K102" s="30"/>
      <c r="L102" s="31" t="n">
        <v>68940</v>
      </c>
      <c r="M102" s="31"/>
      <c r="N102" s="32" t="n">
        <v>10.2</v>
      </c>
      <c r="O102" s="33"/>
      <c r="P102" s="32"/>
      <c r="Q102" s="32"/>
      <c r="R102" s="32"/>
      <c r="S102" s="32" t="n">
        <v>1</v>
      </c>
      <c r="T102" s="2"/>
    </row>
    <row r="103" customFormat="false" ht="44.15" hidden="false" customHeight="true" outlineLevel="0" collapsed="false">
      <c r="A103" s="22"/>
      <c r="B103" s="59" t="s">
        <v>289</v>
      </c>
      <c r="C103" s="60" t="s">
        <v>290</v>
      </c>
      <c r="D103" s="60" t="s">
        <v>291</v>
      </c>
      <c r="E103" s="60"/>
      <c r="F103" s="61" t="s">
        <v>292</v>
      </c>
      <c r="G103" s="62" t="s">
        <v>293</v>
      </c>
      <c r="H103" s="62" t="s">
        <v>294</v>
      </c>
      <c r="I103" s="62" t="s">
        <v>295</v>
      </c>
      <c r="J103" s="62" t="s">
        <v>296</v>
      </c>
      <c r="K103" s="63" t="n">
        <v>45375</v>
      </c>
      <c r="L103" s="64" t="n">
        <f aca="false">K103*N103</f>
        <v>110261.25</v>
      </c>
      <c r="M103" s="64"/>
      <c r="N103" s="65" t="n">
        <v>2.43</v>
      </c>
      <c r="O103" s="65"/>
      <c r="P103" s="65"/>
      <c r="Q103" s="65"/>
      <c r="R103" s="65"/>
      <c r="S103" s="65" t="n">
        <v>1</v>
      </c>
      <c r="T103" s="2"/>
    </row>
    <row r="104" customFormat="false" ht="44.15" hidden="false" customHeight="true" outlineLevel="0" collapsed="false">
      <c r="A104" s="22"/>
      <c r="B104" s="59"/>
      <c r="C104" s="60" t="s">
        <v>297</v>
      </c>
      <c r="D104" s="60" t="s">
        <v>298</v>
      </c>
      <c r="E104" s="60" t="s">
        <v>298</v>
      </c>
      <c r="F104" s="62" t="s">
        <v>299</v>
      </c>
      <c r="G104" s="62" t="s">
        <v>300</v>
      </c>
      <c r="H104" s="62" t="s">
        <v>301</v>
      </c>
      <c r="I104" s="62" t="s">
        <v>295</v>
      </c>
      <c r="J104" s="62" t="s">
        <v>302</v>
      </c>
      <c r="K104" s="63" t="n">
        <v>35000</v>
      </c>
      <c r="L104" s="64" t="n">
        <v>35000</v>
      </c>
      <c r="M104" s="64"/>
      <c r="N104" s="65" t="n">
        <v>1</v>
      </c>
      <c r="O104" s="66"/>
      <c r="P104" s="65"/>
      <c r="Q104" s="65"/>
      <c r="R104" s="65"/>
      <c r="S104" s="65" t="n">
        <v>1</v>
      </c>
      <c r="T104" s="2"/>
    </row>
    <row r="105" customFormat="false" ht="44.15" hidden="false" customHeight="true" outlineLevel="0" collapsed="false">
      <c r="A105" s="22"/>
      <c r="B105" s="59"/>
      <c r="C105" s="60" t="s">
        <v>303</v>
      </c>
      <c r="D105" s="60" t="s">
        <v>298</v>
      </c>
      <c r="E105" s="60" t="s">
        <v>298</v>
      </c>
      <c r="F105" s="62" t="s">
        <v>299</v>
      </c>
      <c r="G105" s="62" t="s">
        <v>300</v>
      </c>
      <c r="H105" s="62" t="s">
        <v>301</v>
      </c>
      <c r="I105" s="62" t="s">
        <v>295</v>
      </c>
      <c r="J105" s="62" t="s">
        <v>302</v>
      </c>
      <c r="K105" s="63" t="n">
        <v>35000</v>
      </c>
      <c r="L105" s="64" t="n">
        <v>35000</v>
      </c>
      <c r="M105" s="64"/>
      <c r="N105" s="65" t="n">
        <v>1</v>
      </c>
      <c r="O105" s="66"/>
      <c r="P105" s="65"/>
      <c r="Q105" s="65"/>
      <c r="R105" s="65"/>
      <c r="S105" s="65" t="n">
        <v>1</v>
      </c>
      <c r="T105" s="2"/>
    </row>
    <row r="106" customFormat="false" ht="44.15" hidden="false" customHeight="true" outlineLevel="0" collapsed="false">
      <c r="A106" s="22"/>
      <c r="B106" s="59"/>
      <c r="C106" s="60" t="s">
        <v>304</v>
      </c>
      <c r="D106" s="60" t="s">
        <v>298</v>
      </c>
      <c r="E106" s="60" t="s">
        <v>298</v>
      </c>
      <c r="F106" s="62" t="s">
        <v>299</v>
      </c>
      <c r="G106" s="62" t="s">
        <v>300</v>
      </c>
      <c r="H106" s="62" t="s">
        <v>301</v>
      </c>
      <c r="I106" s="62" t="s">
        <v>295</v>
      </c>
      <c r="J106" s="62" t="s">
        <v>302</v>
      </c>
      <c r="K106" s="63" t="n">
        <v>35000</v>
      </c>
      <c r="L106" s="64" t="n">
        <v>35000</v>
      </c>
      <c r="M106" s="64"/>
      <c r="N106" s="65" t="n">
        <v>1</v>
      </c>
      <c r="O106" s="66"/>
      <c r="P106" s="65"/>
      <c r="Q106" s="65"/>
      <c r="R106" s="65"/>
      <c r="S106" s="65" t="n">
        <v>1</v>
      </c>
      <c r="T106" s="2"/>
    </row>
    <row r="107" customFormat="false" ht="44.15" hidden="false" customHeight="true" outlineLevel="0" collapsed="false">
      <c r="A107" s="22"/>
      <c r="B107" s="59"/>
      <c r="C107" s="60" t="s">
        <v>305</v>
      </c>
      <c r="D107" s="60" t="s">
        <v>298</v>
      </c>
      <c r="E107" s="60" t="s">
        <v>298</v>
      </c>
      <c r="F107" s="62" t="s">
        <v>299</v>
      </c>
      <c r="G107" s="62" t="s">
        <v>300</v>
      </c>
      <c r="H107" s="62" t="s">
        <v>301</v>
      </c>
      <c r="I107" s="62" t="s">
        <v>295</v>
      </c>
      <c r="J107" s="62" t="s">
        <v>302</v>
      </c>
      <c r="K107" s="63" t="n">
        <v>35000</v>
      </c>
      <c r="L107" s="64" t="n">
        <v>35000</v>
      </c>
      <c r="M107" s="64"/>
      <c r="N107" s="65" t="n">
        <v>1</v>
      </c>
      <c r="O107" s="66"/>
      <c r="P107" s="65"/>
      <c r="Q107" s="65"/>
      <c r="R107" s="65"/>
      <c r="S107" s="65" t="n">
        <v>1</v>
      </c>
      <c r="T107" s="2"/>
    </row>
    <row r="108" customFormat="false" ht="44.15" hidden="false" customHeight="true" outlineLevel="0" collapsed="false">
      <c r="A108" s="22"/>
      <c r="B108" s="59"/>
      <c r="C108" s="60" t="s">
        <v>306</v>
      </c>
      <c r="D108" s="60" t="s">
        <v>298</v>
      </c>
      <c r="E108" s="60" t="s">
        <v>298</v>
      </c>
      <c r="F108" s="62" t="s">
        <v>299</v>
      </c>
      <c r="G108" s="62" t="s">
        <v>300</v>
      </c>
      <c r="H108" s="62" t="s">
        <v>301</v>
      </c>
      <c r="I108" s="62" t="s">
        <v>295</v>
      </c>
      <c r="J108" s="62" t="s">
        <v>302</v>
      </c>
      <c r="K108" s="63" t="n">
        <v>35000</v>
      </c>
      <c r="L108" s="64" t="n">
        <v>35000</v>
      </c>
      <c r="M108" s="64"/>
      <c r="N108" s="65" t="n">
        <v>1</v>
      </c>
      <c r="O108" s="66"/>
      <c r="P108" s="65"/>
      <c r="Q108" s="65"/>
      <c r="R108" s="65"/>
      <c r="S108" s="65" t="n">
        <v>1</v>
      </c>
      <c r="T108" s="2"/>
    </row>
    <row r="109" customFormat="false" ht="44.15" hidden="false" customHeight="true" outlineLevel="0" collapsed="false">
      <c r="A109" s="22"/>
      <c r="B109" s="59"/>
      <c r="C109" s="60" t="s">
        <v>147</v>
      </c>
      <c r="D109" s="60" t="s">
        <v>21</v>
      </c>
      <c r="E109" s="60" t="s">
        <v>147</v>
      </c>
      <c r="F109" s="61" t="s">
        <v>148</v>
      </c>
      <c r="G109" s="62" t="s">
        <v>149</v>
      </c>
      <c r="H109" s="62" t="s">
        <v>150</v>
      </c>
      <c r="I109" s="62" t="s">
        <v>151</v>
      </c>
      <c r="J109" s="62"/>
      <c r="K109" s="63" t="n">
        <f aca="false">599+425</f>
        <v>1024</v>
      </c>
      <c r="L109" s="64" t="n">
        <f aca="false">K109*N109</f>
        <v>9625.6</v>
      </c>
      <c r="M109" s="64"/>
      <c r="N109" s="65" t="n">
        <v>9.4</v>
      </c>
      <c r="O109" s="66"/>
      <c r="P109" s="65"/>
      <c r="Q109" s="65"/>
      <c r="R109" s="65"/>
      <c r="S109" s="65" t="n">
        <v>1</v>
      </c>
      <c r="T109" s="2"/>
    </row>
    <row r="110" customFormat="false" ht="44.15" hidden="false" customHeight="true" outlineLevel="0" collapsed="false">
      <c r="A110" s="22"/>
      <c r="B110" s="59"/>
      <c r="C110" s="67" t="s">
        <v>152</v>
      </c>
      <c r="D110" s="67" t="s">
        <v>21</v>
      </c>
      <c r="E110" s="67" t="s">
        <v>152</v>
      </c>
      <c r="F110" s="61" t="s">
        <v>153</v>
      </c>
      <c r="G110" s="62" t="s">
        <v>154</v>
      </c>
      <c r="H110" s="62" t="s">
        <v>155</v>
      </c>
      <c r="I110" s="62" t="s">
        <v>156</v>
      </c>
      <c r="J110" s="62" t="s">
        <v>157</v>
      </c>
      <c r="K110" s="63" t="n">
        <v>450</v>
      </c>
      <c r="L110" s="64" t="n">
        <f aca="false">K110*N110</f>
        <v>6705</v>
      </c>
      <c r="M110" s="64"/>
      <c r="N110" s="65" t="n">
        <v>14.9</v>
      </c>
      <c r="O110" s="66"/>
      <c r="P110" s="65"/>
      <c r="Q110" s="65"/>
      <c r="R110" s="65"/>
      <c r="S110" s="65" t="n">
        <v>1</v>
      </c>
      <c r="T110" s="6" t="s">
        <v>307</v>
      </c>
    </row>
    <row r="111" customFormat="false" ht="44.15" hidden="false" customHeight="true" outlineLevel="0" collapsed="false">
      <c r="A111" s="22"/>
      <c r="B111" s="59"/>
      <c r="C111" s="60" t="s">
        <v>164</v>
      </c>
      <c r="D111" s="60" t="s">
        <v>127</v>
      </c>
      <c r="E111" s="60" t="s">
        <v>165</v>
      </c>
      <c r="F111" s="61" t="s">
        <v>166</v>
      </c>
      <c r="G111" s="62" t="s">
        <v>167</v>
      </c>
      <c r="H111" s="62" t="s">
        <v>168</v>
      </c>
      <c r="I111" s="62" t="s">
        <v>169</v>
      </c>
      <c r="J111" s="62"/>
      <c r="K111" s="63"/>
      <c r="L111" s="64" t="n">
        <v>181440</v>
      </c>
      <c r="M111" s="64"/>
      <c r="N111" s="65"/>
      <c r="O111" s="66"/>
      <c r="P111" s="65"/>
      <c r="Q111" s="65"/>
      <c r="R111" s="65"/>
      <c r="S111" s="65" t="n">
        <v>1</v>
      </c>
      <c r="T111" s="2"/>
    </row>
    <row r="112" customFormat="false" ht="44.15" hidden="false" customHeight="true" outlineLevel="0" collapsed="false">
      <c r="A112" s="22"/>
      <c r="B112" s="59"/>
      <c r="C112" s="60" t="s">
        <v>103</v>
      </c>
      <c r="D112" s="67" t="s">
        <v>57</v>
      </c>
      <c r="E112" s="67" t="s">
        <v>99</v>
      </c>
      <c r="F112" s="61" t="s">
        <v>308</v>
      </c>
      <c r="G112" s="62" t="s">
        <v>105</v>
      </c>
      <c r="H112" s="62"/>
      <c r="I112" s="62" t="s">
        <v>102</v>
      </c>
      <c r="J112" s="62" t="s">
        <v>106</v>
      </c>
      <c r="K112" s="63" t="n">
        <v>10000</v>
      </c>
      <c r="L112" s="64" t="n">
        <f aca="false">K112*N112</f>
        <v>40000</v>
      </c>
      <c r="M112" s="64"/>
      <c r="N112" s="65" t="n">
        <v>4</v>
      </c>
      <c r="O112" s="66"/>
      <c r="P112" s="65"/>
      <c r="Q112" s="65" t="n">
        <v>1</v>
      </c>
      <c r="R112" s="65"/>
      <c r="S112" s="65" t="n">
        <v>1</v>
      </c>
      <c r="T112" s="2"/>
    </row>
    <row r="113" customFormat="false" ht="44.15" hidden="false" customHeight="true" outlineLevel="0" collapsed="false">
      <c r="A113" s="22"/>
      <c r="B113" s="59"/>
      <c r="C113" s="60" t="s">
        <v>103</v>
      </c>
      <c r="D113" s="67" t="s">
        <v>57</v>
      </c>
      <c r="E113" s="67" t="s">
        <v>99</v>
      </c>
      <c r="F113" s="61" t="s">
        <v>308</v>
      </c>
      <c r="G113" s="62" t="s">
        <v>107</v>
      </c>
      <c r="H113" s="62"/>
      <c r="I113" s="62" t="s">
        <v>102</v>
      </c>
      <c r="J113" s="62" t="s">
        <v>106</v>
      </c>
      <c r="K113" s="63" t="n">
        <v>2800</v>
      </c>
      <c r="L113" s="64" t="n">
        <f aca="false">K113*N113</f>
        <v>2800</v>
      </c>
      <c r="M113" s="64"/>
      <c r="N113" s="65" t="n">
        <v>1</v>
      </c>
      <c r="O113" s="66"/>
      <c r="P113" s="65"/>
      <c r="Q113" s="65" t="n">
        <v>1</v>
      </c>
      <c r="R113" s="65"/>
      <c r="S113" s="65" t="n">
        <v>1</v>
      </c>
      <c r="T113" s="2"/>
    </row>
    <row r="114" customFormat="false" ht="44.15" hidden="false" customHeight="true" outlineLevel="0" collapsed="false">
      <c r="A114" s="22"/>
      <c r="B114" s="59"/>
      <c r="C114" s="60" t="s">
        <v>103</v>
      </c>
      <c r="D114" s="67" t="s">
        <v>57</v>
      </c>
      <c r="E114" s="67" t="s">
        <v>99</v>
      </c>
      <c r="F114" s="61" t="s">
        <v>308</v>
      </c>
      <c r="G114" s="62" t="s">
        <v>108</v>
      </c>
      <c r="H114" s="62"/>
      <c r="I114" s="62" t="s">
        <v>102</v>
      </c>
      <c r="J114" s="62" t="s">
        <v>106</v>
      </c>
      <c r="K114" s="63" t="n">
        <v>4000</v>
      </c>
      <c r="L114" s="64" t="n">
        <f aca="false">K114*N114</f>
        <v>4000</v>
      </c>
      <c r="M114" s="64"/>
      <c r="N114" s="65" t="n">
        <v>1</v>
      </c>
      <c r="O114" s="66"/>
      <c r="P114" s="65"/>
      <c r="Q114" s="65" t="n">
        <v>1</v>
      </c>
      <c r="R114" s="65"/>
      <c r="S114" s="65" t="n">
        <v>1</v>
      </c>
      <c r="T114" s="2"/>
    </row>
    <row r="115" customFormat="false" ht="44.15" hidden="false" customHeight="true" outlineLevel="0" collapsed="false">
      <c r="A115" s="22"/>
      <c r="B115" s="59"/>
      <c r="C115" s="60" t="s">
        <v>103</v>
      </c>
      <c r="D115" s="67" t="s">
        <v>57</v>
      </c>
      <c r="E115" s="67" t="s">
        <v>99</v>
      </c>
      <c r="F115" s="61" t="s">
        <v>308</v>
      </c>
      <c r="G115" s="62" t="s">
        <v>309</v>
      </c>
      <c r="H115" s="62"/>
      <c r="I115" s="62" t="s">
        <v>102</v>
      </c>
      <c r="J115" s="62" t="s">
        <v>106</v>
      </c>
      <c r="K115" s="63" t="n">
        <v>6200</v>
      </c>
      <c r="L115" s="64" t="n">
        <f aca="false">K115*N115</f>
        <v>6200</v>
      </c>
      <c r="M115" s="64"/>
      <c r="N115" s="65" t="n">
        <v>1</v>
      </c>
      <c r="O115" s="66"/>
      <c r="P115" s="65"/>
      <c r="Q115" s="65" t="n">
        <v>1</v>
      </c>
      <c r="R115" s="65"/>
      <c r="S115" s="65" t="n">
        <v>1</v>
      </c>
      <c r="T115" s="2"/>
    </row>
    <row r="116" customFormat="false" ht="44.15" hidden="false" customHeight="true" outlineLevel="0" collapsed="false">
      <c r="A116" s="22"/>
      <c r="B116" s="59"/>
      <c r="C116" s="60" t="s">
        <v>103</v>
      </c>
      <c r="D116" s="67" t="s">
        <v>57</v>
      </c>
      <c r="E116" s="67" t="s">
        <v>99</v>
      </c>
      <c r="F116" s="61" t="s">
        <v>308</v>
      </c>
      <c r="G116" s="62" t="s">
        <v>110</v>
      </c>
      <c r="H116" s="62"/>
      <c r="I116" s="62" t="s">
        <v>102</v>
      </c>
      <c r="J116" s="62" t="s">
        <v>106</v>
      </c>
      <c r="K116" s="63" t="n">
        <v>2000</v>
      </c>
      <c r="L116" s="64" t="n">
        <f aca="false">K116*N116</f>
        <v>6000</v>
      </c>
      <c r="M116" s="64"/>
      <c r="N116" s="65" t="n">
        <v>3</v>
      </c>
      <c r="O116" s="66"/>
      <c r="P116" s="65"/>
      <c r="Q116" s="65" t="n">
        <v>1</v>
      </c>
      <c r="R116" s="65"/>
      <c r="S116" s="65" t="n">
        <v>1</v>
      </c>
      <c r="T116" s="2"/>
    </row>
    <row r="117" customFormat="false" ht="44.15" hidden="false" customHeight="true" outlineLevel="0" collapsed="false">
      <c r="A117" s="22"/>
      <c r="B117" s="59"/>
      <c r="C117" s="60" t="s">
        <v>103</v>
      </c>
      <c r="D117" s="67" t="s">
        <v>57</v>
      </c>
      <c r="E117" s="67" t="s">
        <v>99</v>
      </c>
      <c r="F117" s="61" t="s">
        <v>308</v>
      </c>
      <c r="G117" s="62" t="s">
        <v>112</v>
      </c>
      <c r="H117" s="62"/>
      <c r="I117" s="62" t="s">
        <v>102</v>
      </c>
      <c r="J117" s="62" t="s">
        <v>106</v>
      </c>
      <c r="K117" s="63" t="n">
        <f aca="false">960/12</f>
        <v>80</v>
      </c>
      <c r="L117" s="64" t="n">
        <f aca="false">K117*N117</f>
        <v>960</v>
      </c>
      <c r="M117" s="64"/>
      <c r="N117" s="65" t="n">
        <v>12</v>
      </c>
      <c r="O117" s="66"/>
      <c r="P117" s="65"/>
      <c r="Q117" s="65" t="n">
        <v>1</v>
      </c>
      <c r="R117" s="65"/>
      <c r="S117" s="65" t="n">
        <v>1</v>
      </c>
      <c r="T117" s="2"/>
    </row>
    <row r="118" customFormat="false" ht="44.15" hidden="false" customHeight="true" outlineLevel="0" collapsed="false">
      <c r="A118" s="22"/>
      <c r="B118" s="59"/>
      <c r="C118" s="60" t="s">
        <v>103</v>
      </c>
      <c r="D118" s="67" t="s">
        <v>57</v>
      </c>
      <c r="E118" s="67" t="s">
        <v>99</v>
      </c>
      <c r="F118" s="61" t="s">
        <v>308</v>
      </c>
      <c r="G118" s="62" t="s">
        <v>113</v>
      </c>
      <c r="H118" s="62"/>
      <c r="I118" s="62" t="s">
        <v>102</v>
      </c>
      <c r="J118" s="62" t="s">
        <v>106</v>
      </c>
      <c r="K118" s="63" t="n">
        <v>800</v>
      </c>
      <c r="L118" s="64" t="n">
        <f aca="false">K118*N118</f>
        <v>800</v>
      </c>
      <c r="M118" s="64"/>
      <c r="N118" s="65" t="n">
        <v>1</v>
      </c>
      <c r="O118" s="66"/>
      <c r="P118" s="65"/>
      <c r="Q118" s="65" t="n">
        <v>1</v>
      </c>
      <c r="R118" s="65"/>
      <c r="S118" s="65" t="n">
        <v>1</v>
      </c>
      <c r="T118" s="2"/>
    </row>
    <row r="119" customFormat="false" ht="44.15" hidden="false" customHeight="true" outlineLevel="0" collapsed="false">
      <c r="A119" s="22"/>
      <c r="B119" s="59"/>
      <c r="C119" s="60" t="s">
        <v>103</v>
      </c>
      <c r="D119" s="67" t="s">
        <v>57</v>
      </c>
      <c r="E119" s="67" t="s">
        <v>99</v>
      </c>
      <c r="F119" s="61" t="s">
        <v>308</v>
      </c>
      <c r="G119" s="62" t="s">
        <v>251</v>
      </c>
      <c r="H119" s="62"/>
      <c r="I119" s="62" t="s">
        <v>102</v>
      </c>
      <c r="J119" s="62" t="s">
        <v>106</v>
      </c>
      <c r="K119" s="63" t="n">
        <v>2800</v>
      </c>
      <c r="L119" s="64" t="n">
        <f aca="false">K119*N119</f>
        <v>11200</v>
      </c>
      <c r="M119" s="64"/>
      <c r="N119" s="65" t="n">
        <v>4</v>
      </c>
      <c r="O119" s="66"/>
      <c r="P119" s="65"/>
      <c r="Q119" s="65" t="n">
        <v>1</v>
      </c>
      <c r="R119" s="65" t="n">
        <f aca="false">16*N119</f>
        <v>64</v>
      </c>
      <c r="S119" s="65" t="n">
        <v>1</v>
      </c>
      <c r="T119" s="2"/>
    </row>
    <row r="120" customFormat="false" ht="44.15" hidden="false" customHeight="true" outlineLevel="0" collapsed="false">
      <c r="A120" s="22"/>
      <c r="B120" s="59"/>
      <c r="C120" s="60" t="s">
        <v>103</v>
      </c>
      <c r="D120" s="67" t="s">
        <v>57</v>
      </c>
      <c r="E120" s="67" t="s">
        <v>99</v>
      </c>
      <c r="F120" s="61" t="s">
        <v>308</v>
      </c>
      <c r="G120" s="62" t="s">
        <v>310</v>
      </c>
      <c r="H120" s="62"/>
      <c r="I120" s="62" t="s">
        <v>102</v>
      </c>
      <c r="J120" s="62" t="s">
        <v>106</v>
      </c>
      <c r="K120" s="63" t="n">
        <v>6000</v>
      </c>
      <c r="L120" s="64" t="n">
        <v>6000</v>
      </c>
      <c r="M120" s="64"/>
      <c r="N120" s="65" t="n">
        <v>1</v>
      </c>
      <c r="O120" s="66"/>
      <c r="P120" s="65"/>
      <c r="Q120" s="65" t="n">
        <v>1</v>
      </c>
      <c r="R120" s="65" t="n">
        <v>3</v>
      </c>
      <c r="S120" s="65" t="n">
        <v>1</v>
      </c>
      <c r="T120" s="2"/>
    </row>
    <row r="121" customFormat="false" ht="44.15" hidden="false" customHeight="true" outlineLevel="0" collapsed="false">
      <c r="A121" s="22"/>
      <c r="B121" s="59"/>
      <c r="C121" s="60" t="s">
        <v>103</v>
      </c>
      <c r="D121" s="67" t="s">
        <v>57</v>
      </c>
      <c r="E121" s="67" t="s">
        <v>99</v>
      </c>
      <c r="F121" s="61" t="s">
        <v>308</v>
      </c>
      <c r="G121" s="62" t="s">
        <v>114</v>
      </c>
      <c r="H121" s="62"/>
      <c r="I121" s="62" t="s">
        <v>102</v>
      </c>
      <c r="J121" s="62" t="s">
        <v>106</v>
      </c>
      <c r="K121" s="63" t="n">
        <v>2800</v>
      </c>
      <c r="L121" s="64" t="n">
        <f aca="false">K121*N121</f>
        <v>2800</v>
      </c>
      <c r="M121" s="64"/>
      <c r="N121" s="65" t="n">
        <v>1</v>
      </c>
      <c r="O121" s="66"/>
      <c r="P121" s="65"/>
      <c r="Q121" s="65" t="n">
        <v>1</v>
      </c>
      <c r="R121" s="65"/>
      <c r="S121" s="65" t="n">
        <v>1</v>
      </c>
      <c r="T121" s="2"/>
    </row>
    <row r="122" customFormat="false" ht="59.7" hidden="false" customHeight="true" outlineLevel="0" collapsed="false">
      <c r="A122" s="22"/>
      <c r="B122" s="59"/>
      <c r="C122" s="60" t="s">
        <v>103</v>
      </c>
      <c r="D122" s="67" t="s">
        <v>57</v>
      </c>
      <c r="E122" s="67" t="s">
        <v>99</v>
      </c>
      <c r="F122" s="61" t="s">
        <v>308</v>
      </c>
      <c r="G122" s="62" t="s">
        <v>311</v>
      </c>
      <c r="H122" s="62"/>
      <c r="I122" s="62" t="s">
        <v>102</v>
      </c>
      <c r="J122" s="62" t="s">
        <v>106</v>
      </c>
      <c r="K122" s="63" t="n">
        <f aca="false">43200/4</f>
        <v>10800</v>
      </c>
      <c r="L122" s="64" t="n">
        <f aca="false">K122*N122</f>
        <v>43200</v>
      </c>
      <c r="M122" s="64"/>
      <c r="N122" s="65" t="n">
        <v>4</v>
      </c>
      <c r="O122" s="66"/>
      <c r="P122" s="65"/>
      <c r="Q122" s="65" t="n">
        <v>1</v>
      </c>
      <c r="R122" s="65" t="n">
        <f aca="false">10*N122</f>
        <v>40</v>
      </c>
      <c r="S122" s="65" t="n">
        <v>1</v>
      </c>
      <c r="T122" s="2"/>
    </row>
    <row r="123" customFormat="false" ht="59.7" hidden="false" customHeight="true" outlineLevel="0" collapsed="false">
      <c r="A123" s="22"/>
      <c r="B123" s="59"/>
      <c r="C123" s="67" t="s">
        <v>312</v>
      </c>
      <c r="D123" s="67" t="s">
        <v>21</v>
      </c>
      <c r="E123" s="67" t="s">
        <v>36</v>
      </c>
      <c r="F123" s="62" t="s">
        <v>37</v>
      </c>
      <c r="G123" s="68" t="s">
        <v>38</v>
      </c>
      <c r="H123" s="62"/>
      <c r="I123" s="62" t="s">
        <v>37</v>
      </c>
      <c r="J123" s="62"/>
      <c r="K123" s="63" t="n">
        <v>310</v>
      </c>
      <c r="L123" s="64" t="n">
        <v>9693</v>
      </c>
      <c r="M123" s="64"/>
      <c r="N123" s="65" t="n">
        <v>31.27</v>
      </c>
      <c r="O123" s="66"/>
      <c r="P123" s="65"/>
      <c r="Q123" s="65"/>
      <c r="R123" s="65"/>
      <c r="S123" s="65" t="n">
        <v>1</v>
      </c>
      <c r="T123" s="2"/>
    </row>
    <row r="124" customFormat="false" ht="59.7" hidden="false" customHeight="true" outlineLevel="0" collapsed="false">
      <c r="A124" s="22"/>
      <c r="B124" s="59"/>
      <c r="C124" s="67" t="s">
        <v>313</v>
      </c>
      <c r="D124" s="67" t="s">
        <v>21</v>
      </c>
      <c r="E124" s="67" t="s">
        <v>36</v>
      </c>
      <c r="F124" s="62" t="s">
        <v>37</v>
      </c>
      <c r="G124" s="68" t="s">
        <v>38</v>
      </c>
      <c r="H124" s="62"/>
      <c r="I124" s="62" t="s">
        <v>37</v>
      </c>
      <c r="J124" s="62"/>
      <c r="K124" s="63" t="n">
        <v>310</v>
      </c>
      <c r="L124" s="64" t="n">
        <v>10741</v>
      </c>
      <c r="M124" s="64"/>
      <c r="N124" s="65" t="n">
        <v>34.65</v>
      </c>
      <c r="O124" s="66"/>
      <c r="P124" s="65"/>
      <c r="Q124" s="65"/>
      <c r="R124" s="65"/>
      <c r="S124" s="65" t="n">
        <v>1</v>
      </c>
      <c r="T124" s="2"/>
    </row>
    <row r="125" customFormat="false" ht="59.7" hidden="false" customHeight="true" outlineLevel="0" collapsed="false">
      <c r="A125" s="22"/>
      <c r="B125" s="59"/>
      <c r="C125" s="67" t="s">
        <v>314</v>
      </c>
      <c r="D125" s="67" t="s">
        <v>21</v>
      </c>
      <c r="E125" s="67" t="s">
        <v>36</v>
      </c>
      <c r="F125" s="62" t="s">
        <v>37</v>
      </c>
      <c r="G125" s="68" t="s">
        <v>315</v>
      </c>
      <c r="H125" s="62"/>
      <c r="I125" s="62" t="s">
        <v>37</v>
      </c>
      <c r="J125" s="62"/>
      <c r="K125" s="63" t="n">
        <v>1600</v>
      </c>
      <c r="L125" s="64" t="n">
        <v>13936</v>
      </c>
      <c r="M125" s="64"/>
      <c r="N125" s="65" t="n">
        <v>8.71</v>
      </c>
      <c r="O125" s="66"/>
      <c r="P125" s="65"/>
      <c r="Q125" s="65"/>
      <c r="R125" s="65"/>
      <c r="S125" s="65" t="n">
        <v>1</v>
      </c>
      <c r="T125" s="2"/>
    </row>
    <row r="126" customFormat="false" ht="59.7" hidden="false" customHeight="true" outlineLevel="0" collapsed="false">
      <c r="A126" s="22"/>
      <c r="B126" s="59"/>
      <c r="C126" s="67" t="s">
        <v>316</v>
      </c>
      <c r="D126" s="67" t="s">
        <v>215</v>
      </c>
      <c r="E126" s="67" t="s">
        <v>216</v>
      </c>
      <c r="F126" s="62"/>
      <c r="G126" s="68" t="s">
        <v>317</v>
      </c>
      <c r="H126" s="68" t="s">
        <v>318</v>
      </c>
      <c r="I126" s="62" t="s">
        <v>209</v>
      </c>
      <c r="J126" s="62"/>
      <c r="K126" s="63" t="s">
        <v>319</v>
      </c>
      <c r="L126" s="64" t="n">
        <v>359600</v>
      </c>
      <c r="M126" s="64"/>
      <c r="N126" s="65"/>
      <c r="O126" s="66"/>
      <c r="P126" s="65"/>
      <c r="Q126" s="65"/>
      <c r="R126" s="65"/>
      <c r="S126" s="65" t="n">
        <v>1</v>
      </c>
      <c r="T126" s="2"/>
    </row>
    <row r="127" customFormat="false" ht="59.7" hidden="false" customHeight="true" outlineLevel="0" collapsed="false">
      <c r="A127" s="22"/>
      <c r="B127" s="59"/>
      <c r="C127" s="67" t="s">
        <v>320</v>
      </c>
      <c r="D127" s="67" t="s">
        <v>44</v>
      </c>
      <c r="E127" s="67" t="s">
        <v>321</v>
      </c>
      <c r="F127" s="69" t="s">
        <v>322</v>
      </c>
      <c r="G127" s="70"/>
      <c r="H127" s="62"/>
      <c r="I127" s="62" t="s">
        <v>323</v>
      </c>
      <c r="J127" s="62"/>
      <c r="K127" s="63"/>
      <c r="L127" s="64" t="n">
        <v>640000</v>
      </c>
      <c r="M127" s="64"/>
      <c r="N127" s="65" t="n">
        <v>1</v>
      </c>
      <c r="O127" s="66"/>
      <c r="P127" s="65"/>
      <c r="Q127" s="65"/>
      <c r="R127" s="65"/>
      <c r="S127" s="65" t="n">
        <v>1</v>
      </c>
      <c r="T127" s="2"/>
    </row>
    <row r="128" customFormat="false" ht="59.7" hidden="false" customHeight="true" outlineLevel="0" collapsed="false">
      <c r="A128" s="22"/>
      <c r="B128" s="59"/>
      <c r="C128" s="67" t="s">
        <v>324</v>
      </c>
      <c r="D128" s="67" t="s">
        <v>57</v>
      </c>
      <c r="E128" s="67" t="s">
        <v>325</v>
      </c>
      <c r="F128" s="69"/>
      <c r="G128" s="70"/>
      <c r="H128" s="62"/>
      <c r="I128" s="62"/>
      <c r="J128" s="62"/>
      <c r="K128" s="63"/>
      <c r="L128" s="64"/>
      <c r="M128" s="64"/>
      <c r="N128" s="65" t="n">
        <v>1</v>
      </c>
      <c r="O128" s="66"/>
      <c r="P128" s="65"/>
      <c r="Q128" s="65"/>
      <c r="R128" s="65"/>
      <c r="S128" s="65" t="n">
        <v>1</v>
      </c>
      <c r="T128" s="2"/>
    </row>
    <row r="129" customFormat="false" ht="59.7" hidden="false" customHeight="true" outlineLevel="0" collapsed="false">
      <c r="A129" s="22"/>
      <c r="B129" s="59"/>
      <c r="C129" s="67" t="s">
        <v>326</v>
      </c>
      <c r="D129" s="67" t="s">
        <v>44</v>
      </c>
      <c r="E129" s="67" t="s">
        <v>45</v>
      </c>
      <c r="F129" s="69"/>
      <c r="G129" s="70"/>
      <c r="H129" s="62"/>
      <c r="I129" s="62"/>
      <c r="J129" s="62"/>
      <c r="K129" s="63"/>
      <c r="L129" s="64"/>
      <c r="M129" s="64"/>
      <c r="N129" s="65" t="n">
        <v>1</v>
      </c>
      <c r="O129" s="66"/>
      <c r="P129" s="65"/>
      <c r="Q129" s="65"/>
      <c r="R129" s="65"/>
      <c r="S129" s="65" t="n">
        <v>1</v>
      </c>
      <c r="T129" s="2"/>
    </row>
    <row r="130" customFormat="false" ht="59.7" hidden="false" customHeight="true" outlineLevel="0" collapsed="false">
      <c r="A130" s="22"/>
      <c r="B130" s="59"/>
      <c r="C130" s="67" t="s">
        <v>327</v>
      </c>
      <c r="D130" s="67" t="s">
        <v>21</v>
      </c>
      <c r="E130" s="67"/>
      <c r="F130" s="69"/>
      <c r="G130" s="70"/>
      <c r="H130" s="62"/>
      <c r="I130" s="62"/>
      <c r="J130" s="62"/>
      <c r="K130" s="63"/>
      <c r="L130" s="64"/>
      <c r="M130" s="64"/>
      <c r="N130" s="65" t="n">
        <v>1</v>
      </c>
      <c r="O130" s="66"/>
      <c r="P130" s="65"/>
      <c r="Q130" s="65"/>
      <c r="R130" s="65"/>
      <c r="S130" s="65" t="n">
        <v>1</v>
      </c>
      <c r="T130" s="2"/>
    </row>
    <row r="131" customFormat="false" ht="59.7" hidden="false" customHeight="true" outlineLevel="0" collapsed="false">
      <c r="A131" s="22"/>
      <c r="B131" s="59"/>
      <c r="C131" s="67" t="s">
        <v>328</v>
      </c>
      <c r="D131" s="67" t="s">
        <v>57</v>
      </c>
      <c r="E131" s="67" t="s">
        <v>99</v>
      </c>
      <c r="F131" s="62" t="s">
        <v>329</v>
      </c>
      <c r="G131" s="62" t="s">
        <v>330</v>
      </c>
      <c r="H131" s="62" t="s">
        <v>331</v>
      </c>
      <c r="I131" s="62" t="s">
        <v>102</v>
      </c>
      <c r="J131" s="62"/>
      <c r="K131" s="63" t="n">
        <v>6800</v>
      </c>
      <c r="L131" s="64" t="n">
        <f aca="false">K131*N131</f>
        <v>27200</v>
      </c>
      <c r="M131" s="64"/>
      <c r="N131" s="65" t="n">
        <v>4</v>
      </c>
      <c r="O131" s="66"/>
      <c r="P131" s="65"/>
      <c r="Q131" s="65" t="n">
        <v>1</v>
      </c>
      <c r="R131" s="65" t="n">
        <v>8</v>
      </c>
      <c r="S131" s="65" t="n">
        <v>1</v>
      </c>
      <c r="T131" s="2"/>
    </row>
    <row r="132" customFormat="false" ht="59.7" hidden="false" customHeight="true" outlineLevel="0" collapsed="false">
      <c r="A132" s="71"/>
      <c r="B132" s="59"/>
      <c r="C132" s="67" t="s">
        <v>332</v>
      </c>
      <c r="D132" s="67" t="s">
        <v>44</v>
      </c>
      <c r="E132" s="67" t="s">
        <v>45</v>
      </c>
      <c r="F132" s="62"/>
      <c r="G132" s="70" t="s">
        <v>333</v>
      </c>
      <c r="H132" s="62"/>
      <c r="I132" s="67" t="s">
        <v>323</v>
      </c>
      <c r="J132" s="62"/>
      <c r="K132" s="63" t="n">
        <v>80000</v>
      </c>
      <c r="L132" s="64" t="n">
        <v>80000</v>
      </c>
      <c r="M132" s="64"/>
      <c r="N132" s="65" t="n">
        <v>1</v>
      </c>
      <c r="O132" s="66"/>
      <c r="P132" s="65"/>
      <c r="Q132" s="65"/>
      <c r="R132" s="65"/>
      <c r="S132" s="65" t="n">
        <v>1</v>
      </c>
      <c r="T132" s="2"/>
    </row>
    <row r="133" customFormat="false" ht="59.7" hidden="false" customHeight="true" outlineLevel="0" collapsed="false">
      <c r="A133" s="22"/>
      <c r="B133" s="59"/>
      <c r="C133" s="67" t="s">
        <v>334</v>
      </c>
      <c r="D133" s="67" t="s">
        <v>57</v>
      </c>
      <c r="E133" s="67" t="s">
        <v>99</v>
      </c>
      <c r="F133" s="62" t="s">
        <v>335</v>
      </c>
      <c r="G133" s="62" t="s">
        <v>336</v>
      </c>
      <c r="H133" s="62" t="s">
        <v>337</v>
      </c>
      <c r="I133" s="62" t="s">
        <v>338</v>
      </c>
      <c r="J133" s="62"/>
      <c r="K133" s="63" t="n">
        <v>27900</v>
      </c>
      <c r="L133" s="64" t="n">
        <f aca="false">K133*N133</f>
        <v>111600</v>
      </c>
      <c r="M133" s="64"/>
      <c r="N133" s="65" t="n">
        <v>4</v>
      </c>
      <c r="O133" s="66"/>
      <c r="P133" s="65"/>
      <c r="Q133" s="65"/>
      <c r="R133" s="65"/>
      <c r="S133" s="65" t="n">
        <v>1</v>
      </c>
      <c r="T133" s="2"/>
    </row>
    <row r="134" customFormat="false" ht="44.15" hidden="false" customHeight="true" outlineLevel="0" collapsed="false">
      <c r="A134" s="22"/>
      <c r="B134" s="59"/>
      <c r="C134" s="67" t="s">
        <v>20</v>
      </c>
      <c r="D134" s="67" t="s">
        <v>21</v>
      </c>
      <c r="E134" s="67" t="s">
        <v>20</v>
      </c>
      <c r="F134" s="61" t="s">
        <v>184</v>
      </c>
      <c r="G134" s="62" t="s">
        <v>185</v>
      </c>
      <c r="H134" s="62" t="s">
        <v>186</v>
      </c>
      <c r="I134" s="72" t="s">
        <v>187</v>
      </c>
      <c r="J134" s="61"/>
      <c r="K134" s="73" t="n">
        <v>3637</v>
      </c>
      <c r="L134" s="64" t="n">
        <f aca="false">K134*N134</f>
        <v>59755.91</v>
      </c>
      <c r="M134" s="64"/>
      <c r="N134" s="74" t="n">
        <v>16.43</v>
      </c>
      <c r="O134" s="75"/>
      <c r="P134" s="65"/>
      <c r="Q134" s="65"/>
      <c r="R134" s="65"/>
      <c r="S134" s="65" t="n">
        <v>1</v>
      </c>
      <c r="T134" s="2"/>
    </row>
    <row r="135" customFormat="false" ht="48.25" hidden="false" customHeight="true" outlineLevel="0" collapsed="false">
      <c r="A135" s="22"/>
      <c r="B135" s="76" t="s">
        <v>339</v>
      </c>
      <c r="C135" s="77" t="s">
        <v>20</v>
      </c>
      <c r="D135" s="77" t="s">
        <v>21</v>
      </c>
      <c r="E135" s="77" t="s">
        <v>22</v>
      </c>
      <c r="F135" s="78" t="s">
        <v>23</v>
      </c>
      <c r="G135" s="79" t="s">
        <v>24</v>
      </c>
      <c r="H135" s="79" t="s">
        <v>25</v>
      </c>
      <c r="I135" s="79" t="s">
        <v>26</v>
      </c>
      <c r="J135" s="79" t="s">
        <v>27</v>
      </c>
      <c r="K135" s="80" t="n">
        <v>2568</v>
      </c>
      <c r="L135" s="81" t="n">
        <f aca="false">K135*N135</f>
        <v>10682.88</v>
      </c>
      <c r="M135" s="81"/>
      <c r="N135" s="82" t="n">
        <v>4.16</v>
      </c>
      <c r="O135" s="83"/>
      <c r="P135" s="84"/>
      <c r="Q135" s="84"/>
      <c r="R135" s="84"/>
      <c r="S135" s="84" t="n">
        <v>1</v>
      </c>
      <c r="T135" s="2"/>
    </row>
    <row r="136" customFormat="false" ht="48.25" hidden="false" customHeight="true" outlineLevel="0" collapsed="false">
      <c r="A136" s="22"/>
      <c r="B136" s="76"/>
      <c r="C136" s="77" t="s">
        <v>103</v>
      </c>
      <c r="D136" s="77" t="s">
        <v>57</v>
      </c>
      <c r="E136" s="77" t="s">
        <v>99</v>
      </c>
      <c r="F136" s="78" t="s">
        <v>308</v>
      </c>
      <c r="G136" s="79" t="s">
        <v>105</v>
      </c>
      <c r="H136" s="79"/>
      <c r="I136" s="79" t="s">
        <v>102</v>
      </c>
      <c r="J136" s="79" t="s">
        <v>106</v>
      </c>
      <c r="K136" s="80" t="n">
        <v>10000</v>
      </c>
      <c r="L136" s="81" t="n">
        <f aca="false">K136*N136</f>
        <v>10000</v>
      </c>
      <c r="M136" s="81"/>
      <c r="N136" s="82" t="n">
        <v>1</v>
      </c>
      <c r="O136" s="83"/>
      <c r="P136" s="84"/>
      <c r="Q136" s="84" t="n">
        <v>1</v>
      </c>
      <c r="R136" s="84"/>
      <c r="S136" s="84" t="n">
        <v>1</v>
      </c>
      <c r="T136" s="2"/>
    </row>
    <row r="137" customFormat="false" ht="48.25" hidden="false" customHeight="true" outlineLevel="0" collapsed="false">
      <c r="A137" s="22"/>
      <c r="B137" s="76"/>
      <c r="C137" s="77" t="s">
        <v>103</v>
      </c>
      <c r="D137" s="77" t="s">
        <v>57</v>
      </c>
      <c r="E137" s="77" t="s">
        <v>99</v>
      </c>
      <c r="F137" s="78" t="s">
        <v>308</v>
      </c>
      <c r="G137" s="79" t="s">
        <v>113</v>
      </c>
      <c r="H137" s="79"/>
      <c r="I137" s="79" t="s">
        <v>102</v>
      </c>
      <c r="J137" s="79" t="s">
        <v>106</v>
      </c>
      <c r="K137" s="80" t="n">
        <v>800</v>
      </c>
      <c r="L137" s="81" t="n">
        <f aca="false">K137*N137</f>
        <v>800</v>
      </c>
      <c r="M137" s="81"/>
      <c r="N137" s="82" t="n">
        <v>1</v>
      </c>
      <c r="O137" s="83"/>
      <c r="P137" s="84"/>
      <c r="Q137" s="84" t="n">
        <v>1</v>
      </c>
      <c r="R137" s="84"/>
      <c r="S137" s="84" t="n">
        <v>1</v>
      </c>
      <c r="T137" s="2"/>
    </row>
    <row r="138" customFormat="false" ht="48.25" hidden="false" customHeight="true" outlineLevel="0" collapsed="false">
      <c r="A138" s="22"/>
      <c r="B138" s="76"/>
      <c r="C138" s="77" t="s">
        <v>103</v>
      </c>
      <c r="D138" s="77" t="s">
        <v>57</v>
      </c>
      <c r="E138" s="77" t="s">
        <v>99</v>
      </c>
      <c r="F138" s="78" t="s">
        <v>308</v>
      </c>
      <c r="G138" s="79" t="s">
        <v>340</v>
      </c>
      <c r="H138" s="79"/>
      <c r="I138" s="79" t="s">
        <v>102</v>
      </c>
      <c r="J138" s="79" t="s">
        <v>106</v>
      </c>
      <c r="K138" s="80" t="n">
        <v>6200</v>
      </c>
      <c r="L138" s="81" t="n">
        <f aca="false">K138*N138</f>
        <v>6200</v>
      </c>
      <c r="M138" s="81"/>
      <c r="N138" s="82" t="n">
        <v>1</v>
      </c>
      <c r="O138" s="83"/>
      <c r="P138" s="84"/>
      <c r="Q138" s="84" t="n">
        <v>1</v>
      </c>
      <c r="R138" s="84"/>
      <c r="S138" s="84" t="n">
        <v>1</v>
      </c>
      <c r="T138" s="2"/>
    </row>
    <row r="139" customFormat="false" ht="48.25" hidden="false" customHeight="true" outlineLevel="0" collapsed="false">
      <c r="A139" s="22"/>
      <c r="B139" s="76"/>
      <c r="C139" s="77" t="s">
        <v>103</v>
      </c>
      <c r="D139" s="77" t="s">
        <v>57</v>
      </c>
      <c r="E139" s="77" t="s">
        <v>99</v>
      </c>
      <c r="F139" s="78" t="s">
        <v>308</v>
      </c>
      <c r="G139" s="79" t="s">
        <v>250</v>
      </c>
      <c r="H139" s="79"/>
      <c r="I139" s="79" t="s">
        <v>102</v>
      </c>
      <c r="J139" s="79" t="s">
        <v>106</v>
      </c>
      <c r="K139" s="80" t="n">
        <v>2800</v>
      </c>
      <c r="L139" s="81" t="n">
        <f aca="false">K139*N139</f>
        <v>2800</v>
      </c>
      <c r="M139" s="81"/>
      <c r="N139" s="82" t="n">
        <v>1</v>
      </c>
      <c r="O139" s="83"/>
      <c r="P139" s="84"/>
      <c r="Q139" s="84" t="n">
        <v>1</v>
      </c>
      <c r="R139" s="84"/>
      <c r="S139" s="84" t="n">
        <v>1</v>
      </c>
      <c r="T139" s="2"/>
    </row>
    <row r="140" customFormat="false" ht="48.25" hidden="false" customHeight="true" outlineLevel="0" collapsed="false">
      <c r="A140" s="22"/>
      <c r="B140" s="76"/>
      <c r="C140" s="77" t="s">
        <v>103</v>
      </c>
      <c r="D140" s="77" t="s">
        <v>57</v>
      </c>
      <c r="E140" s="77" t="s">
        <v>99</v>
      </c>
      <c r="F140" s="78" t="s">
        <v>308</v>
      </c>
      <c r="G140" s="79" t="s">
        <v>341</v>
      </c>
      <c r="H140" s="79"/>
      <c r="I140" s="79" t="s">
        <v>102</v>
      </c>
      <c r="J140" s="79" t="s">
        <v>106</v>
      </c>
      <c r="K140" s="80" t="n">
        <f aca="false">17200/2</f>
        <v>8600</v>
      </c>
      <c r="L140" s="81" t="n">
        <f aca="false">K140*N140</f>
        <v>17200</v>
      </c>
      <c r="M140" s="81"/>
      <c r="N140" s="82" t="n">
        <v>2</v>
      </c>
      <c r="O140" s="83"/>
      <c r="P140" s="84"/>
      <c r="Q140" s="84" t="n">
        <v>1</v>
      </c>
      <c r="R140" s="84" t="n">
        <v>20</v>
      </c>
      <c r="S140" s="84" t="n">
        <v>1</v>
      </c>
      <c r="T140" s="2"/>
    </row>
    <row r="141" customFormat="false" ht="44.15" hidden="false" customHeight="true" outlineLevel="0" collapsed="false">
      <c r="A141" s="22"/>
      <c r="B141" s="76"/>
      <c r="C141" s="77" t="s">
        <v>99</v>
      </c>
      <c r="D141" s="77" t="s">
        <v>57</v>
      </c>
      <c r="E141" s="77" t="s">
        <v>99</v>
      </c>
      <c r="F141" s="78" t="s">
        <v>308</v>
      </c>
      <c r="G141" s="79" t="s">
        <v>342</v>
      </c>
      <c r="H141" s="79"/>
      <c r="I141" s="79" t="s">
        <v>102</v>
      </c>
      <c r="J141" s="79" t="s">
        <v>106</v>
      </c>
      <c r="K141" s="80" t="n">
        <f aca="false">32400/3</f>
        <v>10800</v>
      </c>
      <c r="L141" s="81" t="n">
        <f aca="false">K141*N141</f>
        <v>32400</v>
      </c>
      <c r="M141" s="81"/>
      <c r="N141" s="84" t="n">
        <v>3</v>
      </c>
      <c r="O141" s="85"/>
      <c r="P141" s="84"/>
      <c r="Q141" s="84" t="n">
        <v>1</v>
      </c>
      <c r="R141" s="84" t="n">
        <f aca="false">10*N141</f>
        <v>30</v>
      </c>
      <c r="S141" s="84" t="n">
        <v>1</v>
      </c>
      <c r="T141" s="2"/>
    </row>
    <row r="142" customFormat="false" ht="44.15" hidden="false" customHeight="true" outlineLevel="0" collapsed="false">
      <c r="A142" s="22"/>
      <c r="B142" s="76"/>
      <c r="C142" s="77" t="s">
        <v>164</v>
      </c>
      <c r="D142" s="77" t="s">
        <v>127</v>
      </c>
      <c r="E142" s="77" t="s">
        <v>165</v>
      </c>
      <c r="F142" s="78" t="s">
        <v>166</v>
      </c>
      <c r="G142" s="79" t="s">
        <v>167</v>
      </c>
      <c r="H142" s="79" t="s">
        <v>168</v>
      </c>
      <c r="I142" s="79" t="s">
        <v>169</v>
      </c>
      <c r="J142" s="79"/>
      <c r="K142" s="80"/>
      <c r="L142" s="80" t="n">
        <v>144833</v>
      </c>
      <c r="M142" s="81"/>
      <c r="N142" s="84"/>
      <c r="O142" s="85"/>
      <c r="P142" s="84"/>
      <c r="Q142" s="84"/>
      <c r="R142" s="84"/>
      <c r="S142" s="84" t="n">
        <v>1</v>
      </c>
      <c r="T142" s="2"/>
    </row>
    <row r="143" customFormat="false" ht="44.15" hidden="false" customHeight="true" outlineLevel="0" collapsed="false">
      <c r="A143" s="22"/>
      <c r="B143" s="76"/>
      <c r="C143" s="77" t="s">
        <v>343</v>
      </c>
      <c r="D143" s="77" t="s">
        <v>344</v>
      </c>
      <c r="E143" s="77" t="s">
        <v>298</v>
      </c>
      <c r="F143" s="78" t="s">
        <v>345</v>
      </c>
      <c r="G143" s="79" t="s">
        <v>346</v>
      </c>
      <c r="H143" s="79"/>
      <c r="I143" s="79" t="s">
        <v>295</v>
      </c>
      <c r="J143" s="79" t="s">
        <v>347</v>
      </c>
      <c r="K143" s="80" t="n">
        <v>8080</v>
      </c>
      <c r="L143" s="81" t="n">
        <f aca="false">K143*N143</f>
        <v>8080</v>
      </c>
      <c r="M143" s="81"/>
      <c r="N143" s="84" t="n">
        <v>1</v>
      </c>
      <c r="O143" s="85"/>
      <c r="P143" s="84"/>
      <c r="Q143" s="84"/>
      <c r="R143" s="84"/>
      <c r="S143" s="84" t="n">
        <v>1</v>
      </c>
      <c r="T143" s="2"/>
    </row>
    <row r="144" customFormat="false" ht="44.15" hidden="false" customHeight="true" outlineLevel="0" collapsed="false">
      <c r="A144" s="22"/>
      <c r="B144" s="76"/>
      <c r="C144" s="77" t="s">
        <v>348</v>
      </c>
      <c r="D144" s="77" t="s">
        <v>291</v>
      </c>
      <c r="E144" s="77"/>
      <c r="F144" s="78" t="s">
        <v>292</v>
      </c>
      <c r="G144" s="79" t="s">
        <v>293</v>
      </c>
      <c r="H144" s="79" t="s">
        <v>294</v>
      </c>
      <c r="I144" s="79" t="s">
        <v>295</v>
      </c>
      <c r="J144" s="79" t="s">
        <v>296</v>
      </c>
      <c r="K144" s="80" t="n">
        <v>45375</v>
      </c>
      <c r="L144" s="81" t="n">
        <f aca="false">K144*N144</f>
        <v>110261.25</v>
      </c>
      <c r="M144" s="81"/>
      <c r="N144" s="84" t="n">
        <v>2.43</v>
      </c>
      <c r="O144" s="85"/>
      <c r="P144" s="84"/>
      <c r="Q144" s="84"/>
      <c r="R144" s="84"/>
      <c r="S144" s="84" t="n">
        <v>1</v>
      </c>
      <c r="T144" s="2"/>
    </row>
    <row r="145" customFormat="false" ht="44.15" hidden="false" customHeight="true" outlineLevel="0" collapsed="false">
      <c r="A145" s="71"/>
      <c r="B145" s="76"/>
      <c r="C145" s="77" t="s">
        <v>349</v>
      </c>
      <c r="D145" s="77" t="s">
        <v>44</v>
      </c>
      <c r="E145" s="77" t="s">
        <v>45</v>
      </c>
      <c r="F145" s="78"/>
      <c r="G145" s="79" t="s">
        <v>350</v>
      </c>
      <c r="H145" s="79" t="s">
        <v>351</v>
      </c>
      <c r="I145" s="79" t="s">
        <v>352</v>
      </c>
      <c r="J145" s="79"/>
      <c r="K145" s="80" t="n">
        <v>477653</v>
      </c>
      <c r="L145" s="81" t="n">
        <v>477653</v>
      </c>
      <c r="M145" s="81"/>
      <c r="N145" s="84" t="n">
        <v>1</v>
      </c>
      <c r="O145" s="85"/>
      <c r="P145" s="84"/>
      <c r="Q145" s="84"/>
      <c r="R145" s="84"/>
      <c r="S145" s="84" t="n">
        <v>1</v>
      </c>
      <c r="T145" s="2"/>
    </row>
    <row r="146" customFormat="false" ht="44.15" hidden="false" customHeight="true" outlineLevel="0" collapsed="false">
      <c r="A146" s="22"/>
      <c r="B146" s="76"/>
      <c r="C146" s="77" t="s">
        <v>35</v>
      </c>
      <c r="D146" s="77" t="s">
        <v>21</v>
      </c>
      <c r="E146" s="77" t="s">
        <v>36</v>
      </c>
      <c r="F146" s="79" t="s">
        <v>37</v>
      </c>
      <c r="G146" s="79" t="s">
        <v>38</v>
      </c>
      <c r="H146" s="77"/>
      <c r="I146" s="81" t="s">
        <v>37</v>
      </c>
      <c r="J146" s="81"/>
      <c r="K146" s="79" t="n">
        <v>310</v>
      </c>
      <c r="L146" s="81" t="n">
        <v>5623</v>
      </c>
      <c r="M146" s="81"/>
      <c r="N146" s="84" t="n">
        <v>18.14</v>
      </c>
      <c r="O146" s="85"/>
      <c r="P146" s="84"/>
      <c r="Q146" s="84"/>
      <c r="R146" s="84"/>
      <c r="S146" s="84" t="n">
        <v>1</v>
      </c>
      <c r="T146" s="2"/>
    </row>
    <row r="147" customFormat="false" ht="44.15" hidden="false" customHeight="true" outlineLevel="0" collapsed="false">
      <c r="A147" s="22"/>
      <c r="B147" s="76"/>
      <c r="C147" s="77" t="s">
        <v>147</v>
      </c>
      <c r="D147" s="77" t="s">
        <v>21</v>
      </c>
      <c r="E147" s="77" t="s">
        <v>147</v>
      </c>
      <c r="F147" s="78" t="s">
        <v>148</v>
      </c>
      <c r="G147" s="79" t="s">
        <v>149</v>
      </c>
      <c r="H147" s="79" t="s">
        <v>150</v>
      </c>
      <c r="I147" s="79" t="s">
        <v>151</v>
      </c>
      <c r="J147" s="79"/>
      <c r="K147" s="80" t="n">
        <f aca="false">599+425</f>
        <v>1024</v>
      </c>
      <c r="L147" s="81" t="n">
        <f aca="false">K147*N147</f>
        <v>2355.2</v>
      </c>
      <c r="M147" s="81"/>
      <c r="N147" s="84" t="n">
        <v>2.3</v>
      </c>
      <c r="O147" s="85"/>
      <c r="P147" s="84"/>
      <c r="Q147" s="84"/>
      <c r="R147" s="84"/>
      <c r="S147" s="84" t="n">
        <v>1</v>
      </c>
      <c r="T147" s="2"/>
    </row>
    <row r="148" customFormat="false" ht="44.15" hidden="false" customHeight="true" outlineLevel="0" collapsed="false">
      <c r="A148" s="22"/>
      <c r="B148" s="76"/>
      <c r="C148" s="77" t="s">
        <v>152</v>
      </c>
      <c r="D148" s="77" t="s">
        <v>21</v>
      </c>
      <c r="E148" s="77" t="s">
        <v>152</v>
      </c>
      <c r="F148" s="78" t="s">
        <v>153</v>
      </c>
      <c r="G148" s="86" t="s">
        <v>154</v>
      </c>
      <c r="H148" s="79" t="s">
        <v>155</v>
      </c>
      <c r="I148" s="79" t="s">
        <v>156</v>
      </c>
      <c r="J148" s="79" t="s">
        <v>157</v>
      </c>
      <c r="K148" s="80" t="n">
        <v>450</v>
      </c>
      <c r="L148" s="81" t="n">
        <f aca="false">K148*N148</f>
        <v>3654</v>
      </c>
      <c r="M148" s="81"/>
      <c r="N148" s="84" t="n">
        <v>8.12</v>
      </c>
      <c r="O148" s="85"/>
      <c r="P148" s="84"/>
      <c r="Q148" s="84"/>
      <c r="R148" s="84"/>
      <c r="S148" s="84" t="n">
        <v>1</v>
      </c>
      <c r="T148" s="6" t="s">
        <v>353</v>
      </c>
    </row>
    <row r="149" customFormat="false" ht="44.15" hidden="false" customHeight="true" outlineLevel="0" collapsed="false">
      <c r="A149" s="22"/>
      <c r="B149" s="87" t="s">
        <v>354</v>
      </c>
      <c r="C149" s="88" t="s">
        <v>20</v>
      </c>
      <c r="D149" s="88" t="s">
        <v>21</v>
      </c>
      <c r="E149" s="88" t="s">
        <v>22</v>
      </c>
      <c r="F149" s="89" t="s">
        <v>355</v>
      </c>
      <c r="G149" s="90" t="s">
        <v>356</v>
      </c>
      <c r="H149" s="90" t="s">
        <v>357</v>
      </c>
      <c r="I149" s="90" t="s">
        <v>358</v>
      </c>
      <c r="J149" s="90"/>
      <c r="K149" s="91" t="n">
        <v>2515</v>
      </c>
      <c r="L149" s="91" t="n">
        <v>14536</v>
      </c>
      <c r="M149" s="92"/>
      <c r="N149" s="93" t="n">
        <v>5.78</v>
      </c>
      <c r="O149" s="93"/>
      <c r="P149" s="94"/>
      <c r="Q149" s="94"/>
      <c r="R149" s="94"/>
      <c r="S149" s="94" t="n">
        <v>1</v>
      </c>
      <c r="T149" s="2"/>
    </row>
    <row r="150" customFormat="false" ht="44.15" hidden="false" customHeight="true" outlineLevel="0" collapsed="false">
      <c r="A150" s="22"/>
      <c r="B150" s="87"/>
      <c r="C150" s="88" t="s">
        <v>359</v>
      </c>
      <c r="D150" s="88" t="s">
        <v>21</v>
      </c>
      <c r="E150" s="88" t="s">
        <v>22</v>
      </c>
      <c r="F150" s="89" t="s">
        <v>360</v>
      </c>
      <c r="G150" s="90" t="s">
        <v>361</v>
      </c>
      <c r="H150" s="90" t="s">
        <v>362</v>
      </c>
      <c r="I150" s="90" t="s">
        <v>363</v>
      </c>
      <c r="J150" s="90" t="s">
        <v>364</v>
      </c>
      <c r="K150" s="91" t="n">
        <v>9582</v>
      </c>
      <c r="L150" s="91" t="n">
        <v>36488</v>
      </c>
      <c r="M150" s="92"/>
      <c r="N150" s="94" t="n">
        <v>3.8</v>
      </c>
      <c r="O150" s="95"/>
      <c r="P150" s="94"/>
      <c r="Q150" s="94"/>
      <c r="R150" s="94"/>
      <c r="S150" s="94" t="n">
        <v>1</v>
      </c>
      <c r="T150" s="2"/>
    </row>
    <row r="151" customFormat="false" ht="44.15" hidden="false" customHeight="true" outlineLevel="0" collapsed="false">
      <c r="A151" s="22"/>
      <c r="B151" s="87"/>
      <c r="C151" s="88" t="s">
        <v>365</v>
      </c>
      <c r="D151" s="88" t="s">
        <v>21</v>
      </c>
      <c r="E151" s="88" t="s">
        <v>22</v>
      </c>
      <c r="F151" s="90" t="s">
        <v>355</v>
      </c>
      <c r="G151" s="90" t="s">
        <v>356</v>
      </c>
      <c r="H151" s="90" t="s">
        <v>366</v>
      </c>
      <c r="I151" s="90" t="s">
        <v>358</v>
      </c>
      <c r="J151" s="90"/>
      <c r="K151" s="91" t="n">
        <v>2780</v>
      </c>
      <c r="L151" s="91" t="n">
        <v>70334</v>
      </c>
      <c r="M151" s="92"/>
      <c r="N151" s="94" t="n">
        <v>25.3</v>
      </c>
      <c r="O151" s="95"/>
      <c r="P151" s="94"/>
      <c r="Q151" s="94"/>
      <c r="R151" s="94"/>
      <c r="S151" s="94" t="n">
        <v>1</v>
      </c>
      <c r="T151" s="2"/>
    </row>
    <row r="152" customFormat="false" ht="44.15" hidden="false" customHeight="true" outlineLevel="0" collapsed="false">
      <c r="A152" s="22"/>
      <c r="B152" s="87"/>
      <c r="C152" s="88" t="s">
        <v>152</v>
      </c>
      <c r="D152" s="88" t="s">
        <v>21</v>
      </c>
      <c r="E152" s="88" t="s">
        <v>152</v>
      </c>
      <c r="F152" s="90" t="s">
        <v>153</v>
      </c>
      <c r="G152" s="90" t="s">
        <v>154</v>
      </c>
      <c r="H152" s="90" t="s">
        <v>155</v>
      </c>
      <c r="I152" s="90" t="s">
        <v>156</v>
      </c>
      <c r="J152" s="90" t="s">
        <v>157</v>
      </c>
      <c r="K152" s="91" t="n">
        <v>450</v>
      </c>
      <c r="L152" s="91" t="n">
        <f aca="false">K152*N152</f>
        <v>4050</v>
      </c>
      <c r="M152" s="92"/>
      <c r="N152" s="94" t="n">
        <v>9</v>
      </c>
      <c r="O152" s="95"/>
      <c r="P152" s="94"/>
      <c r="Q152" s="94"/>
      <c r="R152" s="94"/>
      <c r="S152" s="94" t="n">
        <v>1</v>
      </c>
      <c r="T152" s="6" t="s">
        <v>367</v>
      </c>
    </row>
    <row r="153" customFormat="false" ht="44.15" hidden="false" customHeight="true" outlineLevel="0" collapsed="false">
      <c r="A153" s="22"/>
      <c r="B153" s="87"/>
      <c r="C153" s="88" t="s">
        <v>368</v>
      </c>
      <c r="D153" s="88" t="s">
        <v>93</v>
      </c>
      <c r="E153" s="88" t="s">
        <v>369</v>
      </c>
      <c r="F153" s="90" t="s">
        <v>370</v>
      </c>
      <c r="G153" s="90" t="s">
        <v>371</v>
      </c>
      <c r="H153" s="90" t="s">
        <v>372</v>
      </c>
      <c r="I153" s="90" t="s">
        <v>370</v>
      </c>
      <c r="J153" s="90"/>
      <c r="K153" s="91" t="s">
        <v>373</v>
      </c>
      <c r="L153" s="91" t="s">
        <v>373</v>
      </c>
      <c r="M153" s="92"/>
      <c r="N153" s="94" t="n">
        <v>1</v>
      </c>
      <c r="O153" s="95"/>
      <c r="P153" s="94"/>
      <c r="Q153" s="94"/>
      <c r="R153" s="94"/>
      <c r="S153" s="94" t="n">
        <v>1</v>
      </c>
      <c r="T153" s="2"/>
    </row>
    <row r="154" customFormat="false" ht="44.15" hidden="false" customHeight="true" outlineLevel="0" collapsed="false">
      <c r="A154" s="22"/>
      <c r="B154" s="87"/>
      <c r="C154" s="88" t="s">
        <v>374</v>
      </c>
      <c r="D154" s="88" t="s">
        <v>44</v>
      </c>
      <c r="E154" s="88" t="s">
        <v>45</v>
      </c>
      <c r="F154" s="90" t="s">
        <v>375</v>
      </c>
      <c r="G154" s="90" t="s">
        <v>376</v>
      </c>
      <c r="H154" s="90" t="s">
        <v>377</v>
      </c>
      <c r="I154" s="90" t="s">
        <v>375</v>
      </c>
      <c r="J154" s="90"/>
      <c r="K154" s="91" t="s">
        <v>378</v>
      </c>
      <c r="L154" s="91" t="s">
        <v>378</v>
      </c>
      <c r="M154" s="92"/>
      <c r="N154" s="94" t="n">
        <v>1</v>
      </c>
      <c r="O154" s="95"/>
      <c r="P154" s="94"/>
      <c r="Q154" s="94"/>
      <c r="R154" s="94"/>
      <c r="S154" s="94" t="n">
        <v>1</v>
      </c>
      <c r="T154" s="2"/>
    </row>
    <row r="155" customFormat="false" ht="44.15" hidden="false" customHeight="true" outlineLevel="0" collapsed="false">
      <c r="A155" s="22"/>
      <c r="B155" s="87"/>
      <c r="C155" s="88" t="s">
        <v>379</v>
      </c>
      <c r="D155" s="88" t="s">
        <v>93</v>
      </c>
      <c r="E155" s="88" t="s">
        <v>94</v>
      </c>
      <c r="F155" s="90" t="s">
        <v>380</v>
      </c>
      <c r="G155" s="90" t="s">
        <v>381</v>
      </c>
      <c r="H155" s="90"/>
      <c r="I155" s="90" t="s">
        <v>382</v>
      </c>
      <c r="J155" s="90"/>
      <c r="K155" s="91" t="s">
        <v>383</v>
      </c>
      <c r="L155" s="91" t="s">
        <v>383</v>
      </c>
      <c r="M155" s="92"/>
      <c r="N155" s="94" t="n">
        <v>1</v>
      </c>
      <c r="O155" s="95"/>
      <c r="P155" s="94"/>
      <c r="Q155" s="94"/>
      <c r="R155" s="94"/>
      <c r="S155" s="94" t="n">
        <v>1</v>
      </c>
      <c r="T155" s="2"/>
    </row>
    <row r="156" customFormat="false" ht="44.15" hidden="false" customHeight="true" outlineLevel="0" collapsed="false">
      <c r="A156" s="22"/>
      <c r="B156" s="87"/>
      <c r="C156" s="88" t="s">
        <v>343</v>
      </c>
      <c r="D156" s="88" t="s">
        <v>344</v>
      </c>
      <c r="E156" s="88"/>
      <c r="F156" s="90" t="s">
        <v>345</v>
      </c>
      <c r="G156" s="90" t="s">
        <v>346</v>
      </c>
      <c r="H156" s="90"/>
      <c r="I156" s="90" t="s">
        <v>295</v>
      </c>
      <c r="J156" s="90" t="s">
        <v>347</v>
      </c>
      <c r="K156" s="91" t="n">
        <v>8080</v>
      </c>
      <c r="L156" s="91" t="n">
        <f aca="false">K156*N156</f>
        <v>8080</v>
      </c>
      <c r="M156" s="92"/>
      <c r="N156" s="94" t="n">
        <v>1</v>
      </c>
      <c r="O156" s="95"/>
      <c r="P156" s="94"/>
      <c r="Q156" s="94"/>
      <c r="R156" s="94"/>
      <c r="S156" s="94" t="n">
        <v>1</v>
      </c>
      <c r="T156" s="2"/>
    </row>
    <row r="157" customFormat="false" ht="44.15" hidden="false" customHeight="true" outlineLevel="0" collapsed="false">
      <c r="A157" s="22"/>
      <c r="B157" s="87"/>
      <c r="C157" s="88" t="s">
        <v>384</v>
      </c>
      <c r="D157" s="88" t="s">
        <v>93</v>
      </c>
      <c r="E157" s="88" t="s">
        <v>94</v>
      </c>
      <c r="F157" s="90" t="s">
        <v>385</v>
      </c>
      <c r="G157" s="90" t="s">
        <v>386</v>
      </c>
      <c r="H157" s="90"/>
      <c r="I157" s="90" t="s">
        <v>382</v>
      </c>
      <c r="J157" s="90"/>
      <c r="K157" s="91" t="s">
        <v>387</v>
      </c>
      <c r="L157" s="91" t="s">
        <v>387</v>
      </c>
      <c r="M157" s="92"/>
      <c r="N157" s="94" t="n">
        <v>1</v>
      </c>
      <c r="O157" s="95"/>
      <c r="P157" s="94"/>
      <c r="Q157" s="94"/>
      <c r="R157" s="94"/>
      <c r="S157" s="94" t="n">
        <v>1</v>
      </c>
      <c r="T157" s="2"/>
    </row>
    <row r="158" customFormat="false" ht="44.15" hidden="false" customHeight="true" outlineLevel="0" collapsed="false">
      <c r="A158" s="71"/>
      <c r="B158" s="87"/>
      <c r="C158" s="88" t="s">
        <v>388</v>
      </c>
      <c r="D158" s="88" t="s">
        <v>44</v>
      </c>
      <c r="E158" s="88" t="s">
        <v>45</v>
      </c>
      <c r="F158" s="90"/>
      <c r="G158" s="90" t="s">
        <v>389</v>
      </c>
      <c r="H158" s="90"/>
      <c r="I158" s="90" t="s">
        <v>390</v>
      </c>
      <c r="J158" s="90"/>
      <c r="K158" s="91" t="s">
        <v>391</v>
      </c>
      <c r="L158" s="91" t="s">
        <v>391</v>
      </c>
      <c r="M158" s="92"/>
      <c r="N158" s="94" t="n">
        <v>1</v>
      </c>
      <c r="O158" s="95"/>
      <c r="P158" s="94" t="n">
        <v>60</v>
      </c>
      <c r="Q158" s="94"/>
      <c r="R158" s="94"/>
      <c r="S158" s="94" t="n">
        <v>1</v>
      </c>
      <c r="T158" s="2"/>
    </row>
    <row r="159" customFormat="false" ht="44.15" hidden="false" customHeight="true" outlineLevel="0" collapsed="false">
      <c r="A159" s="22"/>
      <c r="B159" s="87"/>
      <c r="C159" s="88" t="s">
        <v>164</v>
      </c>
      <c r="D159" s="88" t="s">
        <v>127</v>
      </c>
      <c r="E159" s="88" t="s">
        <v>165</v>
      </c>
      <c r="F159" s="90" t="s">
        <v>166</v>
      </c>
      <c r="G159" s="90" t="s">
        <v>167</v>
      </c>
      <c r="H159" s="90" t="s">
        <v>168</v>
      </c>
      <c r="I159" s="90" t="s">
        <v>169</v>
      </c>
      <c r="J159" s="90"/>
      <c r="K159" s="91"/>
      <c r="L159" s="91" t="n">
        <v>59307</v>
      </c>
      <c r="M159" s="92"/>
      <c r="N159" s="94"/>
      <c r="O159" s="95"/>
      <c r="P159" s="94"/>
      <c r="Q159" s="94"/>
      <c r="R159" s="94"/>
      <c r="S159" s="94" t="n">
        <v>1</v>
      </c>
      <c r="T159" s="2"/>
    </row>
    <row r="160" customFormat="false" ht="44.15" hidden="false" customHeight="true" outlineLevel="0" collapsed="false">
      <c r="A160" s="22"/>
      <c r="B160" s="87"/>
      <c r="C160" s="88" t="s">
        <v>392</v>
      </c>
      <c r="D160" s="88" t="s">
        <v>93</v>
      </c>
      <c r="E160" s="88" t="s">
        <v>94</v>
      </c>
      <c r="F160" s="90" t="s">
        <v>393</v>
      </c>
      <c r="G160" s="90" t="s">
        <v>394</v>
      </c>
      <c r="H160" s="90" t="s">
        <v>395</v>
      </c>
      <c r="I160" s="90" t="s">
        <v>382</v>
      </c>
      <c r="J160" s="90"/>
      <c r="K160" s="91" t="n">
        <v>9595</v>
      </c>
      <c r="L160" s="91" t="n">
        <v>9595</v>
      </c>
      <c r="M160" s="92"/>
      <c r="N160" s="94" t="n">
        <v>1</v>
      </c>
      <c r="O160" s="95"/>
      <c r="P160" s="94"/>
      <c r="Q160" s="94"/>
      <c r="R160" s="94"/>
      <c r="S160" s="94" t="n">
        <v>1</v>
      </c>
      <c r="T160" s="2"/>
    </row>
    <row r="161" customFormat="false" ht="44.15" hidden="false" customHeight="true" outlineLevel="0" collapsed="false">
      <c r="A161" s="71"/>
      <c r="B161" s="87"/>
      <c r="C161" s="88" t="s">
        <v>56</v>
      </c>
      <c r="D161" s="88" t="s">
        <v>57</v>
      </c>
      <c r="E161" s="88" t="s">
        <v>63</v>
      </c>
      <c r="F161" s="90" t="s">
        <v>64</v>
      </c>
      <c r="G161" s="90" t="s">
        <v>65</v>
      </c>
      <c r="H161" s="90" t="s">
        <v>396</v>
      </c>
      <c r="I161" s="90" t="s">
        <v>62</v>
      </c>
      <c r="J161" s="90"/>
      <c r="K161" s="91" t="n">
        <v>670.94</v>
      </c>
      <c r="L161" s="92" t="n">
        <f aca="false">K161*N161</f>
        <v>1811.538</v>
      </c>
      <c r="M161" s="92"/>
      <c r="N161" s="96" t="n">
        <v>2.7</v>
      </c>
      <c r="O161" s="95"/>
      <c r="P161" s="94"/>
      <c r="Q161" s="94"/>
      <c r="R161" s="94"/>
      <c r="S161" s="97" t="n">
        <v>1</v>
      </c>
      <c r="T161" s="2"/>
    </row>
    <row r="162" customFormat="false" ht="44.15" hidden="false" customHeight="true" outlineLevel="0" collapsed="false">
      <c r="A162" s="22"/>
      <c r="B162" s="87"/>
      <c r="C162" s="88" t="s">
        <v>56</v>
      </c>
      <c r="D162" s="88" t="s">
        <v>57</v>
      </c>
      <c r="E162" s="88" t="s">
        <v>58</v>
      </c>
      <c r="F162" s="90" t="s">
        <v>59</v>
      </c>
      <c r="G162" s="90" t="s">
        <v>60</v>
      </c>
      <c r="H162" s="90" t="s">
        <v>397</v>
      </c>
      <c r="I162" s="90" t="s">
        <v>62</v>
      </c>
      <c r="J162" s="90"/>
      <c r="K162" s="91" t="n">
        <v>393.4</v>
      </c>
      <c r="L162" s="92" t="n">
        <f aca="false">K162*N162</f>
        <v>1062.18</v>
      </c>
      <c r="M162" s="92"/>
      <c r="N162" s="96" t="n">
        <v>2.7</v>
      </c>
      <c r="O162" s="95"/>
      <c r="P162" s="94"/>
      <c r="Q162" s="94" t="n">
        <v>1</v>
      </c>
      <c r="R162" s="94" t="n">
        <v>13</v>
      </c>
      <c r="S162" s="97" t="n">
        <v>1</v>
      </c>
      <c r="T162" s="2"/>
    </row>
    <row r="163" customFormat="false" ht="44.15" hidden="false" customHeight="true" outlineLevel="0" collapsed="false">
      <c r="A163" s="22"/>
      <c r="B163" s="87"/>
      <c r="C163" s="88" t="s">
        <v>398</v>
      </c>
      <c r="D163" s="88" t="s">
        <v>93</v>
      </c>
      <c r="E163" s="88" t="s">
        <v>369</v>
      </c>
      <c r="F163" s="90" t="s">
        <v>399</v>
      </c>
      <c r="G163" s="90" t="s">
        <v>400</v>
      </c>
      <c r="H163" s="90" t="s">
        <v>401</v>
      </c>
      <c r="I163" s="90" t="s">
        <v>382</v>
      </c>
      <c r="J163" s="90" t="s">
        <v>402</v>
      </c>
      <c r="K163" s="91" t="n">
        <v>122144</v>
      </c>
      <c r="L163" s="91" t="n">
        <f aca="false">K163*N163</f>
        <v>122144</v>
      </c>
      <c r="M163" s="92"/>
      <c r="N163" s="94" t="n">
        <v>1</v>
      </c>
      <c r="O163" s="95"/>
      <c r="P163" s="94"/>
      <c r="Q163" s="94"/>
      <c r="R163" s="94"/>
      <c r="S163" s="94" t="n">
        <v>1</v>
      </c>
      <c r="T163" s="2"/>
    </row>
    <row r="164" customFormat="false" ht="44.15" hidden="false" customHeight="true" outlineLevel="0" collapsed="false">
      <c r="A164" s="22"/>
      <c r="B164" s="87"/>
      <c r="C164" s="88" t="s">
        <v>403</v>
      </c>
      <c r="D164" s="88" t="s">
        <v>93</v>
      </c>
      <c r="E164" s="88" t="s">
        <v>369</v>
      </c>
      <c r="F164" s="90" t="s">
        <v>404</v>
      </c>
      <c r="G164" s="90" t="s">
        <v>405</v>
      </c>
      <c r="H164" s="90" t="s">
        <v>406</v>
      </c>
      <c r="I164" s="90" t="s">
        <v>382</v>
      </c>
      <c r="J164" s="90"/>
      <c r="K164" s="91" t="s">
        <v>407</v>
      </c>
      <c r="L164" s="91" t="s">
        <v>407</v>
      </c>
      <c r="M164" s="92"/>
      <c r="N164" s="94" t="n">
        <v>1</v>
      </c>
      <c r="O164" s="95"/>
      <c r="P164" s="94"/>
      <c r="Q164" s="94"/>
      <c r="R164" s="94"/>
      <c r="S164" s="94" t="n">
        <v>1</v>
      </c>
      <c r="T164" s="2"/>
    </row>
    <row r="165" customFormat="false" ht="44.15" hidden="false" customHeight="true" outlineLevel="0" collapsed="false">
      <c r="A165" s="22"/>
      <c r="B165" s="87"/>
      <c r="C165" s="88" t="s">
        <v>408</v>
      </c>
      <c r="D165" s="88" t="s">
        <v>409</v>
      </c>
      <c r="E165" s="88" t="s">
        <v>410</v>
      </c>
      <c r="F165" s="90" t="s">
        <v>411</v>
      </c>
      <c r="G165" s="90" t="s">
        <v>412</v>
      </c>
      <c r="H165" s="90" t="s">
        <v>413</v>
      </c>
      <c r="I165" s="90" t="s">
        <v>382</v>
      </c>
      <c r="J165" s="90"/>
      <c r="K165" s="91" t="s">
        <v>414</v>
      </c>
      <c r="L165" s="91" t="n">
        <v>5860</v>
      </c>
      <c r="M165" s="92"/>
      <c r="N165" s="94" t="n">
        <v>2</v>
      </c>
      <c r="O165" s="95"/>
      <c r="P165" s="94"/>
      <c r="Q165" s="94"/>
      <c r="R165" s="94"/>
      <c r="S165" s="94" t="n">
        <v>1</v>
      </c>
      <c r="T165" s="2"/>
    </row>
    <row r="166" customFormat="false" ht="44.15" hidden="false" customHeight="true" outlineLevel="0" collapsed="false">
      <c r="A166" s="22"/>
      <c r="B166" s="87"/>
      <c r="C166" s="88" t="s">
        <v>415</v>
      </c>
      <c r="D166" s="88" t="s">
        <v>409</v>
      </c>
      <c r="E166" s="88" t="s">
        <v>410</v>
      </c>
      <c r="F166" s="90" t="s">
        <v>416</v>
      </c>
      <c r="G166" s="90" t="s">
        <v>417</v>
      </c>
      <c r="H166" s="90" t="s">
        <v>418</v>
      </c>
      <c r="I166" s="90" t="s">
        <v>382</v>
      </c>
      <c r="J166" s="90"/>
      <c r="K166" s="91" t="s">
        <v>419</v>
      </c>
      <c r="L166" s="91" t="s">
        <v>419</v>
      </c>
      <c r="M166" s="92"/>
      <c r="N166" s="94" t="n">
        <v>1</v>
      </c>
      <c r="O166" s="95"/>
      <c r="P166" s="94"/>
      <c r="Q166" s="94"/>
      <c r="R166" s="94"/>
      <c r="S166" s="94" t="n">
        <v>1</v>
      </c>
      <c r="T166" s="2"/>
    </row>
    <row r="167" customFormat="false" ht="44.15" hidden="false" customHeight="true" outlineLevel="0" collapsed="false">
      <c r="A167" s="22"/>
      <c r="B167" s="87"/>
      <c r="C167" s="88" t="s">
        <v>420</v>
      </c>
      <c r="D167" s="88" t="s">
        <v>93</v>
      </c>
      <c r="E167" s="88" t="s">
        <v>94</v>
      </c>
      <c r="F167" s="90" t="s">
        <v>421</v>
      </c>
      <c r="G167" s="90" t="s">
        <v>422</v>
      </c>
      <c r="H167" s="90" t="s">
        <v>423</v>
      </c>
      <c r="I167" s="90" t="s">
        <v>382</v>
      </c>
      <c r="J167" s="90"/>
      <c r="K167" s="91" t="n">
        <v>5460</v>
      </c>
      <c r="L167" s="91" t="n">
        <v>5460</v>
      </c>
      <c r="M167" s="92"/>
      <c r="N167" s="94" t="n">
        <v>1</v>
      </c>
      <c r="O167" s="95"/>
      <c r="P167" s="94"/>
      <c r="Q167" s="94"/>
      <c r="R167" s="94"/>
      <c r="S167" s="94" t="n">
        <v>1</v>
      </c>
      <c r="T167" s="2"/>
    </row>
    <row r="168" customFormat="false" ht="44.15" hidden="false" customHeight="true" outlineLevel="0" collapsed="false">
      <c r="A168" s="22"/>
      <c r="B168" s="87"/>
      <c r="C168" s="88" t="s">
        <v>424</v>
      </c>
      <c r="D168" s="88" t="s">
        <v>127</v>
      </c>
      <c r="E168" s="88"/>
      <c r="F168" s="90" t="s">
        <v>425</v>
      </c>
      <c r="G168" s="90" t="s">
        <v>426</v>
      </c>
      <c r="H168" s="90" t="s">
        <v>427</v>
      </c>
      <c r="I168" s="90" t="s">
        <v>428</v>
      </c>
      <c r="J168" s="90"/>
      <c r="K168" s="91" t="n">
        <v>17900</v>
      </c>
      <c r="L168" s="91" t="n">
        <v>17900</v>
      </c>
      <c r="M168" s="92"/>
      <c r="N168" s="94" t="n">
        <v>1</v>
      </c>
      <c r="O168" s="95"/>
      <c r="P168" s="94"/>
      <c r="Q168" s="94" t="n">
        <v>1</v>
      </c>
      <c r="R168" s="94"/>
      <c r="S168" s="94" t="n">
        <v>1</v>
      </c>
      <c r="T168" s="2"/>
    </row>
    <row r="169" customFormat="false" ht="44.15" hidden="false" customHeight="true" outlineLevel="0" collapsed="false">
      <c r="A169" s="22"/>
      <c r="B169" s="87"/>
      <c r="C169" s="88" t="s">
        <v>429</v>
      </c>
      <c r="D169" s="88" t="s">
        <v>93</v>
      </c>
      <c r="E169" s="88" t="s">
        <v>369</v>
      </c>
      <c r="F169" s="90" t="s">
        <v>430</v>
      </c>
      <c r="G169" s="90" t="s">
        <v>431</v>
      </c>
      <c r="H169" s="90" t="s">
        <v>432</v>
      </c>
      <c r="I169" s="90" t="s">
        <v>382</v>
      </c>
      <c r="J169" s="90"/>
      <c r="K169" s="91" t="s">
        <v>433</v>
      </c>
      <c r="L169" s="91" t="s">
        <v>433</v>
      </c>
      <c r="M169" s="92"/>
      <c r="N169" s="94" t="n">
        <v>1</v>
      </c>
      <c r="O169" s="95"/>
      <c r="P169" s="94"/>
      <c r="Q169" s="94"/>
      <c r="R169" s="94"/>
      <c r="S169" s="94" t="n">
        <v>1</v>
      </c>
      <c r="T169" s="2"/>
    </row>
    <row r="170" customFormat="false" ht="53.55" hidden="false" customHeight="true" outlineLevel="0" collapsed="false">
      <c r="A170" s="22"/>
      <c r="B170" s="87"/>
      <c r="C170" s="88" t="s">
        <v>99</v>
      </c>
      <c r="D170" s="88" t="s">
        <v>57</v>
      </c>
      <c r="E170" s="88" t="s">
        <v>99</v>
      </c>
      <c r="F170" s="90" t="s">
        <v>434</v>
      </c>
      <c r="G170" s="90" t="s">
        <v>435</v>
      </c>
      <c r="H170" s="90"/>
      <c r="I170" s="90" t="s">
        <v>102</v>
      </c>
      <c r="J170" s="90" t="s">
        <v>106</v>
      </c>
      <c r="K170" s="91" t="n">
        <v>10800</v>
      </c>
      <c r="L170" s="91" t="n">
        <f aca="false">K170*N170</f>
        <v>32400</v>
      </c>
      <c r="M170" s="92"/>
      <c r="N170" s="94" t="n">
        <v>3</v>
      </c>
      <c r="O170" s="95"/>
      <c r="P170" s="94"/>
      <c r="Q170" s="94" t="n">
        <v>1</v>
      </c>
      <c r="R170" s="94" t="n">
        <f aca="false">13*N170</f>
        <v>39</v>
      </c>
      <c r="S170" s="94" t="n">
        <v>1</v>
      </c>
      <c r="T170" s="2"/>
    </row>
    <row r="171" customFormat="false" ht="44.15" hidden="false" customHeight="true" outlineLevel="0" collapsed="false">
      <c r="A171" s="22"/>
      <c r="B171" s="54" t="s">
        <v>436</v>
      </c>
      <c r="C171" s="98" t="s">
        <v>20</v>
      </c>
      <c r="D171" s="98" t="s">
        <v>21</v>
      </c>
      <c r="E171" s="99" t="s">
        <v>22</v>
      </c>
      <c r="F171" s="55" t="s">
        <v>355</v>
      </c>
      <c r="G171" s="55" t="s">
        <v>356</v>
      </c>
      <c r="H171" s="32" t="s">
        <v>357</v>
      </c>
      <c r="I171" s="32" t="s">
        <v>358</v>
      </c>
      <c r="J171" s="30"/>
      <c r="K171" s="30" t="n">
        <v>2515</v>
      </c>
      <c r="L171" s="30" t="n">
        <v>12474.4</v>
      </c>
      <c r="M171" s="31"/>
      <c r="N171" s="55" t="n">
        <v>4.96</v>
      </c>
      <c r="O171" s="55"/>
      <c r="P171" s="32"/>
      <c r="Q171" s="32"/>
      <c r="R171" s="32"/>
      <c r="S171" s="32" t="n">
        <v>1</v>
      </c>
      <c r="T171" s="2"/>
    </row>
    <row r="172" customFormat="false" ht="44.15" hidden="false" customHeight="true" outlineLevel="0" collapsed="false">
      <c r="A172" s="22"/>
      <c r="B172" s="54"/>
      <c r="C172" s="27" t="s">
        <v>437</v>
      </c>
      <c r="D172" s="27" t="s">
        <v>44</v>
      </c>
      <c r="E172" s="27" t="s">
        <v>45</v>
      </c>
      <c r="F172" s="28" t="s">
        <v>54</v>
      </c>
      <c r="G172" s="29" t="s">
        <v>438</v>
      </c>
      <c r="H172" s="29"/>
      <c r="I172" s="29" t="s">
        <v>54</v>
      </c>
      <c r="J172" s="29"/>
      <c r="K172" s="30" t="s">
        <v>439</v>
      </c>
      <c r="L172" s="30" t="s">
        <v>439</v>
      </c>
      <c r="M172" s="31"/>
      <c r="N172" s="32" t="n">
        <v>1</v>
      </c>
      <c r="O172" s="33"/>
      <c r="P172" s="32"/>
      <c r="Q172" s="32"/>
      <c r="R172" s="32"/>
      <c r="S172" s="32" t="n">
        <v>1</v>
      </c>
      <c r="T172" s="2"/>
    </row>
    <row r="173" customFormat="false" ht="44.15" hidden="false" customHeight="true" outlineLevel="0" collapsed="false">
      <c r="A173" s="22"/>
      <c r="B173" s="54"/>
      <c r="C173" s="27" t="s">
        <v>343</v>
      </c>
      <c r="D173" s="27" t="s">
        <v>344</v>
      </c>
      <c r="E173" s="27"/>
      <c r="F173" s="29" t="s">
        <v>345</v>
      </c>
      <c r="G173" s="29" t="s">
        <v>346</v>
      </c>
      <c r="H173" s="29"/>
      <c r="I173" s="29" t="s">
        <v>295</v>
      </c>
      <c r="J173" s="29" t="s">
        <v>347</v>
      </c>
      <c r="K173" s="30" t="n">
        <v>8080</v>
      </c>
      <c r="L173" s="30" t="n">
        <f aca="false">K173*N173</f>
        <v>8080</v>
      </c>
      <c r="M173" s="31"/>
      <c r="N173" s="32" t="n">
        <v>1</v>
      </c>
      <c r="O173" s="33"/>
      <c r="P173" s="32"/>
      <c r="Q173" s="32"/>
      <c r="R173" s="32"/>
      <c r="S173" s="32" t="n">
        <v>1</v>
      </c>
      <c r="T173" s="2"/>
    </row>
    <row r="174" customFormat="false" ht="44.15" hidden="false" customHeight="true" outlineLevel="0" collapsed="false">
      <c r="A174" s="22"/>
      <c r="B174" s="54"/>
      <c r="C174" s="27" t="s">
        <v>368</v>
      </c>
      <c r="D174" s="27" t="s">
        <v>93</v>
      </c>
      <c r="E174" s="27" t="s">
        <v>369</v>
      </c>
      <c r="F174" s="29" t="s">
        <v>440</v>
      </c>
      <c r="G174" s="29" t="s">
        <v>441</v>
      </c>
      <c r="H174" s="29" t="s">
        <v>442</v>
      </c>
      <c r="I174" s="29" t="s">
        <v>382</v>
      </c>
      <c r="J174" s="29"/>
      <c r="K174" s="30" t="s">
        <v>443</v>
      </c>
      <c r="L174" s="30" t="s">
        <v>443</v>
      </c>
      <c r="M174" s="31"/>
      <c r="N174" s="32" t="n">
        <v>1</v>
      </c>
      <c r="O174" s="33"/>
      <c r="P174" s="32"/>
      <c r="Q174" s="32"/>
      <c r="R174" s="32"/>
      <c r="S174" s="32" t="n">
        <v>1</v>
      </c>
      <c r="T174" s="2"/>
    </row>
    <row r="175" customFormat="false" ht="44.15" hidden="false" customHeight="true" outlineLevel="0" collapsed="false">
      <c r="A175" s="22"/>
      <c r="B175" s="54"/>
      <c r="C175" s="27" t="s">
        <v>444</v>
      </c>
      <c r="D175" s="27" t="s">
        <v>68</v>
      </c>
      <c r="E175" s="27" t="s">
        <v>69</v>
      </c>
      <c r="F175" s="29" t="s">
        <v>445</v>
      </c>
      <c r="G175" s="29" t="s">
        <v>446</v>
      </c>
      <c r="H175" s="29" t="s">
        <v>447</v>
      </c>
      <c r="I175" s="29" t="s">
        <v>135</v>
      </c>
      <c r="J175" s="29"/>
      <c r="K175" s="30" t="n">
        <v>59000</v>
      </c>
      <c r="L175" s="30" t="n">
        <v>59000</v>
      </c>
      <c r="M175" s="31"/>
      <c r="N175" s="32" t="n">
        <v>1</v>
      </c>
      <c r="O175" s="33"/>
      <c r="P175" s="32"/>
      <c r="Q175" s="32" t="n">
        <v>1</v>
      </c>
      <c r="R175" s="32" t="n">
        <v>2100</v>
      </c>
      <c r="S175" s="32" t="n">
        <v>1</v>
      </c>
      <c r="T175" s="2"/>
    </row>
    <row r="176" customFormat="false" ht="44.15" hidden="false" customHeight="true" outlineLevel="0" collapsed="false">
      <c r="A176" s="22"/>
      <c r="B176" s="54"/>
      <c r="C176" s="27" t="s">
        <v>448</v>
      </c>
      <c r="D176" s="27" t="s">
        <v>44</v>
      </c>
      <c r="E176" s="27" t="s">
        <v>45</v>
      </c>
      <c r="F176" s="28" t="s">
        <v>47</v>
      </c>
      <c r="G176" s="29" t="s">
        <v>48</v>
      </c>
      <c r="H176" s="29"/>
      <c r="I176" s="29" t="s">
        <v>54</v>
      </c>
      <c r="J176" s="29" t="s">
        <v>49</v>
      </c>
      <c r="K176" s="30" t="n">
        <v>50000</v>
      </c>
      <c r="L176" s="30" t="n">
        <v>50000</v>
      </c>
      <c r="M176" s="31"/>
      <c r="N176" s="32"/>
      <c r="O176" s="33"/>
      <c r="P176" s="32"/>
      <c r="Q176" s="32"/>
      <c r="R176" s="32"/>
      <c r="S176" s="32" t="n">
        <v>1</v>
      </c>
      <c r="T176" s="2"/>
    </row>
    <row r="177" customFormat="false" ht="44.15" hidden="false" customHeight="true" outlineLevel="0" collapsed="false">
      <c r="A177" s="22"/>
      <c r="B177" s="54"/>
      <c r="C177" s="27" t="s">
        <v>449</v>
      </c>
      <c r="D177" s="27" t="s">
        <v>409</v>
      </c>
      <c r="E177" s="27" t="s">
        <v>410</v>
      </c>
      <c r="F177" s="29" t="s">
        <v>450</v>
      </c>
      <c r="G177" s="29" t="s">
        <v>451</v>
      </c>
      <c r="H177" s="29" t="s">
        <v>452</v>
      </c>
      <c r="I177" s="29" t="s">
        <v>453</v>
      </c>
      <c r="J177" s="29"/>
      <c r="K177" s="30" t="n">
        <v>2347</v>
      </c>
      <c r="L177" s="30" t="n">
        <v>2347</v>
      </c>
      <c r="M177" s="31"/>
      <c r="N177" s="32" t="n">
        <v>1</v>
      </c>
      <c r="O177" s="33"/>
      <c r="P177" s="32"/>
      <c r="Q177" s="32"/>
      <c r="R177" s="32"/>
      <c r="S177" s="32" t="n">
        <v>1</v>
      </c>
      <c r="T177" s="2"/>
    </row>
    <row r="178" customFormat="false" ht="44.15" hidden="false" customHeight="true" outlineLevel="0" collapsed="false">
      <c r="A178" s="22"/>
      <c r="B178" s="54"/>
      <c r="C178" s="27" t="s">
        <v>454</v>
      </c>
      <c r="D178" s="27" t="s">
        <v>68</v>
      </c>
      <c r="E178" s="27" t="s">
        <v>69</v>
      </c>
      <c r="F178" s="29" t="s">
        <v>455</v>
      </c>
      <c r="G178" s="29" t="s">
        <v>456</v>
      </c>
      <c r="H178" s="29" t="s">
        <v>457</v>
      </c>
      <c r="I178" s="29" t="s">
        <v>458</v>
      </c>
      <c r="J178" s="29"/>
      <c r="K178" s="30" t="n">
        <v>75900</v>
      </c>
      <c r="L178" s="30" t="n">
        <v>75900</v>
      </c>
      <c r="M178" s="31"/>
      <c r="N178" s="32" t="n">
        <v>1</v>
      </c>
      <c r="O178" s="33"/>
      <c r="P178" s="32"/>
      <c r="Q178" s="32" t="n">
        <v>1</v>
      </c>
      <c r="R178" s="32" t="n">
        <v>1100</v>
      </c>
      <c r="S178" s="32" t="n">
        <v>1</v>
      </c>
      <c r="T178" s="2"/>
    </row>
    <row r="179" customFormat="false" ht="44.15" hidden="false" customHeight="true" outlineLevel="0" collapsed="false">
      <c r="A179" s="22"/>
      <c r="B179" s="54"/>
      <c r="C179" s="27" t="s">
        <v>92</v>
      </c>
      <c r="D179" s="27" t="s">
        <v>93</v>
      </c>
      <c r="E179" s="27" t="s">
        <v>94</v>
      </c>
      <c r="F179" s="29" t="s">
        <v>459</v>
      </c>
      <c r="G179" s="29" t="s">
        <v>460</v>
      </c>
      <c r="H179" s="29" t="s">
        <v>461</v>
      </c>
      <c r="I179" s="29" t="s">
        <v>382</v>
      </c>
      <c r="J179" s="29"/>
      <c r="K179" s="30" t="s">
        <v>462</v>
      </c>
      <c r="L179" s="30" t="s">
        <v>462</v>
      </c>
      <c r="M179" s="31"/>
      <c r="N179" s="32" t="n">
        <v>1</v>
      </c>
      <c r="O179" s="33"/>
      <c r="P179" s="32"/>
      <c r="Q179" s="32"/>
      <c r="R179" s="32"/>
      <c r="S179" s="32" t="n">
        <v>1</v>
      </c>
      <c r="T179" s="2"/>
    </row>
    <row r="180" customFormat="false" ht="44.15" hidden="false" customHeight="true" outlineLevel="0" collapsed="false">
      <c r="A180" s="22"/>
      <c r="B180" s="54"/>
      <c r="C180" s="27" t="s">
        <v>46</v>
      </c>
      <c r="D180" s="27" t="s">
        <v>21</v>
      </c>
      <c r="E180" s="27"/>
      <c r="F180" s="29" t="s">
        <v>47</v>
      </c>
      <c r="G180" s="29" t="s">
        <v>48</v>
      </c>
      <c r="H180" s="29"/>
      <c r="I180" s="29"/>
      <c r="J180" s="29" t="s">
        <v>49</v>
      </c>
      <c r="K180" s="30" t="n">
        <v>50000</v>
      </c>
      <c r="L180" s="30" t="n">
        <v>50000</v>
      </c>
      <c r="M180" s="31"/>
      <c r="N180" s="32"/>
      <c r="O180" s="33"/>
      <c r="P180" s="32"/>
      <c r="Q180" s="32"/>
      <c r="R180" s="32"/>
      <c r="S180" s="32" t="n">
        <v>1</v>
      </c>
      <c r="T180" s="2"/>
    </row>
    <row r="181" customFormat="false" ht="44.15" hidden="false" customHeight="true" outlineLevel="0" collapsed="false">
      <c r="A181" s="22"/>
      <c r="B181" s="54"/>
      <c r="C181" s="27" t="s">
        <v>99</v>
      </c>
      <c r="D181" s="27" t="s">
        <v>57</v>
      </c>
      <c r="E181" s="27" t="s">
        <v>99</v>
      </c>
      <c r="F181" s="29" t="s">
        <v>434</v>
      </c>
      <c r="G181" s="29" t="s">
        <v>463</v>
      </c>
      <c r="H181" s="29"/>
      <c r="I181" s="29" t="s">
        <v>102</v>
      </c>
      <c r="J181" s="29" t="s">
        <v>106</v>
      </c>
      <c r="K181" s="30" t="n">
        <v>6200</v>
      </c>
      <c r="L181" s="30" t="n">
        <f aca="false">K181*N181</f>
        <v>24800</v>
      </c>
      <c r="M181" s="31"/>
      <c r="N181" s="32" t="n">
        <v>4</v>
      </c>
      <c r="O181" s="33"/>
      <c r="P181" s="32"/>
      <c r="Q181" s="32" t="n">
        <v>1</v>
      </c>
      <c r="R181" s="32" t="n">
        <f aca="false">8*N181</f>
        <v>32</v>
      </c>
      <c r="S181" s="32" t="n">
        <v>1</v>
      </c>
      <c r="T181" s="2"/>
    </row>
    <row r="182" customFormat="false" ht="44.15" hidden="false" customHeight="true" outlineLevel="0" collapsed="false">
      <c r="A182" s="22"/>
      <c r="B182" s="54"/>
      <c r="C182" s="27" t="s">
        <v>403</v>
      </c>
      <c r="D182" s="27" t="s">
        <v>93</v>
      </c>
      <c r="E182" s="27" t="s">
        <v>369</v>
      </c>
      <c r="F182" s="29" t="s">
        <v>464</v>
      </c>
      <c r="G182" s="29" t="s">
        <v>465</v>
      </c>
      <c r="H182" s="100" t="s">
        <v>466</v>
      </c>
      <c r="I182" s="29" t="s">
        <v>467</v>
      </c>
      <c r="J182" s="29"/>
      <c r="K182" s="30" t="s">
        <v>468</v>
      </c>
      <c r="L182" s="30" t="s">
        <v>468</v>
      </c>
      <c r="M182" s="31"/>
      <c r="N182" s="32" t="n">
        <v>1</v>
      </c>
      <c r="O182" s="33"/>
      <c r="P182" s="32"/>
      <c r="Q182" s="32"/>
      <c r="R182" s="32"/>
      <c r="S182" s="32" t="n">
        <v>1</v>
      </c>
      <c r="T182" s="2"/>
    </row>
    <row r="183" customFormat="false" ht="44.15" hidden="false" customHeight="true" outlineLevel="0" collapsed="false">
      <c r="A183" s="22" t="n">
        <f aca="false">A3</f>
        <v>32815840.058</v>
      </c>
      <c r="B183" s="54"/>
      <c r="C183" s="27" t="s">
        <v>164</v>
      </c>
      <c r="D183" s="27" t="s">
        <v>127</v>
      </c>
      <c r="E183" s="27" t="s">
        <v>165</v>
      </c>
      <c r="F183" s="29" t="s">
        <v>166</v>
      </c>
      <c r="G183" s="29" t="s">
        <v>167</v>
      </c>
      <c r="H183" s="29" t="s">
        <v>168</v>
      </c>
      <c r="I183" s="29" t="s">
        <v>169</v>
      </c>
      <c r="J183" s="29"/>
      <c r="K183" s="30"/>
      <c r="L183" s="30" t="n">
        <v>49261</v>
      </c>
      <c r="M183" s="31"/>
      <c r="N183" s="32"/>
      <c r="O183" s="33"/>
      <c r="P183" s="32"/>
      <c r="Q183" s="32"/>
      <c r="R183" s="32"/>
      <c r="S183" s="32" t="n">
        <v>1</v>
      </c>
      <c r="T183" s="2"/>
    </row>
    <row r="184" customFormat="false" ht="44.15" hidden="false" customHeight="true" outlineLevel="0" collapsed="false">
      <c r="A184" s="22"/>
      <c r="B184" s="54"/>
      <c r="C184" s="27" t="s">
        <v>469</v>
      </c>
      <c r="D184" s="27" t="s">
        <v>21</v>
      </c>
      <c r="E184" s="27" t="s">
        <v>36</v>
      </c>
      <c r="F184" s="29" t="s">
        <v>37</v>
      </c>
      <c r="G184" s="29" t="s">
        <v>38</v>
      </c>
      <c r="H184" s="29"/>
      <c r="I184" s="29" t="s">
        <v>37</v>
      </c>
      <c r="J184" s="29"/>
      <c r="K184" s="30" t="n">
        <v>310</v>
      </c>
      <c r="L184" s="30" t="n">
        <v>6345</v>
      </c>
      <c r="M184" s="31"/>
      <c r="N184" s="32" t="n">
        <v>20.47</v>
      </c>
      <c r="O184" s="33"/>
      <c r="P184" s="32"/>
      <c r="Q184" s="32"/>
      <c r="R184" s="32"/>
      <c r="S184" s="32" t="n">
        <v>1</v>
      </c>
      <c r="T184" s="2"/>
    </row>
    <row r="185" customFormat="false" ht="44.15" hidden="false" customHeight="true" outlineLevel="0" collapsed="false">
      <c r="A185" s="22"/>
      <c r="B185" s="54"/>
      <c r="C185" s="27" t="s">
        <v>39</v>
      </c>
      <c r="D185" s="27" t="s">
        <v>21</v>
      </c>
      <c r="E185" s="27" t="s">
        <v>40</v>
      </c>
      <c r="F185" s="29" t="s">
        <v>182</v>
      </c>
      <c r="G185" s="29" t="s">
        <v>183</v>
      </c>
      <c r="H185" s="29"/>
      <c r="I185" s="29" t="s">
        <v>37</v>
      </c>
      <c r="J185" s="29"/>
      <c r="K185" s="30" t="n">
        <v>1600</v>
      </c>
      <c r="L185" s="30" t="n">
        <v>5408</v>
      </c>
      <c r="M185" s="31"/>
      <c r="N185" s="32" t="n">
        <v>3.38</v>
      </c>
      <c r="O185" s="33"/>
      <c r="P185" s="32"/>
      <c r="Q185" s="32"/>
      <c r="R185" s="32"/>
      <c r="S185" s="32" t="n">
        <v>1</v>
      </c>
      <c r="T185" s="2"/>
    </row>
    <row r="186" customFormat="false" ht="44.15" hidden="false" customHeight="true" outlineLevel="0" collapsed="false">
      <c r="A186" s="12" t="n">
        <f aca="false">T12</f>
        <v>0.991423670668954</v>
      </c>
      <c r="B186" s="54"/>
      <c r="C186" s="27" t="s">
        <v>152</v>
      </c>
      <c r="D186" s="27" t="s">
        <v>21</v>
      </c>
      <c r="E186" s="27" t="s">
        <v>152</v>
      </c>
      <c r="F186" s="29" t="s">
        <v>153</v>
      </c>
      <c r="G186" s="29" t="s">
        <v>154</v>
      </c>
      <c r="H186" s="29" t="s">
        <v>155</v>
      </c>
      <c r="I186" s="29" t="s">
        <v>156</v>
      </c>
      <c r="J186" s="29" t="s">
        <v>157</v>
      </c>
      <c r="K186" s="30" t="n">
        <v>450</v>
      </c>
      <c r="L186" s="30" t="n">
        <f aca="false">K186*N186</f>
        <v>2070</v>
      </c>
      <c r="M186" s="31"/>
      <c r="N186" s="32" t="n">
        <v>4.6</v>
      </c>
      <c r="O186" s="33"/>
      <c r="P186" s="32"/>
      <c r="Q186" s="32"/>
      <c r="R186" s="32"/>
      <c r="S186" s="32" t="n">
        <v>1</v>
      </c>
      <c r="T186" s="6" t="s">
        <v>470</v>
      </c>
    </row>
    <row r="187" customFormat="false" ht="44.15" hidden="false" customHeight="true" outlineLevel="0" collapsed="false">
      <c r="A187" s="22"/>
      <c r="B187" s="54"/>
      <c r="C187" s="27" t="s">
        <v>147</v>
      </c>
      <c r="D187" s="27" t="s">
        <v>21</v>
      </c>
      <c r="E187" s="27" t="s">
        <v>471</v>
      </c>
      <c r="F187" s="28" t="s">
        <v>148</v>
      </c>
      <c r="G187" s="29" t="s">
        <v>149</v>
      </c>
      <c r="H187" s="29" t="s">
        <v>150</v>
      </c>
      <c r="I187" s="29" t="s">
        <v>151</v>
      </c>
      <c r="J187" s="29"/>
      <c r="K187" s="30" t="n">
        <f aca="false">599+425</f>
        <v>1024</v>
      </c>
      <c r="L187" s="30" t="n">
        <f aca="false">K187*N187</f>
        <v>1331.2</v>
      </c>
      <c r="M187" s="31"/>
      <c r="N187" s="32" t="n">
        <v>1.3</v>
      </c>
      <c r="O187" s="33"/>
      <c r="P187" s="32"/>
      <c r="Q187" s="32"/>
      <c r="R187" s="32"/>
      <c r="S187" s="32" t="n">
        <v>1</v>
      </c>
      <c r="T187" s="2"/>
    </row>
    <row r="188" customFormat="false" ht="44.15" hidden="false" customHeight="true" outlineLevel="0" collapsed="false">
      <c r="A188" s="22"/>
      <c r="B188" s="101" t="s">
        <v>472</v>
      </c>
      <c r="C188" s="102" t="s">
        <v>20</v>
      </c>
      <c r="D188" s="103" t="s">
        <v>21</v>
      </c>
      <c r="E188" s="104" t="s">
        <v>22</v>
      </c>
      <c r="F188" s="105" t="s">
        <v>355</v>
      </c>
      <c r="G188" s="106" t="s">
        <v>356</v>
      </c>
      <c r="H188" s="106" t="s">
        <v>357</v>
      </c>
      <c r="I188" s="105" t="s">
        <v>358</v>
      </c>
      <c r="J188" s="105"/>
      <c r="K188" s="106" t="n">
        <v>2515</v>
      </c>
      <c r="L188" s="106" t="n">
        <v>18485.25</v>
      </c>
      <c r="M188" s="107"/>
      <c r="N188" s="105" t="n">
        <v>7.35</v>
      </c>
      <c r="O188" s="105"/>
      <c r="P188" s="106"/>
      <c r="Q188" s="106"/>
      <c r="R188" s="106"/>
      <c r="S188" s="106" t="n">
        <v>1</v>
      </c>
      <c r="T188" s="2"/>
    </row>
    <row r="189" customFormat="false" ht="44.15" hidden="false" customHeight="true" outlineLevel="0" collapsed="false">
      <c r="A189" s="22"/>
      <c r="B189" s="101"/>
      <c r="C189" s="108" t="s">
        <v>343</v>
      </c>
      <c r="D189" s="108" t="s">
        <v>344</v>
      </c>
      <c r="E189" s="108"/>
      <c r="F189" s="109" t="s">
        <v>345</v>
      </c>
      <c r="G189" s="109" t="s">
        <v>346</v>
      </c>
      <c r="H189" s="109"/>
      <c r="I189" s="109" t="s">
        <v>295</v>
      </c>
      <c r="J189" s="109" t="s">
        <v>347</v>
      </c>
      <c r="K189" s="110" t="n">
        <v>8080</v>
      </c>
      <c r="L189" s="110" t="n">
        <f aca="false">K189*N189</f>
        <v>8080</v>
      </c>
      <c r="M189" s="107"/>
      <c r="N189" s="106" t="n">
        <v>1</v>
      </c>
      <c r="O189" s="111"/>
      <c r="P189" s="106"/>
      <c r="Q189" s="106"/>
      <c r="R189" s="106"/>
      <c r="S189" s="106" t="n">
        <v>1</v>
      </c>
      <c r="T189" s="2"/>
    </row>
    <row r="190" customFormat="false" ht="44.15" hidden="false" customHeight="true" outlineLevel="0" collapsed="false">
      <c r="A190" s="22"/>
      <c r="B190" s="101"/>
      <c r="C190" s="108" t="s">
        <v>437</v>
      </c>
      <c r="D190" s="108" t="s">
        <v>44</v>
      </c>
      <c r="E190" s="108" t="s">
        <v>45</v>
      </c>
      <c r="F190" s="109" t="s">
        <v>54</v>
      </c>
      <c r="G190" s="109" t="s">
        <v>438</v>
      </c>
      <c r="H190" s="108"/>
      <c r="I190" s="109" t="s">
        <v>54</v>
      </c>
      <c r="J190" s="109"/>
      <c r="K190" s="108" t="s">
        <v>473</v>
      </c>
      <c r="L190" s="109" t="s">
        <v>473</v>
      </c>
      <c r="M190" s="109"/>
      <c r="N190" s="109" t="n">
        <v>1</v>
      </c>
      <c r="O190" s="109"/>
      <c r="P190" s="109"/>
      <c r="Q190" s="108"/>
      <c r="R190" s="108"/>
      <c r="S190" s="109" t="n">
        <v>1</v>
      </c>
      <c r="T190" s="2"/>
    </row>
    <row r="191" customFormat="false" ht="44.15" hidden="false" customHeight="true" outlineLevel="0" collapsed="false">
      <c r="A191" s="22"/>
      <c r="B191" s="101"/>
      <c r="C191" s="108" t="s">
        <v>164</v>
      </c>
      <c r="D191" s="108" t="s">
        <v>127</v>
      </c>
      <c r="E191" s="108" t="s">
        <v>165</v>
      </c>
      <c r="F191" s="109" t="s">
        <v>166</v>
      </c>
      <c r="G191" s="109" t="s">
        <v>167</v>
      </c>
      <c r="H191" s="109" t="s">
        <v>168</v>
      </c>
      <c r="I191" s="109" t="s">
        <v>169</v>
      </c>
      <c r="J191" s="109"/>
      <c r="K191" s="110"/>
      <c r="L191" s="110" t="n">
        <v>11533</v>
      </c>
      <c r="M191" s="107"/>
      <c r="N191" s="106"/>
      <c r="O191" s="111"/>
      <c r="P191" s="106"/>
      <c r="Q191" s="106"/>
      <c r="R191" s="106"/>
      <c r="S191" s="106" t="n">
        <v>1</v>
      </c>
      <c r="T191" s="2"/>
    </row>
    <row r="192" customFormat="false" ht="44.15" hidden="false" customHeight="true" outlineLevel="0" collapsed="false">
      <c r="A192" s="22"/>
      <c r="B192" s="101"/>
      <c r="C192" s="108" t="s">
        <v>103</v>
      </c>
      <c r="D192" s="108" t="s">
        <v>57</v>
      </c>
      <c r="E192" s="108" t="s">
        <v>99</v>
      </c>
      <c r="F192" s="109" t="s">
        <v>104</v>
      </c>
      <c r="G192" s="109" t="s">
        <v>474</v>
      </c>
      <c r="H192" s="109"/>
      <c r="I192" s="109" t="s">
        <v>102</v>
      </c>
      <c r="J192" s="109" t="s">
        <v>106</v>
      </c>
      <c r="K192" s="110" t="n">
        <v>10000</v>
      </c>
      <c r="L192" s="110" t="n">
        <f aca="false">K192*N192</f>
        <v>10000</v>
      </c>
      <c r="M192" s="107"/>
      <c r="N192" s="106" t="n">
        <v>1</v>
      </c>
      <c r="O192" s="111"/>
      <c r="P192" s="106"/>
      <c r="Q192" s="106" t="n">
        <v>1</v>
      </c>
      <c r="R192" s="106"/>
      <c r="S192" s="106" t="n">
        <v>1</v>
      </c>
      <c r="T192" s="2"/>
    </row>
    <row r="193" customFormat="false" ht="44.15" hidden="false" customHeight="true" outlineLevel="0" collapsed="false">
      <c r="A193" s="22"/>
      <c r="B193" s="101"/>
      <c r="C193" s="108" t="s">
        <v>103</v>
      </c>
      <c r="D193" s="108" t="s">
        <v>57</v>
      </c>
      <c r="E193" s="108" t="s">
        <v>99</v>
      </c>
      <c r="F193" s="109" t="s">
        <v>104</v>
      </c>
      <c r="G193" s="109" t="s">
        <v>475</v>
      </c>
      <c r="H193" s="109"/>
      <c r="I193" s="109" t="s">
        <v>102</v>
      </c>
      <c r="J193" s="109" t="s">
        <v>106</v>
      </c>
      <c r="K193" s="110" t="n">
        <v>6200</v>
      </c>
      <c r="L193" s="110" t="n">
        <f aca="false">K193*N193</f>
        <v>6200</v>
      </c>
      <c r="M193" s="107"/>
      <c r="N193" s="106" t="n">
        <v>1</v>
      </c>
      <c r="O193" s="111"/>
      <c r="P193" s="106"/>
      <c r="Q193" s="106" t="n">
        <v>1</v>
      </c>
      <c r="R193" s="106"/>
      <c r="S193" s="106" t="n">
        <v>1</v>
      </c>
      <c r="T193" s="2"/>
    </row>
    <row r="194" customFormat="false" ht="44.15" hidden="false" customHeight="true" outlineLevel="0" collapsed="false">
      <c r="A194" s="22"/>
      <c r="B194" s="101"/>
      <c r="C194" s="108" t="s">
        <v>103</v>
      </c>
      <c r="D194" s="108" t="s">
        <v>57</v>
      </c>
      <c r="E194" s="108" t="s">
        <v>99</v>
      </c>
      <c r="F194" s="109" t="s">
        <v>104</v>
      </c>
      <c r="G194" s="109" t="s">
        <v>113</v>
      </c>
      <c r="H194" s="109"/>
      <c r="I194" s="109" t="s">
        <v>102</v>
      </c>
      <c r="J194" s="109" t="s">
        <v>106</v>
      </c>
      <c r="K194" s="110" t="n">
        <v>800</v>
      </c>
      <c r="L194" s="110" t="n">
        <f aca="false">K194*N194</f>
        <v>800</v>
      </c>
      <c r="M194" s="107"/>
      <c r="N194" s="106" t="n">
        <v>1</v>
      </c>
      <c r="O194" s="111"/>
      <c r="P194" s="106"/>
      <c r="Q194" s="106" t="n">
        <v>1</v>
      </c>
      <c r="R194" s="106"/>
      <c r="S194" s="106" t="n">
        <v>1</v>
      </c>
      <c r="T194" s="2"/>
    </row>
    <row r="195" customFormat="false" ht="44.15" hidden="false" customHeight="true" outlineLevel="0" collapsed="false">
      <c r="A195" s="22"/>
      <c r="B195" s="101"/>
      <c r="C195" s="108" t="s">
        <v>103</v>
      </c>
      <c r="D195" s="108" t="s">
        <v>57</v>
      </c>
      <c r="E195" s="108" t="s">
        <v>99</v>
      </c>
      <c r="F195" s="109" t="s">
        <v>104</v>
      </c>
      <c r="G195" s="109" t="s">
        <v>114</v>
      </c>
      <c r="H195" s="109"/>
      <c r="I195" s="109" t="s">
        <v>102</v>
      </c>
      <c r="J195" s="109" t="s">
        <v>106</v>
      </c>
      <c r="K195" s="110" t="n">
        <v>2800</v>
      </c>
      <c r="L195" s="110" t="n">
        <f aca="false">K195*N195</f>
        <v>2800</v>
      </c>
      <c r="M195" s="107"/>
      <c r="N195" s="106" t="n">
        <v>1</v>
      </c>
      <c r="O195" s="111"/>
      <c r="P195" s="106"/>
      <c r="Q195" s="106" t="n">
        <v>1</v>
      </c>
      <c r="R195" s="106"/>
      <c r="S195" s="106" t="n">
        <v>1</v>
      </c>
      <c r="T195" s="2"/>
    </row>
    <row r="196" customFormat="false" ht="44.15" hidden="false" customHeight="true" outlineLevel="0" collapsed="false">
      <c r="A196" s="22"/>
      <c r="B196" s="101"/>
      <c r="C196" s="108" t="s">
        <v>103</v>
      </c>
      <c r="D196" s="108" t="s">
        <v>57</v>
      </c>
      <c r="E196" s="108" t="s">
        <v>99</v>
      </c>
      <c r="F196" s="109" t="s">
        <v>104</v>
      </c>
      <c r="G196" s="109" t="s">
        <v>342</v>
      </c>
      <c r="H196" s="109"/>
      <c r="I196" s="109" t="s">
        <v>102</v>
      </c>
      <c r="J196" s="109" t="s">
        <v>106</v>
      </c>
      <c r="K196" s="110" t="n">
        <v>10800</v>
      </c>
      <c r="L196" s="110" t="n">
        <f aca="false">K196*N196</f>
        <v>21600</v>
      </c>
      <c r="M196" s="107"/>
      <c r="N196" s="106" t="n">
        <v>2</v>
      </c>
      <c r="O196" s="111"/>
      <c r="P196" s="106"/>
      <c r="Q196" s="106" t="n">
        <v>1</v>
      </c>
      <c r="R196" s="106" t="n">
        <f aca="false">10*N196</f>
        <v>20</v>
      </c>
      <c r="S196" s="106" t="n">
        <v>1</v>
      </c>
      <c r="T196" s="2"/>
    </row>
    <row r="197" customFormat="false" ht="44.15" hidden="false" customHeight="true" outlineLevel="0" collapsed="false">
      <c r="A197" s="22"/>
      <c r="B197" s="101"/>
      <c r="C197" s="108" t="s">
        <v>103</v>
      </c>
      <c r="D197" s="108" t="s">
        <v>57</v>
      </c>
      <c r="E197" s="108" t="s">
        <v>99</v>
      </c>
      <c r="F197" s="109" t="s">
        <v>104</v>
      </c>
      <c r="G197" s="109" t="s">
        <v>476</v>
      </c>
      <c r="H197" s="109"/>
      <c r="I197" s="109" t="s">
        <v>102</v>
      </c>
      <c r="J197" s="109" t="s">
        <v>106</v>
      </c>
      <c r="K197" s="110" t="n">
        <v>10800</v>
      </c>
      <c r="L197" s="110" t="n">
        <f aca="false">K197*N197</f>
        <v>10800</v>
      </c>
      <c r="M197" s="107"/>
      <c r="N197" s="106" t="n">
        <v>1</v>
      </c>
      <c r="O197" s="111"/>
      <c r="P197" s="106"/>
      <c r="Q197" s="106" t="n">
        <v>1</v>
      </c>
      <c r="R197" s="106" t="n">
        <f aca="false">16*N197</f>
        <v>16</v>
      </c>
      <c r="S197" s="106" t="n">
        <v>1</v>
      </c>
      <c r="T197" s="2"/>
    </row>
    <row r="198" customFormat="false" ht="44.15" hidden="false" customHeight="true" outlineLevel="0" collapsed="false">
      <c r="A198" s="22"/>
      <c r="B198" s="101"/>
      <c r="C198" s="108" t="s">
        <v>67</v>
      </c>
      <c r="D198" s="108" t="s">
        <v>68</v>
      </c>
      <c r="E198" s="108" t="s">
        <v>69</v>
      </c>
      <c r="F198" s="109" t="s">
        <v>477</v>
      </c>
      <c r="G198" s="109" t="s">
        <v>478</v>
      </c>
      <c r="H198" s="109"/>
      <c r="I198" s="109" t="s">
        <v>479</v>
      </c>
      <c r="J198" s="109"/>
      <c r="K198" s="110" t="n">
        <v>24400</v>
      </c>
      <c r="L198" s="110" t="n">
        <v>2400</v>
      </c>
      <c r="M198" s="107"/>
      <c r="N198" s="106" t="n">
        <v>1</v>
      </c>
      <c r="O198" s="111"/>
      <c r="P198" s="106"/>
      <c r="Q198" s="106" t="n">
        <v>1</v>
      </c>
      <c r="R198" s="106" t="n">
        <v>10</v>
      </c>
      <c r="S198" s="106" t="n">
        <v>1</v>
      </c>
      <c r="T198" s="2"/>
    </row>
    <row r="199" customFormat="false" ht="44.15" hidden="false" customHeight="true" outlineLevel="0" collapsed="false">
      <c r="A199" s="22"/>
      <c r="B199" s="101"/>
      <c r="C199" s="108" t="s">
        <v>469</v>
      </c>
      <c r="D199" s="108" t="s">
        <v>21</v>
      </c>
      <c r="E199" s="108" t="s">
        <v>36</v>
      </c>
      <c r="F199" s="110" t="s">
        <v>37</v>
      </c>
      <c r="G199" s="110" t="s">
        <v>38</v>
      </c>
      <c r="H199" s="107"/>
      <c r="I199" s="109" t="s">
        <v>37</v>
      </c>
      <c r="J199" s="109"/>
      <c r="K199" s="110" t="n">
        <v>310</v>
      </c>
      <c r="L199" s="110"/>
      <c r="M199" s="107"/>
      <c r="N199" s="106"/>
      <c r="O199" s="111"/>
      <c r="P199" s="106"/>
      <c r="Q199" s="106"/>
      <c r="R199" s="106"/>
      <c r="S199" s="106" t="n">
        <v>1</v>
      </c>
      <c r="T199" s="2"/>
    </row>
    <row r="200" customFormat="false" ht="44.15" hidden="false" customHeight="true" outlineLevel="0" collapsed="false">
      <c r="A200" s="22"/>
      <c r="B200" s="101"/>
      <c r="C200" s="108" t="s">
        <v>121</v>
      </c>
      <c r="D200" s="108" t="s">
        <v>68</v>
      </c>
      <c r="E200" s="108" t="s">
        <v>69</v>
      </c>
      <c r="F200" s="109" t="s">
        <v>480</v>
      </c>
      <c r="G200" s="109" t="s">
        <v>481</v>
      </c>
      <c r="H200" s="109" t="s">
        <v>482</v>
      </c>
      <c r="I200" s="109" t="s">
        <v>483</v>
      </c>
      <c r="J200" s="109"/>
      <c r="K200" s="110" t="n">
        <v>91899</v>
      </c>
      <c r="L200" s="110" t="n">
        <v>91899</v>
      </c>
      <c r="M200" s="107"/>
      <c r="N200" s="106" t="n">
        <v>1</v>
      </c>
      <c r="O200" s="111"/>
      <c r="P200" s="106"/>
      <c r="Q200" s="106" t="n">
        <v>1</v>
      </c>
      <c r="R200" s="106" t="n">
        <v>190</v>
      </c>
      <c r="S200" s="106" t="n">
        <v>1</v>
      </c>
      <c r="T200" s="2"/>
    </row>
    <row r="201" customFormat="false" ht="44.15" hidden="false" customHeight="true" outlineLevel="0" collapsed="false">
      <c r="A201" s="22"/>
      <c r="B201" s="112" t="s">
        <v>484</v>
      </c>
      <c r="C201" s="113" t="s">
        <v>20</v>
      </c>
      <c r="D201" s="113" t="s">
        <v>21</v>
      </c>
      <c r="E201" s="113" t="s">
        <v>22</v>
      </c>
      <c r="F201" s="114" t="s">
        <v>23</v>
      </c>
      <c r="G201" s="114" t="s">
        <v>24</v>
      </c>
      <c r="H201" s="114" t="s">
        <v>25</v>
      </c>
      <c r="I201" s="114" t="s">
        <v>26</v>
      </c>
      <c r="J201" s="114" t="s">
        <v>27</v>
      </c>
      <c r="K201" s="115" t="n">
        <v>2568</v>
      </c>
      <c r="L201" s="116" t="n">
        <f aca="false">K201*N201</f>
        <v>19362.72</v>
      </c>
      <c r="M201" s="116"/>
      <c r="N201" s="117" t="n">
        <v>7.54</v>
      </c>
      <c r="O201" s="118"/>
      <c r="P201" s="119"/>
      <c r="Q201" s="119"/>
      <c r="R201" s="119"/>
      <c r="S201" s="119" t="n">
        <v>1</v>
      </c>
      <c r="T201" s="2"/>
    </row>
    <row r="202" customFormat="false" ht="44.15" hidden="false" customHeight="true" outlineLevel="0" collapsed="false">
      <c r="A202" s="22"/>
      <c r="B202" s="112"/>
      <c r="C202" s="113" t="s">
        <v>39</v>
      </c>
      <c r="D202" s="113" t="s">
        <v>21</v>
      </c>
      <c r="E202" s="113" t="s">
        <v>40</v>
      </c>
      <c r="F202" s="114" t="s">
        <v>41</v>
      </c>
      <c r="G202" s="115" t="s">
        <v>42</v>
      </c>
      <c r="H202" s="116"/>
      <c r="I202" s="116" t="s">
        <v>37</v>
      </c>
      <c r="J202" s="114"/>
      <c r="K202" s="115" t="n">
        <v>1200</v>
      </c>
      <c r="L202" s="116" t="n">
        <v>3384</v>
      </c>
      <c r="M202" s="116"/>
      <c r="N202" s="117" t="n">
        <v>2.84</v>
      </c>
      <c r="O202" s="118"/>
      <c r="P202" s="119"/>
      <c r="Q202" s="119"/>
      <c r="R202" s="119"/>
      <c r="S202" s="119" t="n">
        <v>1</v>
      </c>
      <c r="T202" s="2"/>
    </row>
    <row r="203" customFormat="false" ht="44.15" hidden="false" customHeight="true" outlineLevel="0" collapsed="false">
      <c r="A203" s="22"/>
      <c r="B203" s="112"/>
      <c r="C203" s="113" t="s">
        <v>35</v>
      </c>
      <c r="D203" s="113" t="s">
        <v>21</v>
      </c>
      <c r="E203" s="113" t="s">
        <v>36</v>
      </c>
      <c r="F203" s="114" t="s">
        <v>37</v>
      </c>
      <c r="G203" s="115" t="s">
        <v>38</v>
      </c>
      <c r="H203" s="116"/>
      <c r="I203" s="116" t="s">
        <v>37</v>
      </c>
      <c r="J203" s="114"/>
      <c r="K203" s="115" t="n">
        <v>310</v>
      </c>
      <c r="L203" s="116" t="n">
        <v>5784.6</v>
      </c>
      <c r="M203" s="116"/>
      <c r="N203" s="119" t="n">
        <v>18.66</v>
      </c>
      <c r="O203" s="120"/>
      <c r="P203" s="119"/>
      <c r="Q203" s="119"/>
      <c r="R203" s="119"/>
      <c r="S203" s="119" t="n">
        <v>1</v>
      </c>
      <c r="T203" s="2"/>
    </row>
    <row r="204" customFormat="false" ht="44.15" hidden="false" customHeight="true" outlineLevel="0" collapsed="false">
      <c r="A204" s="22"/>
      <c r="B204" s="112"/>
      <c r="C204" s="113" t="s">
        <v>147</v>
      </c>
      <c r="D204" s="113" t="s">
        <v>21</v>
      </c>
      <c r="E204" s="113" t="s">
        <v>147</v>
      </c>
      <c r="F204" s="121" t="s">
        <v>148</v>
      </c>
      <c r="G204" s="114" t="s">
        <v>149</v>
      </c>
      <c r="H204" s="114" t="s">
        <v>150</v>
      </c>
      <c r="I204" s="114" t="s">
        <v>151</v>
      </c>
      <c r="J204" s="114"/>
      <c r="K204" s="115" t="n">
        <f aca="false">599+425</f>
        <v>1024</v>
      </c>
      <c r="L204" s="116" t="n">
        <f aca="false">K204*N204</f>
        <v>6451.2</v>
      </c>
      <c r="M204" s="116"/>
      <c r="N204" s="119" t="n">
        <v>6.3</v>
      </c>
      <c r="O204" s="120"/>
      <c r="P204" s="119"/>
      <c r="Q204" s="119"/>
      <c r="R204" s="119"/>
      <c r="S204" s="119" t="n">
        <v>1</v>
      </c>
      <c r="T204" s="2"/>
    </row>
    <row r="205" customFormat="false" ht="44.15" hidden="false" customHeight="true" outlineLevel="0" collapsed="false">
      <c r="A205" s="22"/>
      <c r="B205" s="112"/>
      <c r="C205" s="113" t="s">
        <v>152</v>
      </c>
      <c r="D205" s="113" t="s">
        <v>21</v>
      </c>
      <c r="E205" s="113" t="s">
        <v>152</v>
      </c>
      <c r="F205" s="114" t="s">
        <v>153</v>
      </c>
      <c r="G205" s="114" t="s">
        <v>154</v>
      </c>
      <c r="H205" s="114" t="s">
        <v>155</v>
      </c>
      <c r="I205" s="114" t="s">
        <v>156</v>
      </c>
      <c r="J205" s="114" t="s">
        <v>157</v>
      </c>
      <c r="K205" s="115" t="n">
        <v>450</v>
      </c>
      <c r="L205" s="116" t="n">
        <f aca="false">K205*N205</f>
        <v>4365</v>
      </c>
      <c r="M205" s="116"/>
      <c r="N205" s="119" t="n">
        <v>9.7</v>
      </c>
      <c r="O205" s="120"/>
      <c r="P205" s="119"/>
      <c r="Q205" s="119"/>
      <c r="R205" s="119"/>
      <c r="S205" s="119" t="n">
        <v>1</v>
      </c>
      <c r="T205" s="6" t="s">
        <v>485</v>
      </c>
    </row>
    <row r="206" customFormat="false" ht="44.15" hidden="false" customHeight="true" outlineLevel="0" collapsed="false">
      <c r="A206" s="71"/>
      <c r="B206" s="112"/>
      <c r="C206" s="113" t="s">
        <v>486</v>
      </c>
      <c r="D206" s="113" t="s">
        <v>44</v>
      </c>
      <c r="E206" s="113" t="s">
        <v>45</v>
      </c>
      <c r="F206" s="114"/>
      <c r="G206" s="114" t="s">
        <v>487</v>
      </c>
      <c r="H206" s="114"/>
      <c r="I206" s="114" t="s">
        <v>352</v>
      </c>
      <c r="J206" s="114" t="s">
        <v>488</v>
      </c>
      <c r="K206" s="115" t="n">
        <v>121000</v>
      </c>
      <c r="L206" s="116" t="n">
        <v>121000</v>
      </c>
      <c r="M206" s="116"/>
      <c r="N206" s="119"/>
      <c r="O206" s="120"/>
      <c r="P206" s="119"/>
      <c r="Q206" s="119"/>
      <c r="R206" s="119"/>
      <c r="S206" s="119" t="n">
        <v>1</v>
      </c>
    </row>
    <row r="207" customFormat="false" ht="44.15" hidden="false" customHeight="true" outlineLevel="0" collapsed="false">
      <c r="A207" s="71"/>
      <c r="B207" s="112"/>
      <c r="C207" s="113" t="s">
        <v>489</v>
      </c>
      <c r="D207" s="113" t="s">
        <v>44</v>
      </c>
      <c r="E207" s="113" t="s">
        <v>45</v>
      </c>
      <c r="F207" s="114"/>
      <c r="G207" s="114" t="s">
        <v>490</v>
      </c>
      <c r="H207" s="114"/>
      <c r="I207" s="114" t="s">
        <v>390</v>
      </c>
      <c r="J207" s="114"/>
      <c r="K207" s="122" t="s">
        <v>491</v>
      </c>
      <c r="L207" s="123" t="s">
        <v>491</v>
      </c>
      <c r="M207" s="116"/>
      <c r="N207" s="119" t="n">
        <v>1</v>
      </c>
      <c r="O207" s="120"/>
      <c r="P207" s="119" t="n">
        <v>60</v>
      </c>
      <c r="Q207" s="119"/>
      <c r="R207" s="119"/>
      <c r="S207" s="119" t="n">
        <v>1</v>
      </c>
    </row>
    <row r="208" customFormat="false" ht="44.15" hidden="false" customHeight="true" outlineLevel="0" collapsed="false">
      <c r="A208" s="71"/>
      <c r="B208" s="112"/>
      <c r="C208" s="113" t="s">
        <v>492</v>
      </c>
      <c r="D208" s="113" t="s">
        <v>44</v>
      </c>
      <c r="E208" s="113" t="s">
        <v>45</v>
      </c>
      <c r="F208" s="114"/>
      <c r="G208" s="114"/>
      <c r="H208" s="114"/>
      <c r="I208" s="114" t="s">
        <v>390</v>
      </c>
      <c r="J208" s="114"/>
      <c r="K208" s="122"/>
      <c r="L208" s="123"/>
      <c r="M208" s="116"/>
      <c r="N208" s="119" t="n">
        <v>1</v>
      </c>
      <c r="O208" s="120"/>
      <c r="P208" s="119" t="n">
        <v>60</v>
      </c>
      <c r="Q208" s="119"/>
      <c r="R208" s="119"/>
      <c r="S208" s="119" t="n">
        <v>1</v>
      </c>
      <c r="T208" s="2"/>
    </row>
    <row r="209" customFormat="false" ht="44.15" hidden="false" customHeight="true" outlineLevel="0" collapsed="false">
      <c r="A209" s="124"/>
      <c r="B209" s="112"/>
      <c r="C209" s="113" t="s">
        <v>493</v>
      </c>
      <c r="D209" s="113" t="s">
        <v>494</v>
      </c>
      <c r="E209" s="113" t="s">
        <v>494</v>
      </c>
      <c r="F209" s="114"/>
      <c r="G209" s="114" t="s">
        <v>495</v>
      </c>
      <c r="H209" s="114"/>
      <c r="I209" s="114" t="s">
        <v>496</v>
      </c>
      <c r="J209" s="114"/>
      <c r="K209" s="115" t="n">
        <v>11400</v>
      </c>
      <c r="L209" s="116" t="n">
        <v>11400</v>
      </c>
      <c r="M209" s="116"/>
      <c r="N209" s="119" t="n">
        <v>1</v>
      </c>
      <c r="O209" s="120"/>
      <c r="P209" s="119"/>
      <c r="Q209" s="119"/>
      <c r="R209" s="119"/>
      <c r="S209" s="119" t="n">
        <v>1</v>
      </c>
      <c r="T209" s="2"/>
    </row>
    <row r="210" customFormat="false" ht="44.15" hidden="false" customHeight="true" outlineLevel="0" collapsed="false">
      <c r="A210" s="22"/>
      <c r="B210" s="112"/>
      <c r="C210" s="113" t="s">
        <v>334</v>
      </c>
      <c r="D210" s="113" t="s">
        <v>57</v>
      </c>
      <c r="E210" s="113" t="s">
        <v>99</v>
      </c>
      <c r="F210" s="114" t="s">
        <v>335</v>
      </c>
      <c r="G210" s="114" t="s">
        <v>336</v>
      </c>
      <c r="H210" s="114" t="s">
        <v>337</v>
      </c>
      <c r="I210" s="114" t="s">
        <v>338</v>
      </c>
      <c r="J210" s="114"/>
      <c r="K210" s="115" t="n">
        <v>27900</v>
      </c>
      <c r="L210" s="116" t="n">
        <f aca="false">K210*N210</f>
        <v>27900</v>
      </c>
      <c r="M210" s="116"/>
      <c r="N210" s="119" t="n">
        <v>1</v>
      </c>
      <c r="O210" s="120"/>
      <c r="P210" s="119"/>
      <c r="Q210" s="119" t="n">
        <v>1</v>
      </c>
      <c r="R210" s="119" t="n">
        <v>10</v>
      </c>
      <c r="S210" s="119" t="n">
        <v>1</v>
      </c>
      <c r="T210" s="2"/>
    </row>
    <row r="211" customFormat="false" ht="44.15" hidden="false" customHeight="true" outlineLevel="0" collapsed="false">
      <c r="A211" s="22"/>
      <c r="B211" s="112"/>
      <c r="C211" s="113" t="s">
        <v>497</v>
      </c>
      <c r="D211" s="113" t="s">
        <v>45</v>
      </c>
      <c r="E211" s="113" t="s">
        <v>45</v>
      </c>
      <c r="F211" s="114" t="s">
        <v>498</v>
      </c>
      <c r="G211" s="114" t="s">
        <v>499</v>
      </c>
      <c r="H211" s="114" t="s">
        <v>500</v>
      </c>
      <c r="I211" s="114" t="s">
        <v>501</v>
      </c>
      <c r="J211" s="114"/>
      <c r="K211" s="115" t="s">
        <v>502</v>
      </c>
      <c r="L211" s="116" t="n">
        <v>35600</v>
      </c>
      <c r="M211" s="116"/>
      <c r="N211" s="119" t="n">
        <v>2</v>
      </c>
      <c r="O211" s="120"/>
      <c r="P211" s="119"/>
      <c r="Q211" s="119"/>
      <c r="R211" s="119"/>
      <c r="S211" s="119" t="n">
        <v>1</v>
      </c>
      <c r="T211" s="2"/>
    </row>
    <row r="212" customFormat="false" ht="44.15" hidden="false" customHeight="true" outlineLevel="0" collapsed="false">
      <c r="A212" s="22"/>
      <c r="B212" s="112"/>
      <c r="C212" s="113" t="s">
        <v>343</v>
      </c>
      <c r="D212" s="113" t="s">
        <v>344</v>
      </c>
      <c r="E212" s="113"/>
      <c r="F212" s="114" t="s">
        <v>345</v>
      </c>
      <c r="G212" s="114" t="s">
        <v>346</v>
      </c>
      <c r="H212" s="114"/>
      <c r="I212" s="114" t="s">
        <v>295</v>
      </c>
      <c r="J212" s="114" t="s">
        <v>347</v>
      </c>
      <c r="K212" s="115" t="n">
        <v>8080</v>
      </c>
      <c r="L212" s="116" t="n">
        <f aca="false">K212*N212</f>
        <v>8080</v>
      </c>
      <c r="M212" s="116"/>
      <c r="N212" s="119" t="n">
        <v>1</v>
      </c>
      <c r="O212" s="120"/>
      <c r="P212" s="119"/>
      <c r="Q212" s="119"/>
      <c r="R212" s="119"/>
      <c r="S212" s="119" t="n">
        <v>1</v>
      </c>
      <c r="T212" s="2"/>
    </row>
    <row r="213" customFormat="false" ht="44.15" hidden="false" customHeight="true" outlineLevel="0" collapsed="false">
      <c r="A213" s="22"/>
      <c r="B213" s="112"/>
      <c r="C213" s="113" t="s">
        <v>503</v>
      </c>
      <c r="D213" s="113" t="s">
        <v>298</v>
      </c>
      <c r="E213" s="113" t="s">
        <v>504</v>
      </c>
      <c r="F213" s="114" t="s">
        <v>505</v>
      </c>
      <c r="G213" s="114" t="s">
        <v>506</v>
      </c>
      <c r="H213" s="114" t="s">
        <v>507</v>
      </c>
      <c r="I213" s="114" t="s">
        <v>508</v>
      </c>
      <c r="J213" s="114" t="s">
        <v>347</v>
      </c>
      <c r="K213" s="115" t="n">
        <v>208000</v>
      </c>
      <c r="L213" s="116" t="n">
        <f aca="false">K213*N213</f>
        <v>208000</v>
      </c>
      <c r="M213" s="116"/>
      <c r="N213" s="119" t="n">
        <v>1</v>
      </c>
      <c r="O213" s="120"/>
      <c r="P213" s="119"/>
      <c r="Q213" s="119"/>
      <c r="R213" s="119"/>
      <c r="S213" s="119" t="n">
        <v>1</v>
      </c>
      <c r="T213" s="2"/>
    </row>
    <row r="214" customFormat="false" ht="44.15" hidden="false" customHeight="true" outlineLevel="0" collapsed="false">
      <c r="A214" s="22"/>
      <c r="B214" s="112"/>
      <c r="C214" s="113" t="s">
        <v>164</v>
      </c>
      <c r="D214" s="113" t="s">
        <v>127</v>
      </c>
      <c r="E214" s="113" t="s">
        <v>165</v>
      </c>
      <c r="F214" s="114" t="s">
        <v>166</v>
      </c>
      <c r="G214" s="114" t="s">
        <v>167</v>
      </c>
      <c r="H214" s="114" t="s">
        <v>168</v>
      </c>
      <c r="I214" s="114" t="s">
        <v>169</v>
      </c>
      <c r="J214" s="114"/>
      <c r="K214" s="115"/>
      <c r="L214" s="115" t="n">
        <v>312327</v>
      </c>
      <c r="M214" s="116"/>
      <c r="N214" s="119"/>
      <c r="O214" s="120"/>
      <c r="P214" s="119"/>
      <c r="Q214" s="119"/>
      <c r="R214" s="119"/>
      <c r="S214" s="119" t="n">
        <v>1</v>
      </c>
      <c r="T214" s="2"/>
    </row>
    <row r="215" customFormat="false" ht="44.15" hidden="false" customHeight="true" outlineLevel="0" collapsed="false">
      <c r="A215" s="22"/>
      <c r="B215" s="112"/>
      <c r="C215" s="113" t="s">
        <v>103</v>
      </c>
      <c r="D215" s="113" t="s">
        <v>57</v>
      </c>
      <c r="E215" s="113" t="s">
        <v>99</v>
      </c>
      <c r="F215" s="114" t="s">
        <v>104</v>
      </c>
      <c r="G215" s="114" t="s">
        <v>105</v>
      </c>
      <c r="H215" s="114"/>
      <c r="I215" s="114" t="s">
        <v>102</v>
      </c>
      <c r="J215" s="114" t="s">
        <v>106</v>
      </c>
      <c r="K215" s="115" t="n">
        <v>10000</v>
      </c>
      <c r="L215" s="116" t="n">
        <f aca="false">K215*N215</f>
        <v>20000</v>
      </c>
      <c r="M215" s="116"/>
      <c r="N215" s="119" t="n">
        <v>2</v>
      </c>
      <c r="O215" s="120"/>
      <c r="P215" s="119"/>
      <c r="Q215" s="119" t="n">
        <v>1</v>
      </c>
      <c r="R215" s="119"/>
      <c r="S215" s="119" t="n">
        <v>1</v>
      </c>
      <c r="T215" s="2"/>
    </row>
    <row r="216" customFormat="false" ht="44.15" hidden="false" customHeight="true" outlineLevel="0" collapsed="false">
      <c r="A216" s="22"/>
      <c r="B216" s="112"/>
      <c r="C216" s="113" t="s">
        <v>103</v>
      </c>
      <c r="D216" s="113" t="s">
        <v>57</v>
      </c>
      <c r="E216" s="113" t="s">
        <v>99</v>
      </c>
      <c r="F216" s="114" t="s">
        <v>104</v>
      </c>
      <c r="G216" s="114" t="s">
        <v>251</v>
      </c>
      <c r="H216" s="114"/>
      <c r="I216" s="114" t="s">
        <v>102</v>
      </c>
      <c r="J216" s="114" t="s">
        <v>106</v>
      </c>
      <c r="K216" s="115" t="n">
        <f aca="false">43200/4</f>
        <v>10800</v>
      </c>
      <c r="L216" s="116" t="n">
        <f aca="false">K216*N216</f>
        <v>21600</v>
      </c>
      <c r="M216" s="116"/>
      <c r="N216" s="119" t="n">
        <v>2</v>
      </c>
      <c r="O216" s="120"/>
      <c r="P216" s="119"/>
      <c r="Q216" s="119" t="n">
        <v>1</v>
      </c>
      <c r="R216" s="119" t="n">
        <f aca="false">16*N216</f>
        <v>32</v>
      </c>
      <c r="S216" s="119" t="n">
        <v>1</v>
      </c>
      <c r="T216" s="2"/>
    </row>
    <row r="217" customFormat="false" ht="44.15" hidden="false" customHeight="true" outlineLevel="0" collapsed="false">
      <c r="A217" s="22"/>
      <c r="B217" s="112"/>
      <c r="C217" s="113" t="s">
        <v>103</v>
      </c>
      <c r="D217" s="113" t="s">
        <v>57</v>
      </c>
      <c r="E217" s="113" t="s">
        <v>99</v>
      </c>
      <c r="F217" s="114" t="s">
        <v>104</v>
      </c>
      <c r="G217" s="114" t="s">
        <v>107</v>
      </c>
      <c r="H217" s="114"/>
      <c r="I217" s="114" t="s">
        <v>102</v>
      </c>
      <c r="J217" s="114" t="s">
        <v>106</v>
      </c>
      <c r="K217" s="115" t="n">
        <f aca="false">11200/4</f>
        <v>2800</v>
      </c>
      <c r="L217" s="116" t="n">
        <f aca="false">K217*N217</f>
        <v>2800</v>
      </c>
      <c r="M217" s="116"/>
      <c r="N217" s="119" t="n">
        <v>1</v>
      </c>
      <c r="O217" s="120"/>
      <c r="P217" s="119"/>
      <c r="Q217" s="119" t="n">
        <v>1</v>
      </c>
      <c r="R217" s="119"/>
      <c r="S217" s="119" t="n">
        <v>1</v>
      </c>
      <c r="T217" s="2"/>
    </row>
    <row r="218" customFormat="false" ht="44.15" hidden="false" customHeight="true" outlineLevel="0" collapsed="false">
      <c r="A218" s="22"/>
      <c r="B218" s="112"/>
      <c r="C218" s="113" t="s">
        <v>103</v>
      </c>
      <c r="D218" s="113" t="s">
        <v>57</v>
      </c>
      <c r="E218" s="113" t="s">
        <v>99</v>
      </c>
      <c r="F218" s="114" t="s">
        <v>104</v>
      </c>
      <c r="G218" s="114" t="s">
        <v>475</v>
      </c>
      <c r="H218" s="114"/>
      <c r="I218" s="114" t="s">
        <v>102</v>
      </c>
      <c r="J218" s="114" t="s">
        <v>106</v>
      </c>
      <c r="K218" s="115" t="n">
        <v>6200</v>
      </c>
      <c r="L218" s="116" t="n">
        <f aca="false">K218*N218</f>
        <v>6200</v>
      </c>
      <c r="M218" s="116"/>
      <c r="N218" s="119" t="n">
        <v>1</v>
      </c>
      <c r="O218" s="120"/>
      <c r="P218" s="119"/>
      <c r="Q218" s="119" t="n">
        <v>1</v>
      </c>
      <c r="R218" s="119"/>
      <c r="S218" s="119" t="n">
        <v>1</v>
      </c>
      <c r="T218" s="2"/>
    </row>
    <row r="219" customFormat="false" ht="44.15" hidden="false" customHeight="true" outlineLevel="0" collapsed="false">
      <c r="A219" s="22"/>
      <c r="B219" s="112"/>
      <c r="C219" s="113" t="s">
        <v>103</v>
      </c>
      <c r="D219" s="113" t="s">
        <v>57</v>
      </c>
      <c r="E219" s="113" t="s">
        <v>99</v>
      </c>
      <c r="F219" s="114" t="s">
        <v>104</v>
      </c>
      <c r="G219" s="114" t="s">
        <v>250</v>
      </c>
      <c r="H219" s="114"/>
      <c r="I219" s="114" t="s">
        <v>102</v>
      </c>
      <c r="J219" s="114" t="s">
        <v>106</v>
      </c>
      <c r="K219" s="115" t="n">
        <v>2800</v>
      </c>
      <c r="L219" s="116" t="n">
        <f aca="false">K260*N219</f>
        <v>2800</v>
      </c>
      <c r="M219" s="116"/>
      <c r="N219" s="119" t="n">
        <v>1</v>
      </c>
      <c r="O219" s="120"/>
      <c r="P219" s="119"/>
      <c r="Q219" s="119" t="n">
        <v>1</v>
      </c>
      <c r="R219" s="119"/>
      <c r="S219" s="119" t="n">
        <v>1</v>
      </c>
      <c r="T219" s="2"/>
    </row>
    <row r="220" customFormat="false" ht="44.15" hidden="false" customHeight="true" outlineLevel="0" collapsed="false">
      <c r="A220" s="22"/>
      <c r="B220" s="112"/>
      <c r="C220" s="113" t="s">
        <v>103</v>
      </c>
      <c r="D220" s="113" t="s">
        <v>57</v>
      </c>
      <c r="E220" s="113" t="s">
        <v>99</v>
      </c>
      <c r="F220" s="114" t="s">
        <v>104</v>
      </c>
      <c r="G220" s="114" t="s">
        <v>112</v>
      </c>
      <c r="H220" s="114"/>
      <c r="I220" s="114" t="s">
        <v>102</v>
      </c>
      <c r="J220" s="114" t="s">
        <v>106</v>
      </c>
      <c r="K220" s="115" t="n">
        <f aca="false">320/4</f>
        <v>80</v>
      </c>
      <c r="L220" s="116" t="n">
        <f aca="false">K220*N220</f>
        <v>320</v>
      </c>
      <c r="M220" s="116"/>
      <c r="N220" s="119" t="n">
        <v>4</v>
      </c>
      <c r="O220" s="120"/>
      <c r="P220" s="119"/>
      <c r="Q220" s="119" t="n">
        <v>1</v>
      </c>
      <c r="R220" s="119"/>
      <c r="S220" s="119" t="n">
        <v>1</v>
      </c>
      <c r="T220" s="2"/>
    </row>
    <row r="221" customFormat="false" ht="44.15" hidden="false" customHeight="true" outlineLevel="0" collapsed="false">
      <c r="A221" s="22"/>
      <c r="B221" s="112"/>
      <c r="C221" s="113" t="s">
        <v>103</v>
      </c>
      <c r="D221" s="113" t="s">
        <v>57</v>
      </c>
      <c r="E221" s="113" t="s">
        <v>99</v>
      </c>
      <c r="F221" s="114" t="s">
        <v>104</v>
      </c>
      <c r="G221" s="114" t="s">
        <v>509</v>
      </c>
      <c r="H221" s="114"/>
      <c r="I221" s="114" t="s">
        <v>102</v>
      </c>
      <c r="J221" s="114" t="s">
        <v>106</v>
      </c>
      <c r="K221" s="115" t="n">
        <v>800</v>
      </c>
      <c r="L221" s="116" t="n">
        <f aca="false">K221*N221</f>
        <v>800</v>
      </c>
      <c r="M221" s="116"/>
      <c r="N221" s="119" t="n">
        <v>1</v>
      </c>
      <c r="O221" s="120"/>
      <c r="P221" s="119"/>
      <c r="Q221" s="119" t="n">
        <v>1</v>
      </c>
      <c r="R221" s="119"/>
      <c r="S221" s="119" t="n">
        <v>1</v>
      </c>
      <c r="T221" s="2"/>
    </row>
    <row r="222" customFormat="false" ht="44.15" hidden="false" customHeight="true" outlineLevel="0" collapsed="false">
      <c r="A222" s="22"/>
      <c r="B222" s="112"/>
      <c r="C222" s="113" t="s">
        <v>103</v>
      </c>
      <c r="D222" s="113" t="s">
        <v>57</v>
      </c>
      <c r="E222" s="113" t="s">
        <v>99</v>
      </c>
      <c r="F222" s="114" t="s">
        <v>104</v>
      </c>
      <c r="G222" s="114" t="s">
        <v>270</v>
      </c>
      <c r="H222" s="114"/>
      <c r="I222" s="114" t="s">
        <v>102</v>
      </c>
      <c r="J222" s="114" t="s">
        <v>106</v>
      </c>
      <c r="K222" s="115" t="n">
        <v>6000</v>
      </c>
      <c r="L222" s="116" t="n">
        <f aca="false">K222*N222</f>
        <v>12000</v>
      </c>
      <c r="M222" s="116"/>
      <c r="N222" s="119" t="n">
        <v>2</v>
      </c>
      <c r="O222" s="120"/>
      <c r="P222" s="119"/>
      <c r="Q222" s="119" t="n">
        <v>1</v>
      </c>
      <c r="R222" s="119" t="n">
        <f aca="false">20*N222</f>
        <v>40</v>
      </c>
      <c r="S222" s="119" t="n">
        <v>1</v>
      </c>
      <c r="T222" s="2"/>
    </row>
    <row r="223" customFormat="false" ht="44.15" hidden="false" customHeight="true" outlineLevel="0" collapsed="false">
      <c r="A223" s="22"/>
      <c r="B223" s="112"/>
      <c r="C223" s="113" t="s">
        <v>103</v>
      </c>
      <c r="D223" s="113" t="s">
        <v>57</v>
      </c>
      <c r="E223" s="113" t="s">
        <v>99</v>
      </c>
      <c r="F223" s="114" t="s">
        <v>104</v>
      </c>
      <c r="G223" s="114" t="s">
        <v>108</v>
      </c>
      <c r="H223" s="114"/>
      <c r="I223" s="114" t="s">
        <v>102</v>
      </c>
      <c r="J223" s="114" t="s">
        <v>106</v>
      </c>
      <c r="K223" s="115" t="n">
        <v>4000</v>
      </c>
      <c r="L223" s="116" t="n">
        <f aca="false">K223*N223</f>
        <v>4000</v>
      </c>
      <c r="M223" s="116"/>
      <c r="N223" s="119" t="n">
        <v>1</v>
      </c>
      <c r="O223" s="120"/>
      <c r="P223" s="119"/>
      <c r="Q223" s="119" t="n">
        <v>1</v>
      </c>
      <c r="R223" s="119"/>
      <c r="S223" s="119" t="n">
        <v>1</v>
      </c>
      <c r="T223" s="2"/>
    </row>
    <row r="224" customFormat="false" ht="44.15" hidden="false" customHeight="true" outlineLevel="0" collapsed="false">
      <c r="A224" s="22"/>
      <c r="B224" s="59" t="s">
        <v>510</v>
      </c>
      <c r="C224" s="67" t="s">
        <v>368</v>
      </c>
      <c r="D224" s="67" t="s">
        <v>93</v>
      </c>
      <c r="E224" s="67" t="s">
        <v>369</v>
      </c>
      <c r="F224" s="67"/>
      <c r="G224" s="62" t="s">
        <v>511</v>
      </c>
      <c r="H224" s="62"/>
      <c r="I224" s="62"/>
      <c r="J224" s="62"/>
      <c r="K224" s="63" t="s">
        <v>512</v>
      </c>
      <c r="L224" s="63" t="n">
        <v>56220</v>
      </c>
      <c r="M224" s="64"/>
      <c r="N224" s="65" t="n">
        <v>1</v>
      </c>
      <c r="O224" s="65"/>
      <c r="P224" s="65"/>
      <c r="Q224" s="65"/>
      <c r="R224" s="65"/>
      <c r="S224" s="65" t="n">
        <v>1</v>
      </c>
      <c r="T224" s="2"/>
    </row>
    <row r="225" customFormat="false" ht="44.15" hidden="false" customHeight="true" outlineLevel="0" collapsed="false">
      <c r="A225" s="22"/>
      <c r="B225" s="59"/>
      <c r="C225" s="67" t="s">
        <v>343</v>
      </c>
      <c r="D225" s="67" t="s">
        <v>344</v>
      </c>
      <c r="E225" s="67"/>
      <c r="F225" s="62" t="s">
        <v>345</v>
      </c>
      <c r="G225" s="62" t="s">
        <v>346</v>
      </c>
      <c r="H225" s="62"/>
      <c r="I225" s="62" t="s">
        <v>295</v>
      </c>
      <c r="J225" s="62" t="s">
        <v>347</v>
      </c>
      <c r="K225" s="63" t="n">
        <v>8080</v>
      </c>
      <c r="L225" s="64" t="n">
        <f aca="false">K225*N225</f>
        <v>8080</v>
      </c>
      <c r="M225" s="64"/>
      <c r="N225" s="65" t="n">
        <v>1</v>
      </c>
      <c r="O225" s="66"/>
      <c r="P225" s="65"/>
      <c r="Q225" s="65"/>
      <c r="R225" s="65"/>
      <c r="S225" s="65" t="n">
        <v>1</v>
      </c>
      <c r="T225" s="2"/>
    </row>
    <row r="226" customFormat="false" ht="44.15" hidden="false" customHeight="true" outlineLevel="0" collapsed="false">
      <c r="A226" s="22"/>
      <c r="B226" s="59"/>
      <c r="C226" s="67" t="s">
        <v>513</v>
      </c>
      <c r="D226" s="67" t="s">
        <v>298</v>
      </c>
      <c r="E226" s="67" t="s">
        <v>298</v>
      </c>
      <c r="F226" s="62" t="s">
        <v>299</v>
      </c>
      <c r="G226" s="62" t="s">
        <v>300</v>
      </c>
      <c r="H226" s="62" t="s">
        <v>514</v>
      </c>
      <c r="I226" s="62" t="s">
        <v>295</v>
      </c>
      <c r="J226" s="62" t="s">
        <v>302</v>
      </c>
      <c r="K226" s="63" t="n">
        <v>35000</v>
      </c>
      <c r="L226" s="64" t="n">
        <f aca="false">K226*N226</f>
        <v>35000</v>
      </c>
      <c r="M226" s="64"/>
      <c r="N226" s="65" t="n">
        <v>1</v>
      </c>
      <c r="O226" s="66"/>
      <c r="P226" s="65"/>
      <c r="Q226" s="65"/>
      <c r="R226" s="65"/>
      <c r="S226" s="65" t="n">
        <v>1</v>
      </c>
      <c r="T226" s="2"/>
    </row>
    <row r="227" customFormat="false" ht="44.15" hidden="false" customHeight="true" outlineLevel="0" collapsed="false">
      <c r="A227" s="22"/>
      <c r="B227" s="59"/>
      <c r="C227" s="67" t="s">
        <v>392</v>
      </c>
      <c r="D227" s="67" t="s">
        <v>93</v>
      </c>
      <c r="E227" s="67" t="s">
        <v>94</v>
      </c>
      <c r="F227" s="62" t="s">
        <v>393</v>
      </c>
      <c r="G227" s="62" t="s">
        <v>394</v>
      </c>
      <c r="H227" s="62" t="s">
        <v>395</v>
      </c>
      <c r="I227" s="62" t="s">
        <v>382</v>
      </c>
      <c r="J227" s="62"/>
      <c r="K227" s="63" t="n">
        <v>9595</v>
      </c>
      <c r="L227" s="64" t="n">
        <v>9595</v>
      </c>
      <c r="M227" s="64"/>
      <c r="N227" s="65" t="n">
        <v>1</v>
      </c>
      <c r="O227" s="66"/>
      <c r="P227" s="65"/>
      <c r="Q227" s="65"/>
      <c r="R227" s="65"/>
      <c r="S227" s="65" t="n">
        <v>1</v>
      </c>
      <c r="T227" s="2"/>
    </row>
    <row r="228" customFormat="false" ht="44.15" hidden="false" customHeight="true" outlineLevel="0" collapsed="false">
      <c r="A228" s="22"/>
      <c r="B228" s="59"/>
      <c r="C228" s="67" t="s">
        <v>420</v>
      </c>
      <c r="D228" s="67" t="s">
        <v>93</v>
      </c>
      <c r="E228" s="67" t="s">
        <v>94</v>
      </c>
      <c r="F228" s="62" t="s">
        <v>421</v>
      </c>
      <c r="G228" s="62" t="s">
        <v>422</v>
      </c>
      <c r="H228" s="62" t="s">
        <v>423</v>
      </c>
      <c r="I228" s="62" t="s">
        <v>382</v>
      </c>
      <c r="J228" s="62"/>
      <c r="K228" s="63" t="n">
        <v>5460</v>
      </c>
      <c r="L228" s="64" t="n">
        <v>5460</v>
      </c>
      <c r="M228" s="64"/>
      <c r="N228" s="65" t="n">
        <v>1</v>
      </c>
      <c r="O228" s="66"/>
      <c r="P228" s="65"/>
      <c r="Q228" s="65"/>
      <c r="R228" s="65"/>
      <c r="S228" s="65" t="n">
        <v>1</v>
      </c>
      <c r="T228" s="2"/>
    </row>
    <row r="229" customFormat="false" ht="44.15" hidden="false" customHeight="true" outlineLevel="0" collapsed="false">
      <c r="A229" s="71"/>
      <c r="B229" s="59"/>
      <c r="C229" s="67" t="s">
        <v>515</v>
      </c>
      <c r="D229" s="67" t="s">
        <v>44</v>
      </c>
      <c r="E229" s="67" t="s">
        <v>45</v>
      </c>
      <c r="F229" s="62"/>
      <c r="G229" s="62" t="s">
        <v>516</v>
      </c>
      <c r="H229" s="62"/>
      <c r="I229" s="62" t="s">
        <v>390</v>
      </c>
      <c r="J229" s="62"/>
      <c r="K229" s="63" t="s">
        <v>517</v>
      </c>
      <c r="L229" s="64" t="s">
        <v>517</v>
      </c>
      <c r="M229" s="64"/>
      <c r="N229" s="65" t="n">
        <v>1</v>
      </c>
      <c r="O229" s="66"/>
      <c r="P229" s="65" t="n">
        <v>60</v>
      </c>
      <c r="Q229" s="65"/>
      <c r="R229" s="65"/>
      <c r="S229" s="65" t="n">
        <v>1</v>
      </c>
      <c r="T229" s="2"/>
    </row>
    <row r="230" customFormat="false" ht="44.15" hidden="false" customHeight="true" outlineLevel="0" collapsed="false">
      <c r="A230" s="22"/>
      <c r="B230" s="59"/>
      <c r="C230" s="67" t="s">
        <v>518</v>
      </c>
      <c r="D230" s="67" t="s">
        <v>93</v>
      </c>
      <c r="E230" s="67" t="s">
        <v>94</v>
      </c>
      <c r="F230" s="62" t="s">
        <v>519</v>
      </c>
      <c r="G230" s="62" t="s">
        <v>520</v>
      </c>
      <c r="H230" s="62" t="s">
        <v>521</v>
      </c>
      <c r="I230" s="62" t="s">
        <v>382</v>
      </c>
      <c r="J230" s="62"/>
      <c r="K230" s="63" t="s">
        <v>522</v>
      </c>
      <c r="L230" s="64" t="s">
        <v>522</v>
      </c>
      <c r="M230" s="64"/>
      <c r="N230" s="65" t="n">
        <v>1</v>
      </c>
      <c r="O230" s="66"/>
      <c r="P230" s="65"/>
      <c r="Q230" s="65"/>
      <c r="R230" s="65"/>
      <c r="S230" s="65" t="n">
        <v>1</v>
      </c>
      <c r="T230" s="2"/>
    </row>
    <row r="231" customFormat="false" ht="44.15" hidden="false" customHeight="true" outlineLevel="0" collapsed="false">
      <c r="A231" s="22"/>
      <c r="B231" s="59"/>
      <c r="C231" s="67" t="s">
        <v>39</v>
      </c>
      <c r="D231" s="67" t="s">
        <v>21</v>
      </c>
      <c r="E231" s="67" t="s">
        <v>40</v>
      </c>
      <c r="F231" s="62" t="s">
        <v>182</v>
      </c>
      <c r="G231" s="68" t="s">
        <v>183</v>
      </c>
      <c r="H231" s="62"/>
      <c r="I231" s="62" t="s">
        <v>37</v>
      </c>
      <c r="J231" s="62"/>
      <c r="K231" s="63" t="n">
        <v>1600</v>
      </c>
      <c r="L231" s="64" t="n">
        <v>4432</v>
      </c>
      <c r="M231" s="64"/>
      <c r="N231" s="65" t="n">
        <v>2.77</v>
      </c>
      <c r="O231" s="66"/>
      <c r="P231" s="65"/>
      <c r="Q231" s="65"/>
      <c r="R231" s="65"/>
      <c r="S231" s="65" t="n">
        <v>1</v>
      </c>
      <c r="T231" s="2"/>
    </row>
    <row r="232" customFormat="false" ht="44.15" hidden="false" customHeight="true" outlineLevel="0" collapsed="false">
      <c r="A232" s="22"/>
      <c r="B232" s="59"/>
      <c r="C232" s="67" t="s">
        <v>408</v>
      </c>
      <c r="D232" s="67" t="s">
        <v>409</v>
      </c>
      <c r="E232" s="67" t="s">
        <v>410</v>
      </c>
      <c r="F232" s="62" t="s">
        <v>411</v>
      </c>
      <c r="G232" s="62" t="s">
        <v>412</v>
      </c>
      <c r="H232" s="62" t="s">
        <v>413</v>
      </c>
      <c r="I232" s="62" t="s">
        <v>382</v>
      </c>
      <c r="J232" s="62"/>
      <c r="K232" s="63" t="s">
        <v>414</v>
      </c>
      <c r="L232" s="63" t="s">
        <v>414</v>
      </c>
      <c r="M232" s="64"/>
      <c r="N232" s="65" t="n">
        <v>1</v>
      </c>
      <c r="O232" s="66"/>
      <c r="P232" s="65"/>
      <c r="Q232" s="65"/>
      <c r="R232" s="65"/>
      <c r="S232" s="65" t="n">
        <v>1</v>
      </c>
      <c r="T232" s="2"/>
    </row>
    <row r="233" customFormat="false" ht="44.15" hidden="false" customHeight="true" outlineLevel="0" collapsed="false">
      <c r="A233" s="22"/>
      <c r="B233" s="59"/>
      <c r="C233" s="67" t="s">
        <v>523</v>
      </c>
      <c r="D233" s="67" t="s">
        <v>57</v>
      </c>
      <c r="E233" s="67" t="s">
        <v>99</v>
      </c>
      <c r="F233" s="67" t="s">
        <v>100</v>
      </c>
      <c r="G233" s="62" t="s">
        <v>101</v>
      </c>
      <c r="H233" s="67"/>
      <c r="I233" s="62" t="s">
        <v>102</v>
      </c>
      <c r="J233" s="67"/>
      <c r="K233" s="62" t="n">
        <v>10800</v>
      </c>
      <c r="L233" s="64" t="n">
        <f aca="false">K233*N233</f>
        <v>21600</v>
      </c>
      <c r="M233" s="67"/>
      <c r="N233" s="62" t="n">
        <v>2</v>
      </c>
      <c r="O233" s="67"/>
      <c r="P233" s="67"/>
      <c r="Q233" s="62" t="n">
        <v>1</v>
      </c>
      <c r="R233" s="62" t="n">
        <v>12</v>
      </c>
      <c r="S233" s="62" t="n">
        <v>1</v>
      </c>
      <c r="T233" s="2"/>
    </row>
    <row r="234" customFormat="false" ht="44.15" hidden="false" customHeight="true" outlineLevel="0" collapsed="false">
      <c r="A234" s="22"/>
      <c r="B234" s="59"/>
      <c r="C234" s="67" t="s">
        <v>398</v>
      </c>
      <c r="D234" s="67" t="s">
        <v>93</v>
      </c>
      <c r="E234" s="67" t="s">
        <v>369</v>
      </c>
      <c r="F234" s="62" t="s">
        <v>399</v>
      </c>
      <c r="G234" s="62" t="s">
        <v>400</v>
      </c>
      <c r="H234" s="62" t="s">
        <v>401</v>
      </c>
      <c r="I234" s="64" t="s">
        <v>382</v>
      </c>
      <c r="J234" s="64" t="s">
        <v>402</v>
      </c>
      <c r="K234" s="64" t="n">
        <v>122145</v>
      </c>
      <c r="L234" s="64" t="n">
        <f aca="false">K234*N234</f>
        <v>122145</v>
      </c>
      <c r="M234" s="64"/>
      <c r="N234" s="65" t="n">
        <v>1</v>
      </c>
      <c r="O234" s="66"/>
      <c r="P234" s="65"/>
      <c r="Q234" s="65"/>
      <c r="R234" s="65"/>
      <c r="S234" s="65" t="n">
        <v>1</v>
      </c>
      <c r="T234" s="2"/>
    </row>
    <row r="235" customFormat="false" ht="44.15" hidden="false" customHeight="true" outlineLevel="0" collapsed="false">
      <c r="A235" s="22"/>
      <c r="B235" s="59"/>
      <c r="C235" s="67" t="s">
        <v>20</v>
      </c>
      <c r="D235" s="67" t="s">
        <v>21</v>
      </c>
      <c r="E235" s="67" t="s">
        <v>22</v>
      </c>
      <c r="F235" s="62" t="s">
        <v>23</v>
      </c>
      <c r="G235" s="62" t="s">
        <v>24</v>
      </c>
      <c r="H235" s="62" t="s">
        <v>25</v>
      </c>
      <c r="I235" s="62" t="s">
        <v>26</v>
      </c>
      <c r="J235" s="62" t="s">
        <v>27</v>
      </c>
      <c r="K235" s="63" t="n">
        <v>2568</v>
      </c>
      <c r="L235" s="64" t="n">
        <f aca="false">K235*N235</f>
        <v>6625.44</v>
      </c>
      <c r="M235" s="64"/>
      <c r="N235" s="125" t="n">
        <v>2.58</v>
      </c>
      <c r="O235" s="75"/>
      <c r="P235" s="65"/>
      <c r="Q235" s="65"/>
      <c r="R235" s="65"/>
      <c r="S235" s="65" t="n">
        <v>1</v>
      </c>
      <c r="T235" s="2"/>
    </row>
    <row r="236" customFormat="false" ht="44.15" hidden="false" customHeight="true" outlineLevel="0" collapsed="false">
      <c r="A236" s="22"/>
      <c r="B236" s="59"/>
      <c r="C236" s="67" t="s">
        <v>152</v>
      </c>
      <c r="D236" s="67" t="s">
        <v>21</v>
      </c>
      <c r="E236" s="67" t="s">
        <v>152</v>
      </c>
      <c r="F236" s="61" t="s">
        <v>153</v>
      </c>
      <c r="G236" s="62" t="s">
        <v>154</v>
      </c>
      <c r="H236" s="62" t="s">
        <v>155</v>
      </c>
      <c r="I236" s="62" t="s">
        <v>156</v>
      </c>
      <c r="J236" s="62" t="s">
        <v>157</v>
      </c>
      <c r="K236" s="63" t="n">
        <v>450</v>
      </c>
      <c r="L236" s="64" t="n">
        <f aca="false">K236*N236</f>
        <v>3042</v>
      </c>
      <c r="M236" s="64"/>
      <c r="N236" s="65" t="n">
        <v>6.76</v>
      </c>
      <c r="O236" s="66"/>
      <c r="P236" s="65"/>
      <c r="Q236" s="65"/>
      <c r="R236" s="65"/>
      <c r="S236" s="65" t="n">
        <v>1</v>
      </c>
      <c r="T236" s="2" t="s">
        <v>524</v>
      </c>
    </row>
    <row r="237" customFormat="false" ht="44.15" hidden="false" customHeight="true" outlineLevel="0" collapsed="false">
      <c r="A237" s="22"/>
      <c r="B237" s="59"/>
      <c r="C237" s="67" t="s">
        <v>99</v>
      </c>
      <c r="D237" s="67" t="s">
        <v>57</v>
      </c>
      <c r="E237" s="67" t="s">
        <v>99</v>
      </c>
      <c r="F237" s="62" t="s">
        <v>434</v>
      </c>
      <c r="G237" s="62" t="s">
        <v>463</v>
      </c>
      <c r="H237" s="62"/>
      <c r="I237" s="62" t="s">
        <v>102</v>
      </c>
      <c r="J237" s="62" t="s">
        <v>106</v>
      </c>
      <c r="K237" s="63" t="n">
        <v>6200</v>
      </c>
      <c r="L237" s="64" t="n">
        <f aca="false">K237*N237</f>
        <v>12400</v>
      </c>
      <c r="M237" s="64"/>
      <c r="N237" s="65" t="n">
        <v>2</v>
      </c>
      <c r="O237" s="66"/>
      <c r="P237" s="65"/>
      <c r="Q237" s="65" t="n">
        <v>1</v>
      </c>
      <c r="R237" s="65" t="n">
        <f aca="false">8*N237</f>
        <v>16</v>
      </c>
      <c r="S237" s="65" t="n">
        <v>1</v>
      </c>
      <c r="T237" s="2"/>
    </row>
    <row r="238" customFormat="false" ht="44.15" hidden="false" customHeight="true" outlineLevel="0" collapsed="false">
      <c r="A238" s="22"/>
      <c r="B238" s="59"/>
      <c r="C238" s="67" t="s">
        <v>164</v>
      </c>
      <c r="D238" s="67" t="s">
        <v>127</v>
      </c>
      <c r="E238" s="67" t="s">
        <v>165</v>
      </c>
      <c r="F238" s="62" t="s">
        <v>166</v>
      </c>
      <c r="G238" s="62" t="s">
        <v>167</v>
      </c>
      <c r="H238" s="62" t="s">
        <v>168</v>
      </c>
      <c r="I238" s="62" t="s">
        <v>169</v>
      </c>
      <c r="J238" s="62"/>
      <c r="K238" s="63"/>
      <c r="L238" s="63" t="n">
        <v>50827</v>
      </c>
      <c r="M238" s="64"/>
      <c r="N238" s="65"/>
      <c r="O238" s="66"/>
      <c r="P238" s="65"/>
      <c r="Q238" s="65"/>
      <c r="R238" s="65"/>
      <c r="S238" s="65" t="n">
        <v>1</v>
      </c>
      <c r="T238" s="2"/>
    </row>
    <row r="239" customFormat="false" ht="44.15" hidden="false" customHeight="true" outlineLevel="0" collapsed="false">
      <c r="A239" s="71"/>
      <c r="B239" s="59"/>
      <c r="C239" s="67" t="s">
        <v>525</v>
      </c>
      <c r="D239" s="67" t="s">
        <v>494</v>
      </c>
      <c r="E239" s="67" t="s">
        <v>494</v>
      </c>
      <c r="F239" s="62"/>
      <c r="G239" s="62" t="s">
        <v>526</v>
      </c>
      <c r="H239" s="62"/>
      <c r="I239" s="62" t="s">
        <v>496</v>
      </c>
      <c r="J239" s="62"/>
      <c r="K239" s="63" t="n">
        <v>43100</v>
      </c>
      <c r="L239" s="63" t="n">
        <v>43100</v>
      </c>
      <c r="M239" s="64"/>
      <c r="N239" s="65" t="n">
        <v>1</v>
      </c>
      <c r="O239" s="66"/>
      <c r="P239" s="65"/>
      <c r="Q239" s="65"/>
      <c r="R239" s="65"/>
      <c r="S239" s="65" t="n">
        <v>1</v>
      </c>
      <c r="T239" s="2"/>
    </row>
    <row r="240" customFormat="false" ht="44.15" hidden="false" customHeight="true" outlineLevel="0" collapsed="false">
      <c r="A240" s="22"/>
      <c r="B240" s="59"/>
      <c r="C240" s="67" t="s">
        <v>415</v>
      </c>
      <c r="D240" s="67" t="s">
        <v>409</v>
      </c>
      <c r="E240" s="67" t="s">
        <v>410</v>
      </c>
      <c r="F240" s="62" t="s">
        <v>416</v>
      </c>
      <c r="G240" s="62" t="s">
        <v>417</v>
      </c>
      <c r="H240" s="62" t="s">
        <v>418</v>
      </c>
      <c r="I240" s="62" t="s">
        <v>382</v>
      </c>
      <c r="J240" s="62"/>
      <c r="K240" s="63" t="s">
        <v>419</v>
      </c>
      <c r="L240" s="64" t="s">
        <v>419</v>
      </c>
      <c r="M240" s="64"/>
      <c r="N240" s="65" t="n">
        <v>1</v>
      </c>
      <c r="O240" s="66"/>
      <c r="P240" s="65"/>
      <c r="Q240" s="65"/>
      <c r="R240" s="65"/>
      <c r="S240" s="65" t="n">
        <v>1</v>
      </c>
      <c r="T240" s="2"/>
    </row>
    <row r="241" customFormat="false" ht="44.15" hidden="false" customHeight="true" outlineLevel="0" collapsed="false">
      <c r="A241" s="22"/>
      <c r="B241" s="59"/>
      <c r="C241" s="67" t="s">
        <v>527</v>
      </c>
      <c r="D241" s="67" t="s">
        <v>409</v>
      </c>
      <c r="E241" s="67" t="s">
        <v>410</v>
      </c>
      <c r="F241" s="62" t="s">
        <v>528</v>
      </c>
      <c r="G241" s="62" t="s">
        <v>529</v>
      </c>
      <c r="H241" s="62" t="s">
        <v>530</v>
      </c>
      <c r="I241" s="62" t="s">
        <v>382</v>
      </c>
      <c r="J241" s="62"/>
      <c r="K241" s="63" t="s">
        <v>531</v>
      </c>
      <c r="L241" s="63" t="s">
        <v>531</v>
      </c>
      <c r="M241" s="64"/>
      <c r="N241" s="65" t="n">
        <v>1</v>
      </c>
      <c r="O241" s="66"/>
      <c r="P241" s="65"/>
      <c r="Q241" s="65"/>
      <c r="R241" s="65"/>
      <c r="S241" s="65" t="n">
        <v>1</v>
      </c>
      <c r="T241" s="2"/>
    </row>
    <row r="242" customFormat="false" ht="44.15" hidden="false" customHeight="true" outlineLevel="0" collapsed="false">
      <c r="A242" s="22"/>
      <c r="B242" s="59"/>
      <c r="C242" s="67" t="s">
        <v>35</v>
      </c>
      <c r="D242" s="67" t="s">
        <v>21</v>
      </c>
      <c r="E242" s="67" t="s">
        <v>36</v>
      </c>
      <c r="F242" s="62" t="s">
        <v>37</v>
      </c>
      <c r="G242" s="63" t="s">
        <v>38</v>
      </c>
      <c r="H242" s="63"/>
      <c r="I242" s="64" t="s">
        <v>37</v>
      </c>
      <c r="J242" s="62"/>
      <c r="K242" s="63" t="n">
        <v>310</v>
      </c>
      <c r="L242" s="63" t="n">
        <v>2982</v>
      </c>
      <c r="M242" s="64"/>
      <c r="N242" s="65" t="n">
        <v>9.62</v>
      </c>
      <c r="O242" s="66"/>
      <c r="P242" s="65"/>
      <c r="Q242" s="65"/>
      <c r="R242" s="65"/>
      <c r="S242" s="65" t="n">
        <v>1</v>
      </c>
      <c r="T242" s="2"/>
    </row>
    <row r="243" customFormat="false" ht="44.15" hidden="false" customHeight="true" outlineLevel="0" collapsed="false">
      <c r="A243" s="22"/>
      <c r="B243" s="59"/>
      <c r="C243" s="67" t="s">
        <v>365</v>
      </c>
      <c r="D243" s="67" t="s">
        <v>21</v>
      </c>
      <c r="E243" s="67" t="s">
        <v>22</v>
      </c>
      <c r="F243" s="62" t="s">
        <v>23</v>
      </c>
      <c r="G243" s="62" t="s">
        <v>24</v>
      </c>
      <c r="H243" s="62" t="s">
        <v>532</v>
      </c>
      <c r="I243" s="62" t="s">
        <v>26</v>
      </c>
      <c r="J243" s="62"/>
      <c r="K243" s="63" t="n">
        <v>7500</v>
      </c>
      <c r="L243" s="63" t="n">
        <v>7500</v>
      </c>
      <c r="M243" s="64"/>
      <c r="N243" s="65" t="n">
        <v>3.36</v>
      </c>
      <c r="O243" s="66"/>
      <c r="P243" s="65"/>
      <c r="Q243" s="65"/>
      <c r="R243" s="65"/>
      <c r="S243" s="65" t="n">
        <v>1</v>
      </c>
      <c r="T243" s="2"/>
    </row>
    <row r="244" customFormat="false" ht="44.15" hidden="false" customHeight="true" outlineLevel="0" collapsed="false">
      <c r="A244" s="22"/>
      <c r="B244" s="126" t="s">
        <v>533</v>
      </c>
      <c r="C244" s="127" t="s">
        <v>534</v>
      </c>
      <c r="D244" s="127" t="s">
        <v>44</v>
      </c>
      <c r="E244" s="127" t="s">
        <v>45</v>
      </c>
      <c r="F244" s="128"/>
      <c r="G244" s="128" t="s">
        <v>535</v>
      </c>
      <c r="H244" s="128"/>
      <c r="I244" s="129" t="s">
        <v>536</v>
      </c>
      <c r="J244" s="128"/>
      <c r="K244" s="130" t="n">
        <v>119960</v>
      </c>
      <c r="L244" s="130" t="n">
        <v>119960</v>
      </c>
      <c r="M244" s="131"/>
      <c r="N244" s="132"/>
      <c r="O244" s="132"/>
      <c r="P244" s="132"/>
      <c r="Q244" s="132"/>
      <c r="R244" s="132"/>
      <c r="S244" s="132" t="n">
        <v>1</v>
      </c>
      <c r="T244" s="2"/>
    </row>
    <row r="245" customFormat="false" ht="44.15" hidden="false" customHeight="true" outlineLevel="0" collapsed="false">
      <c r="A245" s="22"/>
      <c r="B245" s="126"/>
      <c r="C245" s="127" t="s">
        <v>343</v>
      </c>
      <c r="D245" s="127" t="s">
        <v>344</v>
      </c>
      <c r="E245" s="127"/>
      <c r="F245" s="128" t="s">
        <v>345</v>
      </c>
      <c r="G245" s="128" t="s">
        <v>346</v>
      </c>
      <c r="H245" s="128"/>
      <c r="I245" s="128" t="s">
        <v>295</v>
      </c>
      <c r="J245" s="128" t="s">
        <v>347</v>
      </c>
      <c r="K245" s="130" t="n">
        <v>8080</v>
      </c>
      <c r="L245" s="131" t="n">
        <f aca="false">K245*N245</f>
        <v>8080</v>
      </c>
      <c r="M245" s="131"/>
      <c r="N245" s="132" t="n">
        <v>1</v>
      </c>
      <c r="O245" s="133"/>
      <c r="P245" s="132"/>
      <c r="Q245" s="132"/>
      <c r="R245" s="132"/>
      <c r="S245" s="132" t="n">
        <v>1</v>
      </c>
      <c r="T245" s="2"/>
    </row>
    <row r="246" customFormat="false" ht="44.15" hidden="false" customHeight="true" outlineLevel="0" collapsed="false">
      <c r="A246" s="22"/>
      <c r="B246" s="126"/>
      <c r="C246" s="127" t="s">
        <v>537</v>
      </c>
      <c r="D246" s="127" t="s">
        <v>215</v>
      </c>
      <c r="E246" s="127" t="s">
        <v>216</v>
      </c>
      <c r="F246" s="128"/>
      <c r="G246" s="128" t="s">
        <v>538</v>
      </c>
      <c r="H246" s="128" t="s">
        <v>539</v>
      </c>
      <c r="I246" s="128" t="s">
        <v>540</v>
      </c>
      <c r="J246" s="128"/>
      <c r="K246" s="130" t="n">
        <v>32000</v>
      </c>
      <c r="L246" s="131" t="n">
        <v>64000</v>
      </c>
      <c r="M246" s="131"/>
      <c r="N246" s="132"/>
      <c r="O246" s="133"/>
      <c r="P246" s="132"/>
      <c r="Q246" s="132"/>
      <c r="R246" s="132"/>
      <c r="S246" s="132" t="n">
        <v>1</v>
      </c>
      <c r="T246" s="2"/>
    </row>
    <row r="247" customFormat="false" ht="44.15" hidden="false" customHeight="true" outlineLevel="0" collapsed="false">
      <c r="A247" s="22"/>
      <c r="B247" s="126"/>
      <c r="C247" s="127" t="s">
        <v>541</v>
      </c>
      <c r="D247" s="127" t="s">
        <v>45</v>
      </c>
      <c r="E247" s="127" t="s">
        <v>45</v>
      </c>
      <c r="F247" s="128" t="s">
        <v>542</v>
      </c>
      <c r="G247" s="128" t="s">
        <v>543</v>
      </c>
      <c r="H247" s="128" t="s">
        <v>544</v>
      </c>
      <c r="I247" s="128" t="s">
        <v>501</v>
      </c>
      <c r="J247" s="128"/>
      <c r="K247" s="130" t="s">
        <v>545</v>
      </c>
      <c r="L247" s="131" t="n">
        <v>30600</v>
      </c>
      <c r="M247" s="131"/>
      <c r="N247" s="132" t="n">
        <v>2</v>
      </c>
      <c r="O247" s="133"/>
      <c r="P247" s="132"/>
      <c r="Q247" s="132"/>
      <c r="R247" s="132"/>
      <c r="S247" s="132" t="n">
        <v>1</v>
      </c>
      <c r="T247" s="2"/>
    </row>
    <row r="248" customFormat="false" ht="44.15" hidden="false" customHeight="true" outlineLevel="0" collapsed="false">
      <c r="A248" s="22"/>
      <c r="B248" s="126"/>
      <c r="C248" s="127" t="s">
        <v>489</v>
      </c>
      <c r="D248" s="127" t="s">
        <v>44</v>
      </c>
      <c r="E248" s="127" t="s">
        <v>45</v>
      </c>
      <c r="F248" s="128"/>
      <c r="G248" s="128" t="s">
        <v>546</v>
      </c>
      <c r="H248" s="128"/>
      <c r="I248" s="128" t="s">
        <v>352</v>
      </c>
      <c r="J248" s="128"/>
      <c r="K248" s="130" t="n">
        <v>361949</v>
      </c>
      <c r="L248" s="131" t="n">
        <v>361949</v>
      </c>
      <c r="M248" s="131"/>
      <c r="N248" s="132"/>
      <c r="O248" s="133"/>
      <c r="P248" s="132"/>
      <c r="Q248" s="132"/>
      <c r="R248" s="132"/>
      <c r="S248" s="132" t="n">
        <v>1</v>
      </c>
      <c r="T248" s="2"/>
    </row>
    <row r="249" customFormat="false" ht="44.15" hidden="false" customHeight="true" outlineLevel="0" collapsed="false">
      <c r="A249" s="22"/>
      <c r="B249" s="126"/>
      <c r="C249" s="127" t="s">
        <v>164</v>
      </c>
      <c r="D249" s="127" t="s">
        <v>127</v>
      </c>
      <c r="E249" s="127" t="s">
        <v>165</v>
      </c>
      <c r="F249" s="128" t="s">
        <v>166</v>
      </c>
      <c r="G249" s="128" t="s">
        <v>167</v>
      </c>
      <c r="H249" s="128" t="s">
        <v>168</v>
      </c>
      <c r="I249" s="128" t="s">
        <v>169</v>
      </c>
      <c r="J249" s="128"/>
      <c r="K249" s="130"/>
      <c r="L249" s="131" t="n">
        <v>94117</v>
      </c>
      <c r="M249" s="131"/>
      <c r="N249" s="132"/>
      <c r="O249" s="133"/>
      <c r="P249" s="132"/>
      <c r="Q249" s="132"/>
      <c r="R249" s="132"/>
      <c r="S249" s="132" t="n">
        <v>1</v>
      </c>
      <c r="T249" s="2"/>
    </row>
    <row r="250" customFormat="false" ht="44.15" hidden="false" customHeight="true" outlineLevel="0" collapsed="false">
      <c r="A250" s="22"/>
      <c r="B250" s="126"/>
      <c r="C250" s="127" t="s">
        <v>547</v>
      </c>
      <c r="D250" s="127" t="s">
        <v>29</v>
      </c>
      <c r="E250" s="127"/>
      <c r="F250" s="128" t="s">
        <v>548</v>
      </c>
      <c r="G250" s="128" t="s">
        <v>549</v>
      </c>
      <c r="H250" s="128" t="s">
        <v>550</v>
      </c>
      <c r="I250" s="128" t="s">
        <v>551</v>
      </c>
      <c r="J250" s="128"/>
      <c r="K250" s="130"/>
      <c r="L250" s="131"/>
      <c r="M250" s="131"/>
      <c r="N250" s="132" t="n">
        <v>1</v>
      </c>
      <c r="O250" s="133"/>
      <c r="P250" s="132"/>
      <c r="Q250" s="132"/>
      <c r="R250" s="132"/>
      <c r="S250" s="132" t="n">
        <v>1</v>
      </c>
      <c r="T250" s="2"/>
    </row>
    <row r="251" customFormat="false" ht="44.15" hidden="false" customHeight="true" outlineLevel="0" collapsed="false">
      <c r="A251" s="22"/>
      <c r="B251" s="126"/>
      <c r="C251" s="127" t="s">
        <v>20</v>
      </c>
      <c r="D251" s="127" t="s">
        <v>21</v>
      </c>
      <c r="E251" s="127" t="s">
        <v>20</v>
      </c>
      <c r="F251" s="128" t="s">
        <v>184</v>
      </c>
      <c r="G251" s="128" t="s">
        <v>185</v>
      </c>
      <c r="H251" s="128" t="s">
        <v>186</v>
      </c>
      <c r="I251" s="128" t="s">
        <v>187</v>
      </c>
      <c r="J251" s="128"/>
      <c r="K251" s="130" t="n">
        <v>3637</v>
      </c>
      <c r="L251" s="131" t="n">
        <f aca="false">K251*N251</f>
        <v>68666.56</v>
      </c>
      <c r="M251" s="131"/>
      <c r="N251" s="134" t="n">
        <v>18.88</v>
      </c>
      <c r="O251" s="135"/>
      <c r="P251" s="132"/>
      <c r="Q251" s="132"/>
      <c r="R251" s="132"/>
      <c r="S251" s="132" t="n">
        <v>1</v>
      </c>
      <c r="T251" s="2"/>
    </row>
    <row r="252" customFormat="false" ht="44.15" hidden="false" customHeight="true" outlineLevel="0" collapsed="false">
      <c r="A252" s="22"/>
      <c r="B252" s="126"/>
      <c r="C252" s="127" t="s">
        <v>117</v>
      </c>
      <c r="D252" s="127" t="s">
        <v>68</v>
      </c>
      <c r="E252" s="127" t="s">
        <v>117</v>
      </c>
      <c r="F252" s="128"/>
      <c r="G252" s="128" t="s">
        <v>211</v>
      </c>
      <c r="H252" s="128" t="s">
        <v>212</v>
      </c>
      <c r="I252" s="128" t="s">
        <v>213</v>
      </c>
      <c r="J252" s="128"/>
      <c r="K252" s="130" t="n">
        <v>51990</v>
      </c>
      <c r="L252" s="130" t="n">
        <v>51991</v>
      </c>
      <c r="M252" s="131"/>
      <c r="N252" s="132" t="n">
        <v>1</v>
      </c>
      <c r="O252" s="133"/>
      <c r="P252" s="132"/>
      <c r="Q252" s="132" t="n">
        <v>1</v>
      </c>
      <c r="R252" s="132" t="n">
        <v>66</v>
      </c>
      <c r="S252" s="132" t="n">
        <v>1</v>
      </c>
      <c r="T252" s="2"/>
    </row>
    <row r="253" customFormat="false" ht="44.15" hidden="false" customHeight="true" outlineLevel="0" collapsed="false">
      <c r="A253" s="22"/>
      <c r="B253" s="126"/>
      <c r="C253" s="127" t="s">
        <v>552</v>
      </c>
      <c r="D253" s="127" t="s">
        <v>44</v>
      </c>
      <c r="E253" s="127" t="s">
        <v>45</v>
      </c>
      <c r="F253" s="128"/>
      <c r="G253" s="128" t="s">
        <v>553</v>
      </c>
      <c r="H253" s="128"/>
      <c r="I253" s="128" t="s">
        <v>352</v>
      </c>
      <c r="J253" s="128"/>
      <c r="K253" s="130" t="n">
        <v>160893</v>
      </c>
      <c r="L253" s="130" t="n">
        <v>160893</v>
      </c>
      <c r="M253" s="131"/>
      <c r="N253" s="132"/>
      <c r="O253" s="133"/>
      <c r="P253" s="132"/>
      <c r="Q253" s="132"/>
      <c r="R253" s="132"/>
      <c r="S253" s="132" t="n">
        <v>1</v>
      </c>
      <c r="T253" s="2"/>
    </row>
    <row r="254" customFormat="false" ht="44.15" hidden="false" customHeight="true" outlineLevel="0" collapsed="false">
      <c r="A254" s="22"/>
      <c r="B254" s="126"/>
      <c r="C254" s="127" t="s">
        <v>103</v>
      </c>
      <c r="D254" s="127" t="s">
        <v>57</v>
      </c>
      <c r="E254" s="127" t="s">
        <v>99</v>
      </c>
      <c r="F254" s="128" t="s">
        <v>104</v>
      </c>
      <c r="G254" s="128" t="s">
        <v>105</v>
      </c>
      <c r="H254" s="128"/>
      <c r="I254" s="128" t="s">
        <v>102</v>
      </c>
      <c r="J254" s="128" t="s">
        <v>106</v>
      </c>
      <c r="K254" s="130" t="n">
        <v>10000</v>
      </c>
      <c r="L254" s="131" t="n">
        <f aca="false">K254*N254</f>
        <v>50000</v>
      </c>
      <c r="M254" s="131"/>
      <c r="N254" s="132" t="n">
        <v>5</v>
      </c>
      <c r="O254" s="133"/>
      <c r="P254" s="132"/>
      <c r="Q254" s="132" t="n">
        <v>1</v>
      </c>
      <c r="R254" s="132"/>
      <c r="S254" s="132" t="n">
        <v>1</v>
      </c>
      <c r="T254" s="2"/>
    </row>
    <row r="255" customFormat="false" ht="44.15" hidden="false" customHeight="true" outlineLevel="0" collapsed="false">
      <c r="A255" s="22"/>
      <c r="B255" s="126"/>
      <c r="C255" s="127" t="s">
        <v>103</v>
      </c>
      <c r="D255" s="127" t="s">
        <v>57</v>
      </c>
      <c r="E255" s="127" t="s">
        <v>99</v>
      </c>
      <c r="F255" s="128" t="s">
        <v>104</v>
      </c>
      <c r="G255" s="128" t="s">
        <v>249</v>
      </c>
      <c r="H255" s="128"/>
      <c r="I255" s="128" t="s">
        <v>102</v>
      </c>
      <c r="J255" s="128" t="s">
        <v>106</v>
      </c>
      <c r="K255" s="130" t="n">
        <f aca="false">11200/4</f>
        <v>2800</v>
      </c>
      <c r="L255" s="131" t="n">
        <f aca="false">K255*N255</f>
        <v>11200</v>
      </c>
      <c r="M255" s="131"/>
      <c r="N255" s="132" t="n">
        <v>4</v>
      </c>
      <c r="O255" s="133"/>
      <c r="P255" s="132"/>
      <c r="Q255" s="132" t="n">
        <v>1</v>
      </c>
      <c r="R255" s="132"/>
      <c r="S255" s="132" t="n">
        <v>1</v>
      </c>
      <c r="T255" s="2"/>
    </row>
    <row r="256" customFormat="false" ht="44.15" hidden="false" customHeight="true" outlineLevel="0" collapsed="false">
      <c r="A256" s="22"/>
      <c r="B256" s="126"/>
      <c r="C256" s="127" t="s">
        <v>103</v>
      </c>
      <c r="D256" s="127" t="s">
        <v>57</v>
      </c>
      <c r="E256" s="127" t="s">
        <v>99</v>
      </c>
      <c r="F256" s="128" t="s">
        <v>104</v>
      </c>
      <c r="G256" s="128" t="s">
        <v>340</v>
      </c>
      <c r="H256" s="128"/>
      <c r="I256" s="128" t="s">
        <v>102</v>
      </c>
      <c r="J256" s="128" t="s">
        <v>106</v>
      </c>
      <c r="K256" s="130" t="n">
        <v>6200</v>
      </c>
      <c r="L256" s="131" t="n">
        <f aca="false">K256*N256</f>
        <v>6200</v>
      </c>
      <c r="M256" s="131"/>
      <c r="N256" s="132" t="n">
        <v>1</v>
      </c>
      <c r="O256" s="133"/>
      <c r="P256" s="132"/>
      <c r="Q256" s="132" t="n">
        <v>1</v>
      </c>
      <c r="R256" s="132"/>
      <c r="S256" s="132" t="n">
        <v>1</v>
      </c>
      <c r="T256" s="2"/>
    </row>
    <row r="257" customFormat="false" ht="44.15" hidden="false" customHeight="true" outlineLevel="0" collapsed="false">
      <c r="A257" s="22"/>
      <c r="B257" s="126"/>
      <c r="C257" s="127" t="s">
        <v>103</v>
      </c>
      <c r="D257" s="127" t="s">
        <v>57</v>
      </c>
      <c r="E257" s="127" t="s">
        <v>99</v>
      </c>
      <c r="F257" s="128" t="s">
        <v>104</v>
      </c>
      <c r="G257" s="128" t="s">
        <v>246</v>
      </c>
      <c r="H257" s="128"/>
      <c r="I257" s="128" t="s">
        <v>102</v>
      </c>
      <c r="J257" s="128" t="s">
        <v>106</v>
      </c>
      <c r="K257" s="130" t="n">
        <v>4000</v>
      </c>
      <c r="L257" s="131" t="n">
        <f aca="false">K257*N257</f>
        <v>16000</v>
      </c>
      <c r="M257" s="131"/>
      <c r="N257" s="132" t="n">
        <v>4</v>
      </c>
      <c r="O257" s="133"/>
      <c r="P257" s="132"/>
      <c r="Q257" s="132" t="n">
        <v>1</v>
      </c>
      <c r="R257" s="132"/>
      <c r="S257" s="132" t="n">
        <v>1</v>
      </c>
      <c r="T257" s="2"/>
    </row>
    <row r="258" customFormat="false" ht="44.15" hidden="false" customHeight="true" outlineLevel="0" collapsed="false">
      <c r="A258" s="22"/>
      <c r="B258" s="126"/>
      <c r="C258" s="127" t="s">
        <v>103</v>
      </c>
      <c r="D258" s="127" t="s">
        <v>57</v>
      </c>
      <c r="E258" s="127" t="s">
        <v>99</v>
      </c>
      <c r="F258" s="128" t="s">
        <v>104</v>
      </c>
      <c r="G258" s="128" t="s">
        <v>112</v>
      </c>
      <c r="H258" s="128"/>
      <c r="I258" s="128" t="s">
        <v>102</v>
      </c>
      <c r="J258" s="128" t="s">
        <v>106</v>
      </c>
      <c r="K258" s="130" t="n">
        <f aca="false">1280/16</f>
        <v>80</v>
      </c>
      <c r="L258" s="131" t="n">
        <f aca="false">K258*N258</f>
        <v>1280</v>
      </c>
      <c r="M258" s="131"/>
      <c r="N258" s="132" t="n">
        <v>16</v>
      </c>
      <c r="O258" s="133"/>
      <c r="P258" s="132"/>
      <c r="Q258" s="132" t="n">
        <v>1</v>
      </c>
      <c r="R258" s="132"/>
      <c r="S258" s="132" t="n">
        <v>1</v>
      </c>
      <c r="T258" s="2"/>
    </row>
    <row r="259" customFormat="false" ht="44.15" hidden="false" customHeight="true" outlineLevel="0" collapsed="false">
      <c r="A259" s="22"/>
      <c r="B259" s="126"/>
      <c r="C259" s="127" t="s">
        <v>103</v>
      </c>
      <c r="D259" s="127" t="s">
        <v>57</v>
      </c>
      <c r="E259" s="127" t="s">
        <v>99</v>
      </c>
      <c r="F259" s="128" t="s">
        <v>104</v>
      </c>
      <c r="G259" s="128" t="s">
        <v>248</v>
      </c>
      <c r="H259" s="128"/>
      <c r="I259" s="128" t="s">
        <v>102</v>
      </c>
      <c r="J259" s="128" t="s">
        <v>106</v>
      </c>
      <c r="K259" s="130" t="n">
        <f aca="false">8000/4</f>
        <v>2000</v>
      </c>
      <c r="L259" s="131" t="n">
        <f aca="false">K259*N259</f>
        <v>8000</v>
      </c>
      <c r="M259" s="131"/>
      <c r="N259" s="132" t="n">
        <v>4</v>
      </c>
      <c r="O259" s="133"/>
      <c r="P259" s="132"/>
      <c r="Q259" s="132" t="n">
        <v>1</v>
      </c>
      <c r="R259" s="132"/>
      <c r="S259" s="132" t="n">
        <v>1</v>
      </c>
      <c r="T259" s="2"/>
    </row>
    <row r="260" customFormat="false" ht="44.15" hidden="false" customHeight="true" outlineLevel="0" collapsed="false">
      <c r="A260" s="22"/>
      <c r="B260" s="126"/>
      <c r="C260" s="127" t="s">
        <v>103</v>
      </c>
      <c r="D260" s="127" t="s">
        <v>57</v>
      </c>
      <c r="E260" s="127" t="s">
        <v>99</v>
      </c>
      <c r="F260" s="128" t="s">
        <v>104</v>
      </c>
      <c r="G260" s="128" t="s">
        <v>250</v>
      </c>
      <c r="H260" s="128"/>
      <c r="I260" s="128" t="s">
        <v>102</v>
      </c>
      <c r="J260" s="128" t="s">
        <v>106</v>
      </c>
      <c r="K260" s="130" t="n">
        <v>2800</v>
      </c>
      <c r="L260" s="131" t="n">
        <f aca="false">K260*N260</f>
        <v>2800</v>
      </c>
      <c r="M260" s="131"/>
      <c r="N260" s="132" t="n">
        <v>1</v>
      </c>
      <c r="O260" s="133"/>
      <c r="P260" s="132"/>
      <c r="Q260" s="132" t="n">
        <v>1</v>
      </c>
      <c r="R260" s="132"/>
      <c r="S260" s="132" t="n">
        <v>1</v>
      </c>
      <c r="T260" s="2"/>
    </row>
    <row r="261" customFormat="false" ht="44.15" hidden="false" customHeight="true" outlineLevel="0" collapsed="false">
      <c r="A261" s="22"/>
      <c r="B261" s="126"/>
      <c r="C261" s="127" t="s">
        <v>103</v>
      </c>
      <c r="D261" s="127" t="s">
        <v>57</v>
      </c>
      <c r="E261" s="127" t="s">
        <v>99</v>
      </c>
      <c r="F261" s="128" t="s">
        <v>104</v>
      </c>
      <c r="G261" s="128" t="s">
        <v>251</v>
      </c>
      <c r="H261" s="128"/>
      <c r="I261" s="128" t="s">
        <v>102</v>
      </c>
      <c r="J261" s="128" t="s">
        <v>106</v>
      </c>
      <c r="K261" s="130" t="n">
        <f aca="false">64800/6</f>
        <v>10800</v>
      </c>
      <c r="L261" s="131" t="n">
        <f aca="false">K261*N261</f>
        <v>43200</v>
      </c>
      <c r="M261" s="131"/>
      <c r="N261" s="132" t="n">
        <v>4</v>
      </c>
      <c r="O261" s="133"/>
      <c r="P261" s="132"/>
      <c r="Q261" s="132" t="n">
        <v>1</v>
      </c>
      <c r="R261" s="132" t="n">
        <f aca="false">16*N261</f>
        <v>64</v>
      </c>
      <c r="S261" s="132" t="n">
        <v>1</v>
      </c>
      <c r="T261" s="2"/>
    </row>
    <row r="262" customFormat="false" ht="44.15" hidden="false" customHeight="true" outlineLevel="0" collapsed="false">
      <c r="A262" s="22"/>
      <c r="B262" s="126"/>
      <c r="C262" s="127"/>
      <c r="D262" s="127"/>
      <c r="E262" s="127"/>
      <c r="F262" s="128"/>
      <c r="G262" s="128" t="s">
        <v>341</v>
      </c>
      <c r="H262" s="128"/>
      <c r="I262" s="128" t="s">
        <v>102</v>
      </c>
      <c r="J262" s="128" t="s">
        <v>106</v>
      </c>
      <c r="K262" s="130" t="n">
        <f aca="false">17200/2</f>
        <v>8600</v>
      </c>
      <c r="L262" s="131" t="n">
        <f aca="false">K262*N262</f>
        <v>17200</v>
      </c>
      <c r="M262" s="131"/>
      <c r="N262" s="132" t="n">
        <v>2</v>
      </c>
      <c r="O262" s="133"/>
      <c r="P262" s="132"/>
      <c r="Q262" s="132"/>
      <c r="R262" s="132"/>
      <c r="S262" s="132" t="n">
        <v>1</v>
      </c>
      <c r="T262" s="2"/>
    </row>
    <row r="263" customFormat="false" ht="44.15" hidden="false" customHeight="true" outlineLevel="0" collapsed="false">
      <c r="A263" s="22"/>
      <c r="B263" s="126"/>
      <c r="C263" s="127" t="s">
        <v>103</v>
      </c>
      <c r="D263" s="127" t="s">
        <v>57</v>
      </c>
      <c r="E263" s="127" t="s">
        <v>99</v>
      </c>
      <c r="F263" s="128" t="s">
        <v>104</v>
      </c>
      <c r="G263" s="128" t="s">
        <v>311</v>
      </c>
      <c r="H263" s="128"/>
      <c r="I263" s="128" t="s">
        <v>102</v>
      </c>
      <c r="J263" s="128" t="s">
        <v>106</v>
      </c>
      <c r="K263" s="130" t="n">
        <f aca="false">100800/6</f>
        <v>16800</v>
      </c>
      <c r="L263" s="131" t="n">
        <f aca="false">K263*N263</f>
        <v>33600</v>
      </c>
      <c r="M263" s="131"/>
      <c r="N263" s="132" t="n">
        <v>2</v>
      </c>
      <c r="O263" s="133"/>
      <c r="P263" s="132"/>
      <c r="Q263" s="132" t="n">
        <v>1</v>
      </c>
      <c r="R263" s="132" t="n">
        <f aca="false">10*N263</f>
        <v>20</v>
      </c>
      <c r="S263" s="132" t="n">
        <v>1</v>
      </c>
      <c r="T263" s="2"/>
    </row>
    <row r="264" customFormat="false" ht="44.15" hidden="false" customHeight="true" outlineLevel="0" collapsed="false">
      <c r="A264" s="22"/>
      <c r="B264" s="126"/>
      <c r="C264" s="127" t="s">
        <v>147</v>
      </c>
      <c r="D264" s="127" t="s">
        <v>21</v>
      </c>
      <c r="E264" s="127" t="s">
        <v>147</v>
      </c>
      <c r="F264" s="136" t="s">
        <v>148</v>
      </c>
      <c r="G264" s="128" t="s">
        <v>149</v>
      </c>
      <c r="H264" s="128" t="s">
        <v>150</v>
      </c>
      <c r="I264" s="128" t="s">
        <v>151</v>
      </c>
      <c r="J264" s="128"/>
      <c r="K264" s="130" t="n">
        <f aca="false">599+425</f>
        <v>1024</v>
      </c>
      <c r="L264" s="131" t="n">
        <f aca="false">K264*N264</f>
        <v>10035.2</v>
      </c>
      <c r="M264" s="131"/>
      <c r="N264" s="132" t="n">
        <f aca="false">6.5+3.3</f>
        <v>9.8</v>
      </c>
      <c r="O264" s="133"/>
      <c r="P264" s="132"/>
      <c r="Q264" s="132"/>
      <c r="R264" s="132"/>
      <c r="S264" s="132" t="n">
        <v>1</v>
      </c>
      <c r="T264" s="2"/>
    </row>
    <row r="265" customFormat="false" ht="44.15" hidden="false" customHeight="true" outlineLevel="0" collapsed="false">
      <c r="A265" s="22"/>
      <c r="B265" s="126"/>
      <c r="C265" s="127" t="s">
        <v>35</v>
      </c>
      <c r="D265" s="127" t="s">
        <v>21</v>
      </c>
      <c r="E265" s="127" t="s">
        <v>36</v>
      </c>
      <c r="F265" s="136" t="s">
        <v>37</v>
      </c>
      <c r="G265" s="128" t="s">
        <v>38</v>
      </c>
      <c r="H265" s="128"/>
      <c r="I265" s="128" t="s">
        <v>37</v>
      </c>
      <c r="J265" s="128"/>
      <c r="K265" s="130" t="n">
        <v>310</v>
      </c>
      <c r="L265" s="131" t="n">
        <v>6776.6</v>
      </c>
      <c r="M265" s="131"/>
      <c r="N265" s="132" t="n">
        <v>21.86</v>
      </c>
      <c r="O265" s="133"/>
      <c r="P265" s="132"/>
      <c r="Q265" s="132"/>
      <c r="R265" s="132"/>
      <c r="S265" s="132" t="n">
        <v>1</v>
      </c>
      <c r="T265" s="2"/>
    </row>
    <row r="266" customFormat="false" ht="44.15" hidden="false" customHeight="true" outlineLevel="0" collapsed="false">
      <c r="A266" s="22"/>
      <c r="B266" s="126"/>
      <c r="C266" s="127" t="s">
        <v>35</v>
      </c>
      <c r="D266" s="127" t="s">
        <v>21</v>
      </c>
      <c r="E266" s="127" t="s">
        <v>36</v>
      </c>
      <c r="F266" s="136" t="s">
        <v>37</v>
      </c>
      <c r="G266" s="128" t="s">
        <v>554</v>
      </c>
      <c r="H266" s="128"/>
      <c r="I266" s="128" t="s">
        <v>37</v>
      </c>
      <c r="J266" s="128"/>
      <c r="K266" s="130" t="n">
        <v>310</v>
      </c>
      <c r="L266" s="131" t="n">
        <v>750</v>
      </c>
      <c r="M266" s="131"/>
      <c r="N266" s="132" t="n">
        <v>2.42</v>
      </c>
      <c r="O266" s="133"/>
      <c r="P266" s="132"/>
      <c r="Q266" s="132"/>
      <c r="R266" s="132"/>
      <c r="S266" s="132" t="n">
        <v>1</v>
      </c>
      <c r="T266" s="2"/>
    </row>
    <row r="267" customFormat="false" ht="44.15" hidden="false" customHeight="true" outlineLevel="0" collapsed="false">
      <c r="A267" s="22"/>
      <c r="B267" s="126"/>
      <c r="C267" s="127" t="s">
        <v>152</v>
      </c>
      <c r="D267" s="127" t="s">
        <v>21</v>
      </c>
      <c r="E267" s="127" t="s">
        <v>152</v>
      </c>
      <c r="F267" s="128" t="s">
        <v>153</v>
      </c>
      <c r="G267" s="128" t="s">
        <v>154</v>
      </c>
      <c r="H267" s="128" t="s">
        <v>155</v>
      </c>
      <c r="I267" s="128" t="s">
        <v>156</v>
      </c>
      <c r="J267" s="128" t="s">
        <v>157</v>
      </c>
      <c r="K267" s="130" t="n">
        <v>450</v>
      </c>
      <c r="L267" s="131" t="n">
        <f aca="false">K267*N267</f>
        <v>6961.5</v>
      </c>
      <c r="M267" s="131"/>
      <c r="N267" s="132" t="n">
        <v>15.47</v>
      </c>
      <c r="O267" s="133"/>
      <c r="P267" s="132"/>
      <c r="Q267" s="132"/>
      <c r="R267" s="132"/>
      <c r="S267" s="132" t="n">
        <v>1</v>
      </c>
      <c r="T267" s="6" t="s">
        <v>555</v>
      </c>
    </row>
    <row r="268" customFormat="false" ht="44.15" hidden="false" customHeight="true" outlineLevel="0" collapsed="false">
      <c r="A268" s="22"/>
      <c r="B268" s="126"/>
      <c r="C268" s="127" t="s">
        <v>28</v>
      </c>
      <c r="D268" s="127" t="s">
        <v>29</v>
      </c>
      <c r="E268" s="127" t="s">
        <v>30</v>
      </c>
      <c r="F268" s="128" t="s">
        <v>31</v>
      </c>
      <c r="G268" s="128"/>
      <c r="H268" s="128" t="s">
        <v>204</v>
      </c>
      <c r="I268" s="128" t="s">
        <v>33</v>
      </c>
      <c r="J268" s="128"/>
      <c r="K268" s="130"/>
      <c r="L268" s="131" t="n">
        <v>68940</v>
      </c>
      <c r="M268" s="131"/>
      <c r="N268" s="132" t="n">
        <v>10.2</v>
      </c>
      <c r="O268" s="133"/>
      <c r="P268" s="132"/>
      <c r="Q268" s="132"/>
      <c r="R268" s="132"/>
      <c r="S268" s="132" t="n">
        <v>1</v>
      </c>
      <c r="T268" s="2"/>
    </row>
    <row r="269" customFormat="false" ht="44.15" hidden="false" customHeight="true" outlineLevel="0" collapsed="false">
      <c r="A269" s="22"/>
      <c r="B269" s="126"/>
      <c r="C269" s="127" t="s">
        <v>144</v>
      </c>
      <c r="D269" s="127" t="s">
        <v>21</v>
      </c>
      <c r="E269" s="127" t="s">
        <v>145</v>
      </c>
      <c r="F269" s="128" t="s">
        <v>31</v>
      </c>
      <c r="G269" s="128"/>
      <c r="H269" s="128" t="s">
        <v>202</v>
      </c>
      <c r="I269" s="128" t="s">
        <v>33</v>
      </c>
      <c r="J269" s="128"/>
      <c r="K269" s="130"/>
      <c r="L269" s="131" t="n">
        <v>3280</v>
      </c>
      <c r="M269" s="131"/>
      <c r="N269" s="132" t="n">
        <v>2</v>
      </c>
      <c r="O269" s="133"/>
      <c r="P269" s="132"/>
      <c r="Q269" s="132"/>
      <c r="R269" s="132"/>
      <c r="S269" s="132" t="n">
        <v>1</v>
      </c>
      <c r="T269" s="2"/>
    </row>
    <row r="270" customFormat="false" ht="44.15" hidden="false" customHeight="true" outlineLevel="0" collapsed="false">
      <c r="A270" s="22"/>
      <c r="B270" s="126"/>
      <c r="C270" s="127" t="s">
        <v>143</v>
      </c>
      <c r="D270" s="127" t="s">
        <v>29</v>
      </c>
      <c r="E270" s="127" t="s">
        <v>30</v>
      </c>
      <c r="F270" s="128" t="s">
        <v>31</v>
      </c>
      <c r="G270" s="128"/>
      <c r="H270" s="128" t="s">
        <v>204</v>
      </c>
      <c r="I270" s="128" t="s">
        <v>33</v>
      </c>
      <c r="J270" s="128"/>
      <c r="K270" s="130"/>
      <c r="L270" s="131" t="n">
        <v>37224</v>
      </c>
      <c r="M270" s="131"/>
      <c r="N270" s="132" t="n">
        <v>8.8</v>
      </c>
      <c r="O270" s="133"/>
      <c r="P270" s="132"/>
      <c r="Q270" s="132"/>
      <c r="R270" s="132"/>
      <c r="S270" s="132" t="n">
        <v>1</v>
      </c>
      <c r="T270" s="2"/>
    </row>
    <row r="271" customFormat="false" ht="44.15" hidden="false" customHeight="true" outlineLevel="0" collapsed="false">
      <c r="A271" s="22"/>
      <c r="B271" s="126"/>
      <c r="C271" s="127" t="s">
        <v>77</v>
      </c>
      <c r="D271" s="127" t="s">
        <v>76</v>
      </c>
      <c r="E271" s="127" t="s">
        <v>77</v>
      </c>
      <c r="F271" s="128" t="s">
        <v>197</v>
      </c>
      <c r="G271" s="128" t="s">
        <v>556</v>
      </c>
      <c r="H271" s="128" t="s">
        <v>557</v>
      </c>
      <c r="I271" s="128" t="s">
        <v>200</v>
      </c>
      <c r="J271" s="128" t="s">
        <v>201</v>
      </c>
      <c r="K271" s="130" t="n">
        <v>37858</v>
      </c>
      <c r="L271" s="131" t="n">
        <f aca="false">K271*N271</f>
        <v>37858</v>
      </c>
      <c r="M271" s="131"/>
      <c r="N271" s="132" t="n">
        <v>1</v>
      </c>
      <c r="O271" s="133"/>
      <c r="P271" s="132"/>
      <c r="Q271" s="132"/>
      <c r="R271" s="132"/>
      <c r="S271" s="132" t="n">
        <v>1</v>
      </c>
      <c r="T271" s="2"/>
    </row>
    <row r="272" customFormat="false" ht="44.15" hidden="false" customHeight="true" outlineLevel="0" collapsed="false">
      <c r="A272" s="22"/>
      <c r="B272" s="126"/>
      <c r="C272" s="127" t="s">
        <v>558</v>
      </c>
      <c r="D272" s="127" t="s">
        <v>57</v>
      </c>
      <c r="E272" s="127" t="s">
        <v>99</v>
      </c>
      <c r="F272" s="128" t="s">
        <v>559</v>
      </c>
      <c r="G272" s="128" t="s">
        <v>560</v>
      </c>
      <c r="H272" s="128" t="s">
        <v>561</v>
      </c>
      <c r="I272" s="128" t="s">
        <v>562</v>
      </c>
      <c r="J272" s="128"/>
      <c r="K272" s="130" t="s">
        <v>563</v>
      </c>
      <c r="L272" s="130" t="n">
        <v>25200</v>
      </c>
      <c r="M272" s="131"/>
      <c r="N272" s="132" t="n">
        <v>2</v>
      </c>
      <c r="O272" s="133"/>
      <c r="P272" s="132"/>
      <c r="Q272" s="132" t="n">
        <v>1</v>
      </c>
      <c r="R272" s="132" t="n">
        <v>20</v>
      </c>
      <c r="S272" s="132" t="n">
        <v>1</v>
      </c>
      <c r="T272" s="2"/>
    </row>
    <row r="273" customFormat="false" ht="44.15" hidden="false" customHeight="true" outlineLevel="0" collapsed="false">
      <c r="A273" s="22"/>
      <c r="B273" s="126"/>
      <c r="C273" s="127" t="s">
        <v>564</v>
      </c>
      <c r="D273" s="127" t="s">
        <v>235</v>
      </c>
      <c r="E273" s="127" t="s">
        <v>45</v>
      </c>
      <c r="F273" s="128" t="s">
        <v>240</v>
      </c>
      <c r="G273" s="128" t="s">
        <v>241</v>
      </c>
      <c r="H273" s="128"/>
      <c r="I273" s="128" t="s">
        <v>240</v>
      </c>
      <c r="J273" s="128"/>
      <c r="K273" s="130" t="n">
        <v>98425</v>
      </c>
      <c r="L273" s="130" t="n">
        <v>98425</v>
      </c>
      <c r="M273" s="131"/>
      <c r="N273" s="132" t="n">
        <v>1</v>
      </c>
      <c r="O273" s="133"/>
      <c r="P273" s="132"/>
      <c r="Q273" s="132"/>
      <c r="R273" s="132"/>
      <c r="S273" s="132" t="n">
        <v>1</v>
      </c>
      <c r="T273" s="2"/>
    </row>
    <row r="274" customFormat="false" ht="44.15" hidden="false" customHeight="true" outlineLevel="0" collapsed="false">
      <c r="A274" s="22"/>
      <c r="B274" s="126"/>
      <c r="C274" s="127" t="s">
        <v>56</v>
      </c>
      <c r="D274" s="127" t="s">
        <v>57</v>
      </c>
      <c r="E274" s="127" t="s">
        <v>565</v>
      </c>
      <c r="F274" s="128" t="s">
        <v>59</v>
      </c>
      <c r="G274" s="128" t="s">
        <v>60</v>
      </c>
      <c r="H274" s="128" t="s">
        <v>566</v>
      </c>
      <c r="I274" s="128" t="s">
        <v>62</v>
      </c>
      <c r="J274" s="128"/>
      <c r="K274" s="130" t="n">
        <v>393.4</v>
      </c>
      <c r="L274" s="131" t="n">
        <f aca="false">K274*N274</f>
        <v>4170.04</v>
      </c>
      <c r="M274" s="131"/>
      <c r="N274" s="137" t="n">
        <v>10.6</v>
      </c>
      <c r="O274" s="133"/>
      <c r="P274" s="132"/>
      <c r="Q274" s="132" t="n">
        <v>1</v>
      </c>
      <c r="R274" s="132" t="n">
        <v>50</v>
      </c>
      <c r="S274" s="138" t="n">
        <v>1</v>
      </c>
      <c r="T274" s="2"/>
    </row>
    <row r="275" customFormat="false" ht="44.15" hidden="false" customHeight="true" outlineLevel="0" collapsed="false">
      <c r="A275" s="22"/>
      <c r="B275" s="126"/>
      <c r="C275" s="127" t="s">
        <v>56</v>
      </c>
      <c r="D275" s="127" t="s">
        <v>57</v>
      </c>
      <c r="E275" s="127" t="s">
        <v>63</v>
      </c>
      <c r="F275" s="128" t="s">
        <v>64</v>
      </c>
      <c r="G275" s="128" t="s">
        <v>65</v>
      </c>
      <c r="H275" s="128" t="s">
        <v>567</v>
      </c>
      <c r="I275" s="128" t="s">
        <v>62</v>
      </c>
      <c r="J275" s="128"/>
      <c r="K275" s="130" t="n">
        <v>670.94</v>
      </c>
      <c r="L275" s="131" t="n">
        <f aca="false">K275*N275</f>
        <v>7111.964</v>
      </c>
      <c r="M275" s="131"/>
      <c r="N275" s="137" t="n">
        <v>10.6</v>
      </c>
      <c r="O275" s="133"/>
      <c r="P275" s="132"/>
      <c r="Q275" s="132"/>
      <c r="R275" s="132"/>
      <c r="S275" s="138" t="n">
        <v>1</v>
      </c>
      <c r="T275" s="2"/>
    </row>
    <row r="276" customFormat="false" ht="44.15" hidden="false" customHeight="true" outlineLevel="0" collapsed="false">
      <c r="A276" s="22"/>
      <c r="B276" s="126"/>
      <c r="C276" s="127" t="s">
        <v>568</v>
      </c>
      <c r="D276" s="127" t="s">
        <v>45</v>
      </c>
      <c r="E276" s="127" t="s">
        <v>45</v>
      </c>
      <c r="F276" s="128" t="s">
        <v>569</v>
      </c>
      <c r="G276" s="128" t="s">
        <v>570</v>
      </c>
      <c r="H276" s="128" t="s">
        <v>571</v>
      </c>
      <c r="I276" s="128" t="s">
        <v>572</v>
      </c>
      <c r="J276" s="128" t="s">
        <v>573</v>
      </c>
      <c r="K276" s="130" t="s">
        <v>545</v>
      </c>
      <c r="L276" s="130" t="s">
        <v>545</v>
      </c>
      <c r="M276" s="131"/>
      <c r="N276" s="132" t="n">
        <v>1</v>
      </c>
      <c r="O276" s="133"/>
      <c r="P276" s="132"/>
      <c r="Q276" s="132"/>
      <c r="R276" s="132"/>
      <c r="S276" s="132" t="n">
        <v>1</v>
      </c>
      <c r="T276" s="2"/>
    </row>
    <row r="277" customFormat="false" ht="44.15" hidden="false" customHeight="true" outlineLevel="0" collapsed="false">
      <c r="A277" s="22"/>
      <c r="B277" s="112" t="s">
        <v>574</v>
      </c>
      <c r="C277" s="113" t="s">
        <v>147</v>
      </c>
      <c r="D277" s="113" t="s">
        <v>21</v>
      </c>
      <c r="E277" s="113" t="s">
        <v>147</v>
      </c>
      <c r="F277" s="121" t="s">
        <v>148</v>
      </c>
      <c r="G277" s="114" t="s">
        <v>149</v>
      </c>
      <c r="H277" s="114" t="s">
        <v>150</v>
      </c>
      <c r="I277" s="114" t="s">
        <v>151</v>
      </c>
      <c r="J277" s="114"/>
      <c r="K277" s="115" t="n">
        <f aca="false">599+425</f>
        <v>1024</v>
      </c>
      <c r="L277" s="116" t="n">
        <f aca="false">K277*N277</f>
        <v>15667.2</v>
      </c>
      <c r="M277" s="116"/>
      <c r="N277" s="119" t="n">
        <v>15.3</v>
      </c>
      <c r="O277" s="120"/>
      <c r="P277" s="119"/>
      <c r="Q277" s="119"/>
      <c r="R277" s="119"/>
      <c r="S277" s="119" t="n">
        <v>1</v>
      </c>
      <c r="T277" s="2"/>
    </row>
    <row r="278" customFormat="false" ht="44.15" hidden="false" customHeight="true" outlineLevel="0" collapsed="false">
      <c r="A278" s="22"/>
      <c r="B278" s="112"/>
      <c r="C278" s="113" t="s">
        <v>575</v>
      </c>
      <c r="D278" s="113" t="s">
        <v>21</v>
      </c>
      <c r="E278" s="113" t="s">
        <v>576</v>
      </c>
      <c r="F278" s="121" t="s">
        <v>37</v>
      </c>
      <c r="G278" s="114" t="s">
        <v>577</v>
      </c>
      <c r="H278" s="114"/>
      <c r="I278" s="114" t="s">
        <v>37</v>
      </c>
      <c r="J278" s="114"/>
      <c r="K278" s="115" t="n">
        <v>310</v>
      </c>
      <c r="L278" s="116" t="n">
        <v>4991</v>
      </c>
      <c r="M278" s="116"/>
      <c r="N278" s="119" t="n">
        <v>16.1</v>
      </c>
      <c r="O278" s="120"/>
      <c r="P278" s="119"/>
      <c r="Q278" s="119"/>
      <c r="R278" s="119"/>
      <c r="S278" s="119" t="n">
        <v>1</v>
      </c>
      <c r="T278" s="2"/>
    </row>
    <row r="279" customFormat="false" ht="44.15" hidden="false" customHeight="true" outlineLevel="0" collapsed="false">
      <c r="A279" s="22"/>
      <c r="B279" s="112"/>
      <c r="C279" s="113" t="s">
        <v>575</v>
      </c>
      <c r="D279" s="113" t="s">
        <v>21</v>
      </c>
      <c r="E279" s="113" t="s">
        <v>576</v>
      </c>
      <c r="F279" s="121" t="s">
        <v>37</v>
      </c>
      <c r="G279" s="114" t="s">
        <v>578</v>
      </c>
      <c r="H279" s="114"/>
      <c r="I279" s="114" t="s">
        <v>37</v>
      </c>
      <c r="J279" s="114"/>
      <c r="K279" s="115" t="n">
        <v>310</v>
      </c>
      <c r="L279" s="116" t="n">
        <v>930</v>
      </c>
      <c r="M279" s="116"/>
      <c r="N279" s="119" t="n">
        <v>3.06</v>
      </c>
      <c r="O279" s="120"/>
      <c r="P279" s="119"/>
      <c r="Q279" s="119"/>
      <c r="R279" s="119"/>
      <c r="S279" s="119" t="n">
        <v>1</v>
      </c>
      <c r="T279" s="2"/>
    </row>
    <row r="280" customFormat="false" ht="44.15" hidden="false" customHeight="true" outlineLevel="0" collapsed="false">
      <c r="A280" s="22"/>
      <c r="B280" s="112"/>
      <c r="C280" s="113" t="s">
        <v>35</v>
      </c>
      <c r="D280" s="113" t="s">
        <v>21</v>
      </c>
      <c r="E280" s="113" t="s">
        <v>36</v>
      </c>
      <c r="F280" s="121" t="s">
        <v>37</v>
      </c>
      <c r="G280" s="114" t="s">
        <v>579</v>
      </c>
      <c r="H280" s="114"/>
      <c r="I280" s="114" t="s">
        <v>37</v>
      </c>
      <c r="J280" s="114"/>
      <c r="K280" s="115" t="n">
        <v>310</v>
      </c>
      <c r="L280" s="116" t="n">
        <v>1351.6</v>
      </c>
      <c r="M280" s="116"/>
      <c r="N280" s="119" t="n">
        <v>4.36</v>
      </c>
      <c r="O280" s="120"/>
      <c r="P280" s="119"/>
      <c r="Q280" s="119"/>
      <c r="R280" s="119"/>
      <c r="S280" s="119" t="n">
        <v>1</v>
      </c>
      <c r="T280" s="2"/>
    </row>
    <row r="281" customFormat="false" ht="44.15" hidden="false" customHeight="true" outlineLevel="0" collapsed="false">
      <c r="A281" s="22"/>
      <c r="B281" s="112"/>
      <c r="C281" s="113" t="s">
        <v>152</v>
      </c>
      <c r="D281" s="113" t="s">
        <v>21</v>
      </c>
      <c r="E281" s="113" t="s">
        <v>152</v>
      </c>
      <c r="F281" s="114" t="s">
        <v>153</v>
      </c>
      <c r="G281" s="114" t="s">
        <v>154</v>
      </c>
      <c r="H281" s="114" t="s">
        <v>155</v>
      </c>
      <c r="I281" s="114" t="s">
        <v>156</v>
      </c>
      <c r="J281" s="114" t="s">
        <v>157</v>
      </c>
      <c r="K281" s="115" t="n">
        <v>450</v>
      </c>
      <c r="L281" s="116" t="n">
        <f aca="false">K281*N281</f>
        <v>7533</v>
      </c>
      <c r="M281" s="116"/>
      <c r="N281" s="119" t="n">
        <v>16.74</v>
      </c>
      <c r="O281" s="120"/>
      <c r="P281" s="119"/>
      <c r="Q281" s="119"/>
      <c r="R281" s="119"/>
      <c r="S281" s="119" t="n">
        <v>1</v>
      </c>
      <c r="T281" s="6" t="s">
        <v>580</v>
      </c>
    </row>
    <row r="282" customFormat="false" ht="44.15" hidden="false" customHeight="true" outlineLevel="0" collapsed="false">
      <c r="A282" s="22"/>
      <c r="B282" s="112"/>
      <c r="C282" s="113" t="s">
        <v>117</v>
      </c>
      <c r="D282" s="113" t="s">
        <v>68</v>
      </c>
      <c r="E282" s="113" t="s">
        <v>117</v>
      </c>
      <c r="F282" s="114"/>
      <c r="G282" s="114" t="s">
        <v>211</v>
      </c>
      <c r="H282" s="114" t="s">
        <v>212</v>
      </c>
      <c r="I282" s="114" t="s">
        <v>213</v>
      </c>
      <c r="J282" s="114"/>
      <c r="K282" s="115" t="n">
        <v>51990</v>
      </c>
      <c r="L282" s="115" t="n">
        <v>51991</v>
      </c>
      <c r="M282" s="116"/>
      <c r="N282" s="119" t="n">
        <v>1</v>
      </c>
      <c r="O282" s="120"/>
      <c r="P282" s="119"/>
      <c r="Q282" s="119" t="n">
        <v>1</v>
      </c>
      <c r="R282" s="119" t="n">
        <v>66</v>
      </c>
      <c r="S282" s="119" t="n">
        <v>1</v>
      </c>
      <c r="T282" s="2"/>
    </row>
    <row r="283" customFormat="false" ht="44.15" hidden="false" customHeight="true" outlineLevel="0" collapsed="false">
      <c r="A283" s="22"/>
      <c r="B283" s="112"/>
      <c r="C283" s="113" t="s">
        <v>164</v>
      </c>
      <c r="D283" s="113" t="s">
        <v>127</v>
      </c>
      <c r="E283" s="113" t="s">
        <v>165</v>
      </c>
      <c r="F283" s="114" t="s">
        <v>166</v>
      </c>
      <c r="G283" s="114" t="s">
        <v>167</v>
      </c>
      <c r="H283" s="114" t="s">
        <v>168</v>
      </c>
      <c r="I283" s="114" t="s">
        <v>169</v>
      </c>
      <c r="J283" s="114"/>
      <c r="K283" s="115"/>
      <c r="L283" s="116" t="n">
        <v>102081</v>
      </c>
      <c r="M283" s="116"/>
      <c r="N283" s="119"/>
      <c r="O283" s="120"/>
      <c r="P283" s="119"/>
      <c r="Q283" s="119"/>
      <c r="R283" s="119"/>
      <c r="S283" s="119" t="n">
        <v>1</v>
      </c>
      <c r="T283" s="2"/>
    </row>
    <row r="284" customFormat="false" ht="44.15" hidden="false" customHeight="true" outlineLevel="0" collapsed="false">
      <c r="A284" s="22"/>
      <c r="B284" s="112"/>
      <c r="C284" s="113" t="s">
        <v>28</v>
      </c>
      <c r="D284" s="113" t="s">
        <v>29</v>
      </c>
      <c r="E284" s="113" t="s">
        <v>30</v>
      </c>
      <c r="F284" s="114" t="s">
        <v>31</v>
      </c>
      <c r="G284" s="114"/>
      <c r="H284" s="114" t="s">
        <v>204</v>
      </c>
      <c r="I284" s="114" t="s">
        <v>33</v>
      </c>
      <c r="J284" s="114"/>
      <c r="K284" s="115"/>
      <c r="L284" s="116" t="n">
        <v>68940</v>
      </c>
      <c r="M284" s="116"/>
      <c r="N284" s="119" t="n">
        <v>10.2</v>
      </c>
      <c r="O284" s="120"/>
      <c r="P284" s="119"/>
      <c r="Q284" s="119"/>
      <c r="R284" s="119"/>
      <c r="S284" s="119" t="n">
        <v>1</v>
      </c>
      <c r="T284" s="2"/>
    </row>
    <row r="285" customFormat="false" ht="44.15" hidden="false" customHeight="true" outlineLevel="0" collapsed="false">
      <c r="A285" s="22"/>
      <c r="B285" s="112"/>
      <c r="C285" s="113" t="s">
        <v>143</v>
      </c>
      <c r="D285" s="113" t="s">
        <v>29</v>
      </c>
      <c r="E285" s="113" t="s">
        <v>30</v>
      </c>
      <c r="F285" s="114" t="s">
        <v>31</v>
      </c>
      <c r="G285" s="114"/>
      <c r="H285" s="114" t="s">
        <v>204</v>
      </c>
      <c r="I285" s="114" t="s">
        <v>33</v>
      </c>
      <c r="J285" s="114"/>
      <c r="K285" s="115"/>
      <c r="L285" s="116" t="n">
        <v>37224</v>
      </c>
      <c r="M285" s="116"/>
      <c r="N285" s="119" t="n">
        <v>8.8</v>
      </c>
      <c r="O285" s="120"/>
      <c r="P285" s="119"/>
      <c r="Q285" s="119"/>
      <c r="R285" s="119"/>
      <c r="S285" s="119" t="n">
        <v>1</v>
      </c>
      <c r="T285" s="2"/>
    </row>
    <row r="286" customFormat="false" ht="44.15" hidden="false" customHeight="true" outlineLevel="0" collapsed="false">
      <c r="A286" s="22"/>
      <c r="B286" s="112"/>
      <c r="C286" s="113" t="s">
        <v>343</v>
      </c>
      <c r="D286" s="113" t="s">
        <v>298</v>
      </c>
      <c r="E286" s="113"/>
      <c r="F286" s="114" t="s">
        <v>345</v>
      </c>
      <c r="G286" s="114" t="s">
        <v>346</v>
      </c>
      <c r="H286" s="114"/>
      <c r="I286" s="114" t="s">
        <v>295</v>
      </c>
      <c r="J286" s="114" t="s">
        <v>347</v>
      </c>
      <c r="K286" s="115" t="n">
        <v>8080</v>
      </c>
      <c r="L286" s="116" t="n">
        <f aca="false">K286*N286</f>
        <v>8080</v>
      </c>
      <c r="M286" s="116"/>
      <c r="N286" s="119" t="n">
        <v>1</v>
      </c>
      <c r="O286" s="120"/>
      <c r="P286" s="119"/>
      <c r="Q286" s="119"/>
      <c r="R286" s="119"/>
      <c r="S286" s="119" t="n">
        <v>1</v>
      </c>
      <c r="T286" s="2"/>
    </row>
    <row r="287" customFormat="false" ht="44.15" hidden="false" customHeight="true" outlineLevel="0" collapsed="false">
      <c r="A287" s="22"/>
      <c r="B287" s="112"/>
      <c r="C287" s="113" t="s">
        <v>581</v>
      </c>
      <c r="D287" s="113" t="s">
        <v>291</v>
      </c>
      <c r="E287" s="113"/>
      <c r="F287" s="114" t="s">
        <v>292</v>
      </c>
      <c r="G287" s="114" t="s">
        <v>293</v>
      </c>
      <c r="H287" s="114" t="s">
        <v>294</v>
      </c>
      <c r="I287" s="114" t="s">
        <v>295</v>
      </c>
      <c r="J287" s="114" t="s">
        <v>296</v>
      </c>
      <c r="K287" s="115" t="n">
        <v>45375</v>
      </c>
      <c r="L287" s="116" t="n">
        <f aca="false">K287*N287</f>
        <v>110261.25</v>
      </c>
      <c r="M287" s="116"/>
      <c r="N287" s="119" t="n">
        <v>2.43</v>
      </c>
      <c r="O287" s="120"/>
      <c r="P287" s="119"/>
      <c r="Q287" s="119"/>
      <c r="R287" s="119"/>
      <c r="S287" s="119" t="n">
        <v>1</v>
      </c>
      <c r="T287" s="2"/>
    </row>
    <row r="288" customFormat="false" ht="44.15" hidden="false" customHeight="true" outlineLevel="0" collapsed="false">
      <c r="A288" s="22"/>
      <c r="B288" s="112"/>
      <c r="C288" s="113" t="s">
        <v>20</v>
      </c>
      <c r="D288" s="113" t="s">
        <v>21</v>
      </c>
      <c r="E288" s="113" t="s">
        <v>20</v>
      </c>
      <c r="F288" s="114" t="s">
        <v>184</v>
      </c>
      <c r="G288" s="114" t="s">
        <v>185</v>
      </c>
      <c r="H288" s="114" t="s">
        <v>186</v>
      </c>
      <c r="I288" s="114" t="s">
        <v>187</v>
      </c>
      <c r="J288" s="114"/>
      <c r="K288" s="115" t="n">
        <v>3637</v>
      </c>
      <c r="L288" s="116" t="n">
        <f aca="false">K288*N288</f>
        <v>66193.4</v>
      </c>
      <c r="M288" s="116"/>
      <c r="N288" s="117" t="n">
        <v>18.2</v>
      </c>
      <c r="O288" s="118"/>
      <c r="P288" s="119"/>
      <c r="Q288" s="119"/>
      <c r="R288" s="119"/>
      <c r="S288" s="119" t="n">
        <v>1</v>
      </c>
      <c r="T288" s="2"/>
    </row>
    <row r="289" customFormat="false" ht="44.15" hidden="false" customHeight="true" outlineLevel="0" collapsed="false">
      <c r="A289" s="22"/>
      <c r="B289" s="112"/>
      <c r="C289" s="113" t="s">
        <v>144</v>
      </c>
      <c r="D289" s="113" t="s">
        <v>21</v>
      </c>
      <c r="E289" s="113" t="s">
        <v>145</v>
      </c>
      <c r="F289" s="114" t="s">
        <v>31</v>
      </c>
      <c r="G289" s="114"/>
      <c r="H289" s="114" t="s">
        <v>202</v>
      </c>
      <c r="I289" s="114" t="s">
        <v>33</v>
      </c>
      <c r="J289" s="114"/>
      <c r="K289" s="115"/>
      <c r="L289" s="116" t="n">
        <v>3280</v>
      </c>
      <c r="M289" s="116"/>
      <c r="N289" s="119" t="n">
        <v>2</v>
      </c>
      <c r="O289" s="120"/>
      <c r="P289" s="119"/>
      <c r="Q289" s="119"/>
      <c r="R289" s="119"/>
      <c r="S289" s="119" t="n">
        <v>1</v>
      </c>
      <c r="T289" s="2"/>
    </row>
    <row r="290" customFormat="false" ht="44.15" hidden="false" customHeight="true" outlineLevel="0" collapsed="false">
      <c r="A290" s="22"/>
      <c r="B290" s="112"/>
      <c r="C290" s="113" t="s">
        <v>176</v>
      </c>
      <c r="D290" s="113" t="s">
        <v>45</v>
      </c>
      <c r="E290" s="113" t="s">
        <v>45</v>
      </c>
      <c r="F290" s="114" t="s">
        <v>582</v>
      </c>
      <c r="G290" s="114" t="s">
        <v>583</v>
      </c>
      <c r="H290" s="114" t="s">
        <v>584</v>
      </c>
      <c r="I290" s="114" t="s">
        <v>585</v>
      </c>
      <c r="J290" s="114" t="s">
        <v>586</v>
      </c>
      <c r="K290" s="115" t="n">
        <v>58950</v>
      </c>
      <c r="L290" s="116" t="n">
        <v>58950</v>
      </c>
      <c r="M290" s="116"/>
      <c r="N290" s="119" t="n">
        <v>1</v>
      </c>
      <c r="O290" s="120"/>
      <c r="P290" s="119"/>
      <c r="Q290" s="119"/>
      <c r="R290" s="119"/>
      <c r="S290" s="119" t="n">
        <v>1</v>
      </c>
      <c r="T290" s="2"/>
    </row>
    <row r="291" customFormat="false" ht="44.15" hidden="false" customHeight="true" outlineLevel="0" collapsed="false">
      <c r="A291" s="22"/>
      <c r="B291" s="112"/>
      <c r="C291" s="113" t="s">
        <v>587</v>
      </c>
      <c r="D291" s="113" t="s">
        <v>44</v>
      </c>
      <c r="E291" s="113" t="s">
        <v>45</v>
      </c>
      <c r="F291" s="114"/>
      <c r="G291" s="114" t="s">
        <v>588</v>
      </c>
      <c r="H291" s="114"/>
      <c r="I291" s="114" t="s">
        <v>352</v>
      </c>
      <c r="J291" s="114"/>
      <c r="K291" s="115" t="n">
        <v>348670</v>
      </c>
      <c r="L291" s="116" t="n">
        <v>348670</v>
      </c>
      <c r="M291" s="116"/>
      <c r="N291" s="119"/>
      <c r="O291" s="120"/>
      <c r="P291" s="119"/>
      <c r="Q291" s="119"/>
      <c r="R291" s="119"/>
      <c r="S291" s="119" t="n">
        <v>1</v>
      </c>
      <c r="T291" s="2"/>
    </row>
    <row r="292" customFormat="false" ht="44.15" hidden="false" customHeight="true" outlineLevel="0" collapsed="false">
      <c r="A292" s="22"/>
      <c r="B292" s="112"/>
      <c r="C292" s="113" t="s">
        <v>265</v>
      </c>
      <c r="D292" s="113" t="s">
        <v>57</v>
      </c>
      <c r="E292" s="113" t="s">
        <v>99</v>
      </c>
      <c r="F292" s="114" t="s">
        <v>589</v>
      </c>
      <c r="G292" s="114" t="s">
        <v>590</v>
      </c>
      <c r="H292" s="114" t="s">
        <v>591</v>
      </c>
      <c r="I292" s="114" t="s">
        <v>592</v>
      </c>
      <c r="J292" s="114"/>
      <c r="K292" s="115" t="s">
        <v>593</v>
      </c>
      <c r="L292" s="116" t="s">
        <v>593</v>
      </c>
      <c r="M292" s="116"/>
      <c r="N292" s="119" t="n">
        <v>1</v>
      </c>
      <c r="O292" s="120"/>
      <c r="P292" s="119"/>
      <c r="Q292" s="119" t="n">
        <v>1</v>
      </c>
      <c r="R292" s="119" t="n">
        <v>39</v>
      </c>
      <c r="S292" s="119" t="n">
        <v>1</v>
      </c>
      <c r="T292" s="2"/>
    </row>
    <row r="293" customFormat="false" ht="44.15" hidden="false" customHeight="true" outlineLevel="0" collapsed="false">
      <c r="A293" s="22"/>
      <c r="B293" s="112"/>
      <c r="C293" s="113" t="s">
        <v>77</v>
      </c>
      <c r="D293" s="113" t="s">
        <v>76</v>
      </c>
      <c r="E293" s="113" t="s">
        <v>77</v>
      </c>
      <c r="F293" s="114" t="s">
        <v>197</v>
      </c>
      <c r="G293" s="114" t="s">
        <v>198</v>
      </c>
      <c r="H293" s="114" t="s">
        <v>557</v>
      </c>
      <c r="I293" s="114" t="s">
        <v>200</v>
      </c>
      <c r="J293" s="114" t="s">
        <v>201</v>
      </c>
      <c r="K293" s="115" t="n">
        <v>37858</v>
      </c>
      <c r="L293" s="116" t="n">
        <f aca="false">K293*N293</f>
        <v>37858</v>
      </c>
      <c r="M293" s="116"/>
      <c r="N293" s="119" t="n">
        <v>1</v>
      </c>
      <c r="O293" s="120"/>
      <c r="P293" s="119"/>
      <c r="Q293" s="119"/>
      <c r="R293" s="119"/>
      <c r="S293" s="119" t="n">
        <v>1</v>
      </c>
      <c r="T293" s="2"/>
    </row>
    <row r="294" customFormat="false" ht="44.15" hidden="false" customHeight="true" outlineLevel="0" collapsed="false">
      <c r="A294" s="22"/>
      <c r="B294" s="112"/>
      <c r="C294" s="113" t="s">
        <v>537</v>
      </c>
      <c r="D294" s="113" t="s">
        <v>215</v>
      </c>
      <c r="E294" s="113" t="s">
        <v>216</v>
      </c>
      <c r="F294" s="114"/>
      <c r="G294" s="114" t="s">
        <v>538</v>
      </c>
      <c r="H294" s="114" t="s">
        <v>539</v>
      </c>
      <c r="I294" s="114" t="s">
        <v>540</v>
      </c>
      <c r="J294" s="114"/>
      <c r="K294" s="115" t="n">
        <v>6000</v>
      </c>
      <c r="L294" s="116" t="n">
        <v>6000</v>
      </c>
      <c r="M294" s="116"/>
      <c r="N294" s="119"/>
      <c r="O294" s="120"/>
      <c r="P294" s="119"/>
      <c r="Q294" s="119"/>
      <c r="R294" s="119"/>
      <c r="S294" s="119" t="n">
        <v>1</v>
      </c>
      <c r="T294" s="2"/>
    </row>
    <row r="295" customFormat="false" ht="44.15" hidden="false" customHeight="true" outlineLevel="0" collapsed="false">
      <c r="A295" s="22"/>
      <c r="B295" s="112"/>
      <c r="C295" s="113" t="s">
        <v>594</v>
      </c>
      <c r="D295" s="113" t="s">
        <v>215</v>
      </c>
      <c r="E295" s="113" t="s">
        <v>216</v>
      </c>
      <c r="F295" s="114"/>
      <c r="G295" s="114"/>
      <c r="H295" s="114"/>
      <c r="I295" s="114" t="s">
        <v>540</v>
      </c>
      <c r="J295" s="114" t="s">
        <v>595</v>
      </c>
      <c r="K295" s="115" t="n">
        <v>4500</v>
      </c>
      <c r="L295" s="115" t="n">
        <v>4500</v>
      </c>
      <c r="M295" s="116"/>
      <c r="N295" s="119"/>
      <c r="O295" s="120"/>
      <c r="P295" s="119"/>
      <c r="Q295" s="119"/>
      <c r="R295" s="119"/>
      <c r="S295" s="119" t="n">
        <v>1</v>
      </c>
      <c r="T295" s="2"/>
    </row>
    <row r="296" customFormat="false" ht="44.15" hidden="false" customHeight="true" outlineLevel="0" collapsed="false">
      <c r="A296" s="22"/>
      <c r="B296" s="112"/>
      <c r="C296" s="113" t="s">
        <v>596</v>
      </c>
      <c r="D296" s="113" t="s">
        <v>45</v>
      </c>
      <c r="E296" s="113" t="s">
        <v>45</v>
      </c>
      <c r="F296" s="114" t="s">
        <v>597</v>
      </c>
      <c r="G296" s="114" t="s">
        <v>598</v>
      </c>
      <c r="H296" s="114" t="s">
        <v>599</v>
      </c>
      <c r="I296" s="114" t="s">
        <v>501</v>
      </c>
      <c r="J296" s="114" t="s">
        <v>600</v>
      </c>
      <c r="K296" s="115" t="s">
        <v>601</v>
      </c>
      <c r="L296" s="115" t="s">
        <v>601</v>
      </c>
      <c r="M296" s="116"/>
      <c r="N296" s="119" t="n">
        <v>1</v>
      </c>
      <c r="O296" s="120"/>
      <c r="P296" s="119"/>
      <c r="Q296" s="119"/>
      <c r="R296" s="119"/>
      <c r="S296" s="119" t="n">
        <v>1</v>
      </c>
      <c r="T296" s="2"/>
    </row>
    <row r="297" customFormat="false" ht="44.15" hidden="false" customHeight="true" outlineLevel="0" collapsed="false">
      <c r="A297" s="22"/>
      <c r="B297" s="112"/>
      <c r="C297" s="113" t="s">
        <v>103</v>
      </c>
      <c r="D297" s="113" t="s">
        <v>57</v>
      </c>
      <c r="E297" s="113" t="s">
        <v>99</v>
      </c>
      <c r="F297" s="121" t="s">
        <v>104</v>
      </c>
      <c r="G297" s="114" t="s">
        <v>105</v>
      </c>
      <c r="H297" s="139"/>
      <c r="I297" s="139" t="s">
        <v>102</v>
      </c>
      <c r="J297" s="139" t="s">
        <v>106</v>
      </c>
      <c r="K297" s="115" t="n">
        <v>10000</v>
      </c>
      <c r="L297" s="116" t="n">
        <f aca="false">K297*N297</f>
        <v>50000</v>
      </c>
      <c r="M297" s="116"/>
      <c r="N297" s="119" t="n">
        <v>5</v>
      </c>
      <c r="O297" s="120"/>
      <c r="P297" s="119"/>
      <c r="Q297" s="119" t="n">
        <v>1</v>
      </c>
      <c r="R297" s="119"/>
      <c r="S297" s="119" t="n">
        <v>1</v>
      </c>
      <c r="T297" s="2"/>
    </row>
    <row r="298" customFormat="false" ht="44.15" hidden="false" customHeight="true" outlineLevel="0" collapsed="false">
      <c r="A298" s="22"/>
      <c r="B298" s="112"/>
      <c r="C298" s="113" t="s">
        <v>103</v>
      </c>
      <c r="D298" s="113" t="s">
        <v>57</v>
      </c>
      <c r="E298" s="113" t="s">
        <v>99</v>
      </c>
      <c r="F298" s="121" t="s">
        <v>104</v>
      </c>
      <c r="G298" s="114" t="s">
        <v>475</v>
      </c>
      <c r="H298" s="114"/>
      <c r="I298" s="139" t="s">
        <v>102</v>
      </c>
      <c r="J298" s="139" t="s">
        <v>106</v>
      </c>
      <c r="K298" s="115" t="n">
        <v>6200</v>
      </c>
      <c r="L298" s="116" t="n">
        <f aca="false">K298*N298</f>
        <v>6200</v>
      </c>
      <c r="M298" s="116"/>
      <c r="N298" s="119" t="n">
        <v>1</v>
      </c>
      <c r="O298" s="120"/>
      <c r="P298" s="119"/>
      <c r="Q298" s="119" t="n">
        <v>1</v>
      </c>
      <c r="R298" s="119"/>
      <c r="S298" s="119" t="n">
        <v>1</v>
      </c>
      <c r="T298" s="2"/>
    </row>
    <row r="299" customFormat="false" ht="44.15" hidden="false" customHeight="true" outlineLevel="0" collapsed="false">
      <c r="A299" s="22"/>
      <c r="B299" s="112"/>
      <c r="C299" s="113" t="s">
        <v>103</v>
      </c>
      <c r="D299" s="113" t="s">
        <v>57</v>
      </c>
      <c r="E299" s="113" t="s">
        <v>99</v>
      </c>
      <c r="F299" s="121" t="s">
        <v>104</v>
      </c>
      <c r="G299" s="114" t="s">
        <v>249</v>
      </c>
      <c r="H299" s="114"/>
      <c r="I299" s="139" t="s">
        <v>102</v>
      </c>
      <c r="J299" s="139" t="s">
        <v>106</v>
      </c>
      <c r="K299" s="115" t="n">
        <f aca="false">11200/4</f>
        <v>2800</v>
      </c>
      <c r="L299" s="116" t="n">
        <f aca="false">K299*N299</f>
        <v>11200</v>
      </c>
      <c r="M299" s="116"/>
      <c r="N299" s="119" t="n">
        <v>4</v>
      </c>
      <c r="O299" s="120"/>
      <c r="P299" s="119"/>
      <c r="Q299" s="119" t="n">
        <v>1</v>
      </c>
      <c r="R299" s="119"/>
      <c r="S299" s="119" t="n">
        <v>1</v>
      </c>
      <c r="T299" s="2"/>
    </row>
    <row r="300" customFormat="false" ht="44.15" hidden="false" customHeight="true" outlineLevel="0" collapsed="false">
      <c r="A300" s="22"/>
      <c r="B300" s="112"/>
      <c r="C300" s="113" t="s">
        <v>103</v>
      </c>
      <c r="D300" s="113" t="s">
        <v>57</v>
      </c>
      <c r="E300" s="113" t="s">
        <v>99</v>
      </c>
      <c r="F300" s="121" t="s">
        <v>104</v>
      </c>
      <c r="G300" s="114" t="s">
        <v>246</v>
      </c>
      <c r="H300" s="114"/>
      <c r="I300" s="139" t="s">
        <v>102</v>
      </c>
      <c r="J300" s="139" t="s">
        <v>106</v>
      </c>
      <c r="K300" s="115" t="n">
        <v>4000</v>
      </c>
      <c r="L300" s="116" t="n">
        <f aca="false">K300*N300</f>
        <v>16000</v>
      </c>
      <c r="M300" s="116"/>
      <c r="N300" s="119" t="n">
        <v>4</v>
      </c>
      <c r="O300" s="120"/>
      <c r="P300" s="119"/>
      <c r="Q300" s="119" t="n">
        <v>1</v>
      </c>
      <c r="R300" s="119"/>
      <c r="S300" s="119" t="n">
        <v>1</v>
      </c>
      <c r="T300" s="2"/>
    </row>
    <row r="301" customFormat="false" ht="44.15" hidden="false" customHeight="true" outlineLevel="0" collapsed="false">
      <c r="A301" s="22"/>
      <c r="B301" s="112"/>
      <c r="C301" s="113" t="s">
        <v>103</v>
      </c>
      <c r="D301" s="113" t="s">
        <v>57</v>
      </c>
      <c r="E301" s="113" t="s">
        <v>99</v>
      </c>
      <c r="F301" s="121" t="s">
        <v>104</v>
      </c>
      <c r="G301" s="114" t="s">
        <v>112</v>
      </c>
      <c r="H301" s="114"/>
      <c r="I301" s="139" t="s">
        <v>102</v>
      </c>
      <c r="J301" s="139" t="s">
        <v>106</v>
      </c>
      <c r="K301" s="115" t="n">
        <f aca="false">1280/16</f>
        <v>80</v>
      </c>
      <c r="L301" s="116" t="n">
        <f aca="false">K301*N301</f>
        <v>1280</v>
      </c>
      <c r="M301" s="116"/>
      <c r="N301" s="119" t="n">
        <v>16</v>
      </c>
      <c r="O301" s="120"/>
      <c r="P301" s="119"/>
      <c r="Q301" s="119" t="n">
        <v>1</v>
      </c>
      <c r="R301" s="119"/>
      <c r="S301" s="119" t="n">
        <v>1</v>
      </c>
      <c r="T301" s="2"/>
    </row>
    <row r="302" customFormat="false" ht="44.15" hidden="false" customHeight="true" outlineLevel="0" collapsed="false">
      <c r="A302" s="22"/>
      <c r="B302" s="112"/>
      <c r="C302" s="113" t="s">
        <v>103</v>
      </c>
      <c r="D302" s="113" t="s">
        <v>57</v>
      </c>
      <c r="E302" s="113" t="s">
        <v>99</v>
      </c>
      <c r="F302" s="121" t="s">
        <v>104</v>
      </c>
      <c r="G302" s="114" t="s">
        <v>110</v>
      </c>
      <c r="H302" s="114"/>
      <c r="I302" s="139" t="s">
        <v>102</v>
      </c>
      <c r="J302" s="139" t="s">
        <v>106</v>
      </c>
      <c r="K302" s="115" t="n">
        <f aca="false">8000/4</f>
        <v>2000</v>
      </c>
      <c r="L302" s="116" t="n">
        <f aca="false">K302*N302</f>
        <v>8000</v>
      </c>
      <c r="M302" s="116"/>
      <c r="N302" s="119" t="n">
        <v>4</v>
      </c>
      <c r="O302" s="120"/>
      <c r="P302" s="119"/>
      <c r="Q302" s="119" t="n">
        <v>1</v>
      </c>
      <c r="R302" s="119"/>
      <c r="S302" s="119" t="n">
        <v>1</v>
      </c>
      <c r="T302" s="2"/>
    </row>
    <row r="303" customFormat="false" ht="44.15" hidden="false" customHeight="true" outlineLevel="0" collapsed="false">
      <c r="A303" s="22"/>
      <c r="B303" s="112"/>
      <c r="C303" s="113" t="s">
        <v>103</v>
      </c>
      <c r="D303" s="113" t="s">
        <v>57</v>
      </c>
      <c r="E303" s="113" t="s">
        <v>99</v>
      </c>
      <c r="F303" s="121" t="s">
        <v>104</v>
      </c>
      <c r="G303" s="114" t="s">
        <v>114</v>
      </c>
      <c r="H303" s="114"/>
      <c r="I303" s="139" t="s">
        <v>102</v>
      </c>
      <c r="J303" s="139" t="s">
        <v>106</v>
      </c>
      <c r="K303" s="115" t="n">
        <v>2800</v>
      </c>
      <c r="L303" s="116" t="n">
        <f aca="false">K303*N303</f>
        <v>2800</v>
      </c>
      <c r="M303" s="116"/>
      <c r="N303" s="119" t="n">
        <v>1</v>
      </c>
      <c r="O303" s="120"/>
      <c r="P303" s="119"/>
      <c r="Q303" s="119" t="n">
        <v>1</v>
      </c>
      <c r="R303" s="119"/>
      <c r="S303" s="119" t="n">
        <v>1</v>
      </c>
      <c r="T303" s="2"/>
    </row>
    <row r="304" customFormat="false" ht="44.15" hidden="false" customHeight="true" outlineLevel="0" collapsed="false">
      <c r="A304" s="22"/>
      <c r="B304" s="112"/>
      <c r="C304" s="113" t="s">
        <v>103</v>
      </c>
      <c r="D304" s="113" t="s">
        <v>57</v>
      </c>
      <c r="E304" s="113" t="s">
        <v>99</v>
      </c>
      <c r="F304" s="121" t="s">
        <v>104</v>
      </c>
      <c r="G304" s="114" t="s">
        <v>476</v>
      </c>
      <c r="H304" s="114"/>
      <c r="I304" s="139" t="s">
        <v>102</v>
      </c>
      <c r="J304" s="139" t="s">
        <v>106</v>
      </c>
      <c r="K304" s="115" t="n">
        <f aca="false">64800/6</f>
        <v>10800</v>
      </c>
      <c r="L304" s="116" t="n">
        <f aca="false">K304*N304</f>
        <v>43200</v>
      </c>
      <c r="M304" s="116"/>
      <c r="N304" s="119" t="n">
        <v>4</v>
      </c>
      <c r="O304" s="120"/>
      <c r="P304" s="119"/>
      <c r="Q304" s="119" t="n">
        <v>1</v>
      </c>
      <c r="R304" s="119" t="n">
        <f aca="false">16*N304</f>
        <v>64</v>
      </c>
      <c r="S304" s="119" t="n">
        <v>1</v>
      </c>
      <c r="T304" s="2"/>
    </row>
    <row r="305" customFormat="false" ht="44.15" hidden="false" customHeight="true" outlineLevel="0" collapsed="false">
      <c r="A305" s="22"/>
      <c r="B305" s="112"/>
      <c r="C305" s="113" t="s">
        <v>103</v>
      </c>
      <c r="D305" s="113" t="s">
        <v>57</v>
      </c>
      <c r="E305" s="113" t="s">
        <v>99</v>
      </c>
      <c r="F305" s="121" t="s">
        <v>104</v>
      </c>
      <c r="G305" s="114" t="s">
        <v>602</v>
      </c>
      <c r="H305" s="114"/>
      <c r="I305" s="139" t="s">
        <v>102</v>
      </c>
      <c r="J305" s="139" t="s">
        <v>106</v>
      </c>
      <c r="K305" s="115" t="n">
        <f aca="false">17200/2</f>
        <v>8600</v>
      </c>
      <c r="L305" s="116" t="n">
        <f aca="false">K305*N305</f>
        <v>17200</v>
      </c>
      <c r="M305" s="116"/>
      <c r="N305" s="119" t="n">
        <v>2</v>
      </c>
      <c r="O305" s="120"/>
      <c r="P305" s="119"/>
      <c r="Q305" s="119" t="n">
        <v>1</v>
      </c>
      <c r="R305" s="119" t="n">
        <v>20</v>
      </c>
      <c r="S305" s="119" t="n">
        <v>1</v>
      </c>
      <c r="T305" s="2"/>
    </row>
    <row r="306" customFormat="false" ht="44.15" hidden="false" customHeight="true" outlineLevel="0" collapsed="false">
      <c r="A306" s="22"/>
      <c r="B306" s="112"/>
      <c r="C306" s="113" t="s">
        <v>103</v>
      </c>
      <c r="D306" s="113" t="s">
        <v>57</v>
      </c>
      <c r="E306" s="113" t="s">
        <v>99</v>
      </c>
      <c r="F306" s="121" t="s">
        <v>104</v>
      </c>
      <c r="G306" s="114" t="s">
        <v>311</v>
      </c>
      <c r="H306" s="114"/>
      <c r="I306" s="139" t="s">
        <v>102</v>
      </c>
      <c r="J306" s="139" t="s">
        <v>106</v>
      </c>
      <c r="K306" s="115" t="n">
        <f aca="false">100800/6</f>
        <v>16800</v>
      </c>
      <c r="L306" s="116" t="n">
        <f aca="false">K306*N306</f>
        <v>33600</v>
      </c>
      <c r="M306" s="116"/>
      <c r="N306" s="119" t="n">
        <v>2</v>
      </c>
      <c r="O306" s="120"/>
      <c r="P306" s="119"/>
      <c r="Q306" s="119" t="n">
        <v>1</v>
      </c>
      <c r="R306" s="119" t="n">
        <f aca="false">10*N306</f>
        <v>20</v>
      </c>
      <c r="S306" s="119" t="n">
        <v>1</v>
      </c>
      <c r="T306" s="2"/>
    </row>
    <row r="307" customFormat="false" ht="44.15" hidden="false" customHeight="true" outlineLevel="0" collapsed="false">
      <c r="A307" s="22"/>
      <c r="B307" s="112"/>
      <c r="C307" s="113" t="s">
        <v>603</v>
      </c>
      <c r="D307" s="113" t="s">
        <v>21</v>
      </c>
      <c r="E307" s="113"/>
      <c r="F307" s="121"/>
      <c r="G307" s="114" t="s">
        <v>604</v>
      </c>
      <c r="H307" s="114"/>
      <c r="I307" s="114" t="s">
        <v>352</v>
      </c>
      <c r="J307" s="139"/>
      <c r="K307" s="115" t="n">
        <v>161805</v>
      </c>
      <c r="L307" s="115" t="n">
        <v>161805</v>
      </c>
      <c r="M307" s="116"/>
      <c r="N307" s="119"/>
      <c r="O307" s="120"/>
      <c r="P307" s="119"/>
      <c r="Q307" s="119"/>
      <c r="R307" s="119"/>
      <c r="S307" s="119" t="n">
        <v>1</v>
      </c>
      <c r="T307" s="2"/>
    </row>
    <row r="308" customFormat="false" ht="44.15" hidden="false" customHeight="true" outlineLevel="0" collapsed="false">
      <c r="A308" s="22"/>
      <c r="B308" s="112"/>
      <c r="C308" s="113" t="s">
        <v>605</v>
      </c>
      <c r="D308" s="113" t="s">
        <v>57</v>
      </c>
      <c r="E308" s="113" t="s">
        <v>99</v>
      </c>
      <c r="F308" s="121" t="s">
        <v>606</v>
      </c>
      <c r="G308" s="114" t="s">
        <v>607</v>
      </c>
      <c r="H308" s="114" t="s">
        <v>608</v>
      </c>
      <c r="I308" s="139" t="s">
        <v>609</v>
      </c>
      <c r="J308" s="139"/>
      <c r="K308" s="115" t="s">
        <v>610</v>
      </c>
      <c r="L308" s="116" t="n">
        <v>3250</v>
      </c>
      <c r="M308" s="116"/>
      <c r="N308" s="119" t="n">
        <v>1</v>
      </c>
      <c r="O308" s="120"/>
      <c r="P308" s="119"/>
      <c r="Q308" s="119" t="n">
        <v>1</v>
      </c>
      <c r="R308" s="119" t="n">
        <v>3.2</v>
      </c>
      <c r="S308" s="119" t="n">
        <v>1</v>
      </c>
      <c r="T308" s="2"/>
    </row>
    <row r="309" customFormat="false" ht="44.15" hidden="false" customHeight="true" outlineLevel="0" collapsed="false">
      <c r="A309" s="22"/>
      <c r="B309" s="112"/>
      <c r="C309" s="113" t="s">
        <v>547</v>
      </c>
      <c r="D309" s="113" t="s">
        <v>29</v>
      </c>
      <c r="E309" s="113"/>
      <c r="F309" s="114" t="s">
        <v>611</v>
      </c>
      <c r="G309" s="114" t="s">
        <v>612</v>
      </c>
      <c r="H309" s="114" t="s">
        <v>613</v>
      </c>
      <c r="I309" s="114" t="s">
        <v>551</v>
      </c>
      <c r="J309" s="114"/>
      <c r="K309" s="115" t="s">
        <v>614</v>
      </c>
      <c r="L309" s="115" t="s">
        <v>614</v>
      </c>
      <c r="M309" s="116"/>
      <c r="N309" s="119" t="n">
        <v>1</v>
      </c>
      <c r="O309" s="120"/>
      <c r="P309" s="119"/>
      <c r="Q309" s="119"/>
      <c r="R309" s="119"/>
      <c r="S309" s="119" t="n">
        <v>1</v>
      </c>
      <c r="T309" s="2"/>
    </row>
    <row r="310" customFormat="false" ht="44.15" hidden="false" customHeight="true" outlineLevel="0" collapsed="false">
      <c r="A310" s="22"/>
      <c r="B310" s="140" t="s">
        <v>615</v>
      </c>
      <c r="C310" s="141" t="s">
        <v>20</v>
      </c>
      <c r="D310" s="141" t="s">
        <v>21</v>
      </c>
      <c r="E310" s="141" t="s">
        <v>20</v>
      </c>
      <c r="F310" s="142" t="s">
        <v>184</v>
      </c>
      <c r="G310" s="142" t="s">
        <v>185</v>
      </c>
      <c r="H310" s="142" t="s">
        <v>186</v>
      </c>
      <c r="I310" s="142" t="s">
        <v>187</v>
      </c>
      <c r="J310" s="142"/>
      <c r="K310" s="143" t="n">
        <v>3637</v>
      </c>
      <c r="L310" s="144" t="n">
        <f aca="false">K310*N310</f>
        <v>27204.76</v>
      </c>
      <c r="M310" s="144"/>
      <c r="N310" s="145" t="n">
        <v>7.48</v>
      </c>
      <c r="O310" s="145"/>
      <c r="P310" s="146"/>
      <c r="Q310" s="146"/>
      <c r="R310" s="146"/>
      <c r="S310" s="146" t="n">
        <v>1</v>
      </c>
      <c r="T310" s="2"/>
    </row>
    <row r="311" customFormat="false" ht="44.15" hidden="false" customHeight="true" outlineLevel="0" collapsed="false">
      <c r="A311" s="22"/>
      <c r="B311" s="140"/>
      <c r="C311" s="141" t="s">
        <v>343</v>
      </c>
      <c r="D311" s="141" t="s">
        <v>344</v>
      </c>
      <c r="E311" s="141"/>
      <c r="F311" s="142" t="s">
        <v>345</v>
      </c>
      <c r="G311" s="142" t="s">
        <v>346</v>
      </c>
      <c r="H311" s="142"/>
      <c r="I311" s="142" t="s">
        <v>295</v>
      </c>
      <c r="J311" s="142" t="s">
        <v>347</v>
      </c>
      <c r="K311" s="143" t="n">
        <v>8080</v>
      </c>
      <c r="L311" s="144"/>
      <c r="M311" s="144"/>
      <c r="N311" s="146" t="n">
        <v>1</v>
      </c>
      <c r="O311" s="147"/>
      <c r="P311" s="146"/>
      <c r="Q311" s="146"/>
      <c r="R311" s="146"/>
      <c r="S311" s="146" t="n">
        <v>1</v>
      </c>
      <c r="T311" s="2"/>
    </row>
    <row r="312" customFormat="false" ht="44.15" hidden="false" customHeight="true" outlineLevel="0" collapsed="false">
      <c r="A312" s="22"/>
      <c r="B312" s="140"/>
      <c r="C312" s="141" t="s">
        <v>103</v>
      </c>
      <c r="D312" s="141" t="s">
        <v>57</v>
      </c>
      <c r="E312" s="141" t="s">
        <v>99</v>
      </c>
      <c r="F312" s="142" t="s">
        <v>616</v>
      </c>
      <c r="G312" s="142" t="s">
        <v>474</v>
      </c>
      <c r="H312" s="142"/>
      <c r="I312" s="142" t="s">
        <v>102</v>
      </c>
      <c r="J312" s="142" t="s">
        <v>106</v>
      </c>
      <c r="K312" s="143" t="n">
        <v>10000</v>
      </c>
      <c r="L312" s="144" t="n">
        <f aca="false">K312*N312</f>
        <v>10000</v>
      </c>
      <c r="M312" s="144"/>
      <c r="N312" s="146" t="n">
        <v>1</v>
      </c>
      <c r="O312" s="147"/>
      <c r="P312" s="146"/>
      <c r="Q312" s="146" t="n">
        <v>1</v>
      </c>
      <c r="R312" s="146"/>
      <c r="S312" s="146" t="n">
        <v>1</v>
      </c>
      <c r="T312" s="2"/>
    </row>
    <row r="313" customFormat="false" ht="44.15" hidden="false" customHeight="true" outlineLevel="0" collapsed="false">
      <c r="A313" s="22"/>
      <c r="B313" s="140"/>
      <c r="C313" s="141" t="s">
        <v>103</v>
      </c>
      <c r="D313" s="141" t="s">
        <v>57</v>
      </c>
      <c r="E313" s="141" t="s">
        <v>99</v>
      </c>
      <c r="F313" s="142" t="s">
        <v>104</v>
      </c>
      <c r="G313" s="142" t="s">
        <v>340</v>
      </c>
      <c r="H313" s="142"/>
      <c r="I313" s="142" t="s">
        <v>102</v>
      </c>
      <c r="J313" s="142" t="s">
        <v>106</v>
      </c>
      <c r="K313" s="143" t="n">
        <v>6200</v>
      </c>
      <c r="L313" s="144" t="n">
        <f aca="false">K313*N313</f>
        <v>6200</v>
      </c>
      <c r="M313" s="144"/>
      <c r="N313" s="146" t="n">
        <v>1</v>
      </c>
      <c r="O313" s="147"/>
      <c r="P313" s="146"/>
      <c r="Q313" s="146" t="n">
        <v>1</v>
      </c>
      <c r="R313" s="146"/>
      <c r="S313" s="146" t="n">
        <v>1</v>
      </c>
      <c r="T313" s="2"/>
    </row>
    <row r="314" customFormat="false" ht="44.15" hidden="false" customHeight="true" outlineLevel="0" collapsed="false">
      <c r="A314" s="22"/>
      <c r="B314" s="140"/>
      <c r="C314" s="141" t="s">
        <v>103</v>
      </c>
      <c r="D314" s="141" t="s">
        <v>57</v>
      </c>
      <c r="E314" s="141" t="s">
        <v>99</v>
      </c>
      <c r="F314" s="142" t="s">
        <v>616</v>
      </c>
      <c r="G314" s="142" t="s">
        <v>113</v>
      </c>
      <c r="H314" s="142"/>
      <c r="I314" s="142" t="s">
        <v>102</v>
      </c>
      <c r="J314" s="142" t="s">
        <v>106</v>
      </c>
      <c r="K314" s="143" t="n">
        <v>800</v>
      </c>
      <c r="L314" s="144" t="n">
        <f aca="false">K314*N314</f>
        <v>800</v>
      </c>
      <c r="M314" s="144"/>
      <c r="N314" s="146" t="n">
        <v>1</v>
      </c>
      <c r="O314" s="147"/>
      <c r="P314" s="146"/>
      <c r="Q314" s="146" t="n">
        <v>1</v>
      </c>
      <c r="R314" s="146"/>
      <c r="S314" s="146" t="n">
        <v>1</v>
      </c>
      <c r="T314" s="2"/>
    </row>
    <row r="315" customFormat="false" ht="44.15" hidden="false" customHeight="true" outlineLevel="0" collapsed="false">
      <c r="A315" s="22"/>
      <c r="B315" s="140"/>
      <c r="C315" s="141" t="s">
        <v>103</v>
      </c>
      <c r="D315" s="141" t="s">
        <v>57</v>
      </c>
      <c r="E315" s="141" t="s">
        <v>99</v>
      </c>
      <c r="F315" s="142" t="s">
        <v>616</v>
      </c>
      <c r="G315" s="142" t="s">
        <v>342</v>
      </c>
      <c r="H315" s="142"/>
      <c r="I315" s="142" t="s">
        <v>102</v>
      </c>
      <c r="J315" s="142" t="s">
        <v>106</v>
      </c>
      <c r="K315" s="143" t="n">
        <f aca="false">43200/4</f>
        <v>10800</v>
      </c>
      <c r="L315" s="144" t="n">
        <f aca="false">K315*N315</f>
        <v>43200</v>
      </c>
      <c r="M315" s="144"/>
      <c r="N315" s="146" t="n">
        <v>4</v>
      </c>
      <c r="O315" s="147"/>
      <c r="P315" s="146"/>
      <c r="Q315" s="146" t="n">
        <v>1</v>
      </c>
      <c r="R315" s="146" t="n">
        <f aca="false">10*N315</f>
        <v>40</v>
      </c>
      <c r="S315" s="146" t="n">
        <v>1</v>
      </c>
      <c r="T315" s="2"/>
    </row>
    <row r="316" customFormat="false" ht="44.15" hidden="false" customHeight="true" outlineLevel="0" collapsed="false">
      <c r="A316" s="22"/>
      <c r="B316" s="140"/>
      <c r="C316" s="141" t="s">
        <v>103</v>
      </c>
      <c r="D316" s="141" t="s">
        <v>57</v>
      </c>
      <c r="E316" s="141" t="s">
        <v>99</v>
      </c>
      <c r="F316" s="142" t="s">
        <v>616</v>
      </c>
      <c r="G316" s="142" t="s">
        <v>250</v>
      </c>
      <c r="H316" s="142"/>
      <c r="I316" s="142" t="s">
        <v>102</v>
      </c>
      <c r="J316" s="142" t="s">
        <v>106</v>
      </c>
      <c r="K316" s="143" t="n">
        <v>2800</v>
      </c>
      <c r="L316" s="144" t="n">
        <f aca="false">K316*N316</f>
        <v>2800</v>
      </c>
      <c r="M316" s="144"/>
      <c r="N316" s="146" t="n">
        <v>1</v>
      </c>
      <c r="O316" s="147"/>
      <c r="P316" s="146"/>
      <c r="Q316" s="146" t="n">
        <v>1</v>
      </c>
      <c r="R316" s="146"/>
      <c r="S316" s="146" t="n">
        <v>1</v>
      </c>
      <c r="T316" s="2"/>
    </row>
    <row r="317" customFormat="false" ht="44.15" hidden="false" customHeight="true" outlineLevel="0" collapsed="false">
      <c r="A317" s="22"/>
      <c r="B317" s="140"/>
      <c r="C317" s="141" t="s">
        <v>103</v>
      </c>
      <c r="D317" s="141" t="s">
        <v>57</v>
      </c>
      <c r="E317" s="141" t="s">
        <v>99</v>
      </c>
      <c r="F317" s="142" t="s">
        <v>616</v>
      </c>
      <c r="G317" s="142" t="s">
        <v>616</v>
      </c>
      <c r="H317" s="142"/>
      <c r="I317" s="142" t="s">
        <v>102</v>
      </c>
      <c r="J317" s="142" t="s">
        <v>106</v>
      </c>
      <c r="K317" s="143" t="n">
        <v>6800</v>
      </c>
      <c r="L317" s="144" t="n">
        <f aca="false">K317*N317</f>
        <v>6800</v>
      </c>
      <c r="M317" s="144"/>
      <c r="N317" s="146" t="n">
        <v>1</v>
      </c>
      <c r="O317" s="147"/>
      <c r="P317" s="146"/>
      <c r="Q317" s="146" t="n">
        <v>1</v>
      </c>
      <c r="R317" s="146" t="n">
        <f aca="false">10*N317</f>
        <v>10</v>
      </c>
      <c r="S317" s="146" t="n">
        <v>1</v>
      </c>
      <c r="T317" s="2"/>
    </row>
    <row r="318" customFormat="false" ht="44.15" hidden="false" customHeight="true" outlineLevel="0" collapsed="false">
      <c r="A318" s="22"/>
      <c r="B318" s="140"/>
      <c r="C318" s="141" t="s">
        <v>437</v>
      </c>
      <c r="D318" s="141" t="s">
        <v>44</v>
      </c>
      <c r="E318" s="141" t="s">
        <v>45</v>
      </c>
      <c r="F318" s="142"/>
      <c r="G318" s="142" t="s">
        <v>350</v>
      </c>
      <c r="H318" s="142"/>
      <c r="I318" s="142" t="s">
        <v>352</v>
      </c>
      <c r="J318" s="142"/>
      <c r="K318" s="143" t="n">
        <v>598581</v>
      </c>
      <c r="L318" s="144" t="n">
        <v>598581</v>
      </c>
      <c r="M318" s="144"/>
      <c r="N318" s="146" t="n">
        <v>1</v>
      </c>
      <c r="O318" s="147"/>
      <c r="P318" s="146"/>
      <c r="Q318" s="146"/>
      <c r="R318" s="146"/>
      <c r="S318" s="146" t="n">
        <v>1</v>
      </c>
      <c r="T318" s="2"/>
    </row>
    <row r="319" customFormat="false" ht="44.15" hidden="false" customHeight="true" outlineLevel="0" collapsed="false">
      <c r="A319" s="22"/>
      <c r="B319" s="140"/>
      <c r="C319" s="141" t="s">
        <v>164</v>
      </c>
      <c r="D319" s="141" t="s">
        <v>127</v>
      </c>
      <c r="E319" s="148" t="s">
        <v>165</v>
      </c>
      <c r="F319" s="142" t="s">
        <v>166</v>
      </c>
      <c r="G319" s="142" t="s">
        <v>167</v>
      </c>
      <c r="H319" s="142" t="s">
        <v>168</v>
      </c>
      <c r="I319" s="142" t="s">
        <v>169</v>
      </c>
      <c r="J319" s="142"/>
      <c r="K319" s="143"/>
      <c r="L319" s="144" t="n">
        <v>4187</v>
      </c>
      <c r="M319" s="144"/>
      <c r="N319" s="146"/>
      <c r="O319" s="147"/>
      <c r="P319" s="146"/>
      <c r="Q319" s="146"/>
      <c r="R319" s="146"/>
      <c r="S319" s="146" t="n">
        <v>1</v>
      </c>
      <c r="T319" s="2"/>
    </row>
    <row r="320" customFormat="false" ht="44.15" hidden="false" customHeight="true" outlineLevel="0" collapsed="false">
      <c r="A320" s="22"/>
      <c r="B320" s="140"/>
      <c r="C320" s="141" t="s">
        <v>35</v>
      </c>
      <c r="D320" s="141" t="s">
        <v>21</v>
      </c>
      <c r="E320" s="141" t="s">
        <v>36</v>
      </c>
      <c r="F320" s="142" t="s">
        <v>37</v>
      </c>
      <c r="G320" s="143" t="s">
        <v>38</v>
      </c>
      <c r="H320" s="144"/>
      <c r="I320" s="144" t="s">
        <v>37</v>
      </c>
      <c r="J320" s="142"/>
      <c r="K320" s="143" t="n">
        <v>310</v>
      </c>
      <c r="L320" s="143" t="n">
        <v>7827.5</v>
      </c>
      <c r="M320" s="144"/>
      <c r="N320" s="146" t="n">
        <v>25.25</v>
      </c>
      <c r="O320" s="147"/>
      <c r="P320" s="146"/>
      <c r="Q320" s="146"/>
      <c r="R320" s="146"/>
      <c r="S320" s="146" t="n">
        <v>1</v>
      </c>
      <c r="T320" s="2"/>
    </row>
    <row r="321" customFormat="false" ht="44.15" hidden="false" customHeight="true" outlineLevel="0" collapsed="false">
      <c r="A321" s="22"/>
      <c r="B321" s="140"/>
      <c r="C321" s="141" t="s">
        <v>152</v>
      </c>
      <c r="D321" s="141" t="s">
        <v>21</v>
      </c>
      <c r="E321" s="141" t="s">
        <v>152</v>
      </c>
      <c r="F321" s="142" t="s">
        <v>153</v>
      </c>
      <c r="G321" s="142" t="s">
        <v>154</v>
      </c>
      <c r="H321" s="142" t="s">
        <v>155</v>
      </c>
      <c r="I321" s="142" t="s">
        <v>156</v>
      </c>
      <c r="J321" s="142" t="s">
        <v>157</v>
      </c>
      <c r="K321" s="143" t="n">
        <v>450</v>
      </c>
      <c r="L321" s="144" t="n">
        <f aca="false">K321*N321</f>
        <v>1287</v>
      </c>
      <c r="M321" s="144"/>
      <c r="N321" s="146" t="n">
        <v>2.86</v>
      </c>
      <c r="O321" s="147"/>
      <c r="P321" s="146"/>
      <c r="Q321" s="146"/>
      <c r="R321" s="146"/>
      <c r="S321" s="146" t="n">
        <v>1</v>
      </c>
      <c r="T321" s="6" t="n">
        <v>2860</v>
      </c>
    </row>
    <row r="322" customFormat="false" ht="44.15" hidden="false" customHeight="true" outlineLevel="0" collapsed="false">
      <c r="A322" s="71"/>
      <c r="B322" s="140"/>
      <c r="C322" s="141" t="s">
        <v>617</v>
      </c>
      <c r="D322" s="141" t="s">
        <v>494</v>
      </c>
      <c r="E322" s="141" t="s">
        <v>494</v>
      </c>
      <c r="F322" s="142"/>
      <c r="G322" s="142" t="s">
        <v>618</v>
      </c>
      <c r="H322" s="142"/>
      <c r="I322" s="142" t="s">
        <v>496</v>
      </c>
      <c r="J322" s="142"/>
      <c r="K322" s="143" t="n">
        <v>11200</v>
      </c>
      <c r="L322" s="143" t="n">
        <v>11200</v>
      </c>
      <c r="M322" s="144"/>
      <c r="N322" s="146" t="n">
        <v>1</v>
      </c>
      <c r="O322" s="147"/>
      <c r="P322" s="146"/>
      <c r="Q322" s="146"/>
      <c r="R322" s="146"/>
      <c r="S322" s="146" t="n">
        <v>1</v>
      </c>
      <c r="T322" s="2"/>
    </row>
    <row r="323" customFormat="false" ht="44.15" hidden="false" customHeight="true" outlineLevel="0" collapsed="false">
      <c r="A323" s="22"/>
      <c r="B323" s="149" t="s">
        <v>619</v>
      </c>
      <c r="C323" s="150" t="s">
        <v>20</v>
      </c>
      <c r="D323" s="150" t="s">
        <v>21</v>
      </c>
      <c r="E323" s="150" t="s">
        <v>20</v>
      </c>
      <c r="F323" s="151" t="s">
        <v>184</v>
      </c>
      <c r="G323" s="151" t="s">
        <v>185</v>
      </c>
      <c r="H323" s="151" t="s">
        <v>186</v>
      </c>
      <c r="I323" s="151" t="s">
        <v>187</v>
      </c>
      <c r="J323" s="151"/>
      <c r="K323" s="152" t="n">
        <v>3637</v>
      </c>
      <c r="L323" s="153" t="n">
        <f aca="false">K323*N323</f>
        <v>79650.3</v>
      </c>
      <c r="M323" s="153"/>
      <c r="N323" s="154" t="n">
        <v>21.9</v>
      </c>
      <c r="O323" s="154"/>
      <c r="P323" s="155"/>
      <c r="Q323" s="155"/>
      <c r="R323" s="155"/>
      <c r="S323" s="155" t="n">
        <v>1</v>
      </c>
      <c r="T323" s="2"/>
    </row>
    <row r="324" customFormat="false" ht="44.15" hidden="false" customHeight="true" outlineLevel="0" collapsed="false">
      <c r="A324" s="22"/>
      <c r="B324" s="149"/>
      <c r="C324" s="150" t="s">
        <v>164</v>
      </c>
      <c r="D324" s="150" t="s">
        <v>127</v>
      </c>
      <c r="E324" s="150" t="s">
        <v>165</v>
      </c>
      <c r="F324" s="151" t="s">
        <v>166</v>
      </c>
      <c r="G324" s="151" t="s">
        <v>167</v>
      </c>
      <c r="H324" s="151" t="s">
        <v>168</v>
      </c>
      <c r="I324" s="151" t="s">
        <v>169</v>
      </c>
      <c r="J324" s="151"/>
      <c r="K324" s="152"/>
      <c r="L324" s="153" t="n">
        <v>136072</v>
      </c>
      <c r="M324" s="153"/>
      <c r="N324" s="154"/>
      <c r="O324" s="154"/>
      <c r="P324" s="155"/>
      <c r="Q324" s="155"/>
      <c r="R324" s="155"/>
      <c r="S324" s="155" t="n">
        <v>1</v>
      </c>
      <c r="T324" s="2"/>
    </row>
    <row r="325" customFormat="false" ht="44.15" hidden="false" customHeight="true" outlineLevel="0" collapsed="false">
      <c r="A325" s="22"/>
      <c r="B325" s="149"/>
      <c r="C325" s="150" t="s">
        <v>343</v>
      </c>
      <c r="D325" s="150" t="s">
        <v>344</v>
      </c>
      <c r="E325" s="150"/>
      <c r="F325" s="151" t="s">
        <v>345</v>
      </c>
      <c r="G325" s="151" t="s">
        <v>346</v>
      </c>
      <c r="H325" s="151"/>
      <c r="I325" s="151" t="s">
        <v>295</v>
      </c>
      <c r="J325" s="151" t="s">
        <v>347</v>
      </c>
      <c r="K325" s="152" t="n">
        <v>8080</v>
      </c>
      <c r="L325" s="153" t="n">
        <f aca="false">K325*N325</f>
        <v>8080</v>
      </c>
      <c r="M325" s="153"/>
      <c r="N325" s="155" t="n">
        <v>1</v>
      </c>
      <c r="O325" s="156"/>
      <c r="P325" s="155"/>
      <c r="Q325" s="155"/>
      <c r="R325" s="155"/>
      <c r="S325" s="155" t="n">
        <v>1</v>
      </c>
      <c r="T325" s="2"/>
    </row>
    <row r="326" customFormat="false" ht="44.15" hidden="false" customHeight="true" outlineLevel="0" collapsed="false">
      <c r="A326" s="22"/>
      <c r="B326" s="149"/>
      <c r="C326" s="150" t="s">
        <v>620</v>
      </c>
      <c r="D326" s="150" t="s">
        <v>298</v>
      </c>
      <c r="E326" s="150" t="s">
        <v>298</v>
      </c>
      <c r="F326" s="151" t="s">
        <v>299</v>
      </c>
      <c r="G326" s="151" t="s">
        <v>300</v>
      </c>
      <c r="H326" s="151" t="s">
        <v>301</v>
      </c>
      <c r="I326" s="151" t="s">
        <v>295</v>
      </c>
      <c r="J326" s="151" t="s">
        <v>302</v>
      </c>
      <c r="K326" s="152" t="n">
        <v>35000</v>
      </c>
      <c r="L326" s="153" t="n">
        <f aca="false">K326*N326</f>
        <v>35000</v>
      </c>
      <c r="M326" s="153"/>
      <c r="N326" s="155" t="n">
        <v>1</v>
      </c>
      <c r="O326" s="156"/>
      <c r="P326" s="155"/>
      <c r="Q326" s="155"/>
      <c r="R326" s="155"/>
      <c r="S326" s="155" t="n">
        <v>1</v>
      </c>
      <c r="T326" s="2"/>
    </row>
    <row r="327" customFormat="false" ht="44.15" hidden="false" customHeight="true" outlineLevel="0" collapsed="false">
      <c r="A327" s="22"/>
      <c r="B327" s="149"/>
      <c r="C327" s="150" t="s">
        <v>103</v>
      </c>
      <c r="D327" s="150" t="s">
        <v>57</v>
      </c>
      <c r="E327" s="150" t="s">
        <v>99</v>
      </c>
      <c r="F327" s="151" t="s">
        <v>104</v>
      </c>
      <c r="G327" s="151" t="s">
        <v>105</v>
      </c>
      <c r="H327" s="151"/>
      <c r="I327" s="151" t="s">
        <v>102</v>
      </c>
      <c r="J327" s="152" t="s">
        <v>106</v>
      </c>
      <c r="K327" s="153" t="n">
        <v>10000</v>
      </c>
      <c r="L327" s="153" t="n">
        <f aca="false">K327*N327</f>
        <v>60000</v>
      </c>
      <c r="M327" s="153"/>
      <c r="N327" s="155" t="n">
        <v>6</v>
      </c>
      <c r="O327" s="156"/>
      <c r="P327" s="155"/>
      <c r="Q327" s="155" t="n">
        <v>1</v>
      </c>
      <c r="R327" s="155"/>
      <c r="S327" s="155" t="n">
        <v>1</v>
      </c>
      <c r="T327" s="2"/>
    </row>
    <row r="328" customFormat="false" ht="44.15" hidden="false" customHeight="true" outlineLevel="0" collapsed="false">
      <c r="A328" s="22"/>
      <c r="B328" s="149"/>
      <c r="C328" s="150" t="s">
        <v>103</v>
      </c>
      <c r="D328" s="150" t="s">
        <v>57</v>
      </c>
      <c r="E328" s="150" t="s">
        <v>99</v>
      </c>
      <c r="F328" s="151" t="s">
        <v>104</v>
      </c>
      <c r="G328" s="151" t="s">
        <v>475</v>
      </c>
      <c r="H328" s="151"/>
      <c r="I328" s="151" t="s">
        <v>102</v>
      </c>
      <c r="J328" s="152" t="s">
        <v>106</v>
      </c>
      <c r="K328" s="153" t="n">
        <v>6200</v>
      </c>
      <c r="L328" s="153" t="n">
        <f aca="false">K328*N328</f>
        <v>12400</v>
      </c>
      <c r="M328" s="153"/>
      <c r="N328" s="155" t="n">
        <v>2</v>
      </c>
      <c r="O328" s="156"/>
      <c r="P328" s="155"/>
      <c r="Q328" s="155" t="n">
        <v>1</v>
      </c>
      <c r="R328" s="155"/>
      <c r="S328" s="155" t="n">
        <v>1</v>
      </c>
      <c r="T328" s="2"/>
    </row>
    <row r="329" customFormat="false" ht="44.15" hidden="false" customHeight="true" outlineLevel="0" collapsed="false">
      <c r="A329" s="22"/>
      <c r="B329" s="149"/>
      <c r="C329" s="150" t="s">
        <v>103</v>
      </c>
      <c r="D329" s="150" t="s">
        <v>57</v>
      </c>
      <c r="E329" s="150" t="s">
        <v>99</v>
      </c>
      <c r="F329" s="151" t="s">
        <v>104</v>
      </c>
      <c r="G329" s="151" t="s">
        <v>107</v>
      </c>
      <c r="H329" s="151"/>
      <c r="I329" s="151" t="s">
        <v>102</v>
      </c>
      <c r="J329" s="152" t="s">
        <v>106</v>
      </c>
      <c r="K329" s="153" t="n">
        <f aca="false">11200/4</f>
        <v>2800</v>
      </c>
      <c r="L329" s="153" t="n">
        <f aca="false">K329*N329</f>
        <v>11200</v>
      </c>
      <c r="M329" s="153"/>
      <c r="N329" s="155" t="n">
        <v>4</v>
      </c>
      <c r="O329" s="156"/>
      <c r="P329" s="155"/>
      <c r="Q329" s="155" t="n">
        <v>1</v>
      </c>
      <c r="R329" s="155"/>
      <c r="S329" s="155" t="n">
        <v>1</v>
      </c>
      <c r="T329" s="2"/>
    </row>
    <row r="330" customFormat="false" ht="44.15" hidden="false" customHeight="true" outlineLevel="0" collapsed="false">
      <c r="A330" s="22"/>
      <c r="B330" s="149"/>
      <c r="C330" s="150" t="s">
        <v>103</v>
      </c>
      <c r="D330" s="150" t="s">
        <v>57</v>
      </c>
      <c r="E330" s="150" t="s">
        <v>99</v>
      </c>
      <c r="F330" s="151" t="s">
        <v>104</v>
      </c>
      <c r="G330" s="151" t="s">
        <v>246</v>
      </c>
      <c r="H330" s="151"/>
      <c r="I330" s="151" t="s">
        <v>102</v>
      </c>
      <c r="J330" s="152" t="s">
        <v>106</v>
      </c>
      <c r="K330" s="153" t="n">
        <v>4000</v>
      </c>
      <c r="L330" s="153" t="n">
        <f aca="false">K330*N330</f>
        <v>16000</v>
      </c>
      <c r="M330" s="153"/>
      <c r="N330" s="155" t="n">
        <v>4</v>
      </c>
      <c r="O330" s="156"/>
      <c r="P330" s="155"/>
      <c r="Q330" s="155" t="n">
        <v>1</v>
      </c>
      <c r="R330" s="155"/>
      <c r="S330" s="155" t="n">
        <v>1</v>
      </c>
      <c r="T330" s="2"/>
    </row>
    <row r="331" customFormat="false" ht="44.15" hidden="false" customHeight="true" outlineLevel="0" collapsed="false">
      <c r="A331" s="22"/>
      <c r="B331" s="149"/>
      <c r="C331" s="150" t="s">
        <v>103</v>
      </c>
      <c r="D331" s="150" t="s">
        <v>57</v>
      </c>
      <c r="E331" s="150" t="s">
        <v>99</v>
      </c>
      <c r="F331" s="151" t="s">
        <v>104</v>
      </c>
      <c r="G331" s="151" t="s">
        <v>110</v>
      </c>
      <c r="H331" s="151"/>
      <c r="I331" s="151" t="s">
        <v>102</v>
      </c>
      <c r="J331" s="152" t="s">
        <v>106</v>
      </c>
      <c r="K331" s="153" t="n">
        <v>2000</v>
      </c>
      <c r="L331" s="153" t="n">
        <f aca="false">K331*N331</f>
        <v>8000</v>
      </c>
      <c r="M331" s="153"/>
      <c r="N331" s="155" t="n">
        <v>4</v>
      </c>
      <c r="O331" s="156"/>
      <c r="P331" s="155"/>
      <c r="Q331" s="155" t="n">
        <v>1</v>
      </c>
      <c r="R331" s="155"/>
      <c r="S331" s="155" t="n">
        <v>1</v>
      </c>
      <c r="T331" s="2"/>
    </row>
    <row r="332" customFormat="false" ht="44.15" hidden="false" customHeight="true" outlineLevel="0" collapsed="false">
      <c r="A332" s="22"/>
      <c r="B332" s="149"/>
      <c r="C332" s="150" t="s">
        <v>103</v>
      </c>
      <c r="D332" s="150" t="s">
        <v>57</v>
      </c>
      <c r="E332" s="150" t="s">
        <v>99</v>
      </c>
      <c r="F332" s="151" t="s">
        <v>104</v>
      </c>
      <c r="G332" s="151" t="s">
        <v>113</v>
      </c>
      <c r="H332" s="151"/>
      <c r="I332" s="151" t="s">
        <v>102</v>
      </c>
      <c r="J332" s="152" t="s">
        <v>106</v>
      </c>
      <c r="K332" s="153" t="n">
        <v>800</v>
      </c>
      <c r="L332" s="153" t="n">
        <f aca="false">K332*N332</f>
        <v>800</v>
      </c>
      <c r="M332" s="153"/>
      <c r="N332" s="155" t="n">
        <v>1</v>
      </c>
      <c r="O332" s="156"/>
      <c r="P332" s="155"/>
      <c r="Q332" s="155" t="n">
        <v>1</v>
      </c>
      <c r="R332" s="155"/>
      <c r="S332" s="155" t="n">
        <v>1</v>
      </c>
      <c r="T332" s="2"/>
    </row>
    <row r="333" customFormat="false" ht="44.15" hidden="false" customHeight="true" outlineLevel="0" collapsed="false">
      <c r="A333" s="22"/>
      <c r="B333" s="149"/>
      <c r="C333" s="150" t="s">
        <v>103</v>
      </c>
      <c r="D333" s="150" t="s">
        <v>57</v>
      </c>
      <c r="E333" s="150" t="s">
        <v>99</v>
      </c>
      <c r="F333" s="151" t="s">
        <v>104</v>
      </c>
      <c r="G333" s="151" t="s">
        <v>621</v>
      </c>
      <c r="H333" s="151"/>
      <c r="I333" s="151" t="s">
        <v>102</v>
      </c>
      <c r="J333" s="152" t="s">
        <v>106</v>
      </c>
      <c r="K333" s="153" t="n">
        <f aca="false">1280/16</f>
        <v>80</v>
      </c>
      <c r="L333" s="153" t="n">
        <f aca="false">K333*N333</f>
        <v>1280</v>
      </c>
      <c r="M333" s="153"/>
      <c r="N333" s="155" t="n">
        <v>16</v>
      </c>
      <c r="O333" s="156"/>
      <c r="P333" s="155"/>
      <c r="Q333" s="155" t="n">
        <v>1</v>
      </c>
      <c r="R333" s="155"/>
      <c r="S333" s="155" t="n">
        <v>1</v>
      </c>
      <c r="T333" s="2"/>
    </row>
    <row r="334" customFormat="false" ht="44.15" hidden="false" customHeight="true" outlineLevel="0" collapsed="false">
      <c r="A334" s="22"/>
      <c r="B334" s="149"/>
      <c r="C334" s="150" t="s">
        <v>103</v>
      </c>
      <c r="D334" s="150" t="s">
        <v>57</v>
      </c>
      <c r="E334" s="150" t="s">
        <v>99</v>
      </c>
      <c r="F334" s="151" t="s">
        <v>104</v>
      </c>
      <c r="G334" s="151" t="s">
        <v>114</v>
      </c>
      <c r="H334" s="151"/>
      <c r="I334" s="151" t="s">
        <v>102</v>
      </c>
      <c r="J334" s="152" t="s">
        <v>106</v>
      </c>
      <c r="K334" s="153" t="n">
        <v>2800</v>
      </c>
      <c r="L334" s="153" t="n">
        <f aca="false">K334*N334</f>
        <v>5600</v>
      </c>
      <c r="M334" s="153"/>
      <c r="N334" s="155" t="n">
        <v>2</v>
      </c>
      <c r="O334" s="156"/>
      <c r="P334" s="155"/>
      <c r="Q334" s="155" t="n">
        <v>1</v>
      </c>
      <c r="R334" s="155"/>
      <c r="S334" s="155" t="n">
        <v>1</v>
      </c>
      <c r="T334" s="2"/>
    </row>
    <row r="335" customFormat="false" ht="44.15" hidden="false" customHeight="true" outlineLevel="0" collapsed="false">
      <c r="A335" s="22"/>
      <c r="B335" s="149"/>
      <c r="C335" s="150" t="s">
        <v>103</v>
      </c>
      <c r="D335" s="150" t="s">
        <v>57</v>
      </c>
      <c r="E335" s="150" t="s">
        <v>99</v>
      </c>
      <c r="F335" s="151" t="s">
        <v>104</v>
      </c>
      <c r="G335" s="151" t="s">
        <v>342</v>
      </c>
      <c r="H335" s="151"/>
      <c r="I335" s="151" t="s">
        <v>102</v>
      </c>
      <c r="J335" s="152" t="s">
        <v>106</v>
      </c>
      <c r="K335" s="153" t="n">
        <f aca="false">21600/2</f>
        <v>10800</v>
      </c>
      <c r="L335" s="153" t="n">
        <f aca="false">K335*N335</f>
        <v>21600</v>
      </c>
      <c r="M335" s="153"/>
      <c r="N335" s="155" t="n">
        <v>2</v>
      </c>
      <c r="O335" s="156"/>
      <c r="P335" s="155"/>
      <c r="Q335" s="155" t="n">
        <v>1</v>
      </c>
      <c r="R335" s="155" t="n">
        <f aca="false">10*N335</f>
        <v>20</v>
      </c>
      <c r="S335" s="155" t="n">
        <v>1</v>
      </c>
      <c r="T335" s="2"/>
    </row>
    <row r="336" customFormat="false" ht="44.15" hidden="false" customHeight="true" outlineLevel="0" collapsed="false">
      <c r="A336" s="22"/>
      <c r="B336" s="149"/>
      <c r="C336" s="150" t="s">
        <v>103</v>
      </c>
      <c r="D336" s="150" t="s">
        <v>57</v>
      </c>
      <c r="E336" s="150" t="s">
        <v>99</v>
      </c>
      <c r="F336" s="151" t="s">
        <v>104</v>
      </c>
      <c r="G336" s="151" t="s">
        <v>251</v>
      </c>
      <c r="H336" s="151"/>
      <c r="I336" s="151" t="s">
        <v>102</v>
      </c>
      <c r="J336" s="152" t="s">
        <v>106</v>
      </c>
      <c r="K336" s="153" t="n">
        <f aca="false">43200/4</f>
        <v>10800</v>
      </c>
      <c r="L336" s="153" t="n">
        <f aca="false">K336*N336</f>
        <v>54000</v>
      </c>
      <c r="M336" s="153"/>
      <c r="N336" s="155" t="n">
        <v>5</v>
      </c>
      <c r="O336" s="156"/>
      <c r="P336" s="155"/>
      <c r="Q336" s="155" t="n">
        <v>1</v>
      </c>
      <c r="R336" s="155" t="n">
        <f aca="false">16*N336</f>
        <v>80</v>
      </c>
      <c r="S336" s="155" t="n">
        <v>1</v>
      </c>
      <c r="T336" s="2"/>
    </row>
    <row r="337" customFormat="false" ht="44.15" hidden="false" customHeight="true" outlineLevel="0" collapsed="false">
      <c r="A337" s="22"/>
      <c r="B337" s="149"/>
      <c r="C337" s="150" t="s">
        <v>39</v>
      </c>
      <c r="D337" s="150" t="s">
        <v>21</v>
      </c>
      <c r="E337" s="150" t="s">
        <v>40</v>
      </c>
      <c r="F337" s="151" t="s">
        <v>182</v>
      </c>
      <c r="G337" s="151" t="s">
        <v>183</v>
      </c>
      <c r="H337" s="151"/>
      <c r="I337" s="151" t="s">
        <v>37</v>
      </c>
      <c r="J337" s="151"/>
      <c r="K337" s="151" t="n">
        <v>1600</v>
      </c>
      <c r="L337" s="152" t="n">
        <v>41184</v>
      </c>
      <c r="M337" s="153"/>
      <c r="N337" s="155" t="n">
        <v>25.74</v>
      </c>
      <c r="O337" s="156"/>
      <c r="P337" s="155"/>
      <c r="Q337" s="155"/>
      <c r="R337" s="155"/>
      <c r="S337" s="155" t="n">
        <v>1</v>
      </c>
      <c r="T337" s="2"/>
    </row>
    <row r="338" customFormat="false" ht="44.15" hidden="false" customHeight="true" outlineLevel="0" collapsed="false">
      <c r="A338" s="22"/>
      <c r="B338" s="149"/>
      <c r="C338" s="150" t="s">
        <v>39</v>
      </c>
      <c r="D338" s="150" t="s">
        <v>21</v>
      </c>
      <c r="E338" s="150" t="s">
        <v>40</v>
      </c>
      <c r="F338" s="151" t="s">
        <v>37</v>
      </c>
      <c r="G338" s="151" t="s">
        <v>622</v>
      </c>
      <c r="H338" s="151"/>
      <c r="I338" s="151" t="s">
        <v>37</v>
      </c>
      <c r="J338" s="152"/>
      <c r="K338" s="153" t="n">
        <v>1700</v>
      </c>
      <c r="L338" s="153" t="n">
        <v>10200</v>
      </c>
      <c r="M338" s="153"/>
      <c r="N338" s="155" t="n">
        <v>6</v>
      </c>
      <c r="O338" s="156"/>
      <c r="P338" s="155"/>
      <c r="Q338" s="155"/>
      <c r="R338" s="155"/>
      <c r="S338" s="155" t="n">
        <v>1</v>
      </c>
      <c r="T338" s="2"/>
    </row>
    <row r="339" customFormat="false" ht="44.15" hidden="false" customHeight="true" outlineLevel="0" collapsed="false">
      <c r="A339" s="22"/>
      <c r="B339" s="149"/>
      <c r="C339" s="150" t="s">
        <v>35</v>
      </c>
      <c r="D339" s="150" t="s">
        <v>21</v>
      </c>
      <c r="E339" s="150" t="s">
        <v>36</v>
      </c>
      <c r="F339" s="151" t="s">
        <v>37</v>
      </c>
      <c r="G339" s="152" t="s">
        <v>38</v>
      </c>
      <c r="H339" s="153"/>
      <c r="I339" s="153" t="s">
        <v>37</v>
      </c>
      <c r="J339" s="151"/>
      <c r="K339" s="152" t="n">
        <v>310</v>
      </c>
      <c r="L339" s="153" t="n">
        <v>1240</v>
      </c>
      <c r="M339" s="153"/>
      <c r="N339" s="155" t="n">
        <v>4.04</v>
      </c>
      <c r="O339" s="156"/>
      <c r="P339" s="155"/>
      <c r="Q339" s="155"/>
      <c r="R339" s="155"/>
      <c r="S339" s="155" t="n">
        <v>1</v>
      </c>
      <c r="T339" s="2"/>
    </row>
    <row r="340" customFormat="false" ht="44.15" hidden="false" customHeight="true" outlineLevel="0" collapsed="false">
      <c r="A340" s="22"/>
      <c r="B340" s="149"/>
      <c r="C340" s="150" t="s">
        <v>147</v>
      </c>
      <c r="D340" s="150" t="s">
        <v>21</v>
      </c>
      <c r="E340" s="150" t="s">
        <v>147</v>
      </c>
      <c r="F340" s="157" t="s">
        <v>148</v>
      </c>
      <c r="G340" s="151" t="s">
        <v>149</v>
      </c>
      <c r="H340" s="151" t="s">
        <v>150</v>
      </c>
      <c r="I340" s="151" t="s">
        <v>151</v>
      </c>
      <c r="J340" s="151"/>
      <c r="K340" s="152" t="n">
        <f aca="false">599+425</f>
        <v>1024</v>
      </c>
      <c r="L340" s="153" t="n">
        <f aca="false">K340*N340</f>
        <v>7168</v>
      </c>
      <c r="M340" s="153"/>
      <c r="N340" s="155" t="n">
        <v>7</v>
      </c>
      <c r="O340" s="156"/>
      <c r="P340" s="155"/>
      <c r="Q340" s="155"/>
      <c r="R340" s="155"/>
      <c r="S340" s="155" t="n">
        <v>1</v>
      </c>
      <c r="T340" s="2"/>
    </row>
    <row r="341" customFormat="false" ht="44.15" hidden="false" customHeight="true" outlineLevel="0" collapsed="false">
      <c r="A341" s="22"/>
      <c r="B341" s="149"/>
      <c r="C341" s="150" t="s">
        <v>152</v>
      </c>
      <c r="D341" s="150" t="s">
        <v>21</v>
      </c>
      <c r="E341" s="150" t="s">
        <v>152</v>
      </c>
      <c r="F341" s="151" t="s">
        <v>153</v>
      </c>
      <c r="G341" s="151" t="s">
        <v>154</v>
      </c>
      <c r="H341" s="151" t="s">
        <v>155</v>
      </c>
      <c r="I341" s="151" t="s">
        <v>156</v>
      </c>
      <c r="J341" s="151" t="s">
        <v>157</v>
      </c>
      <c r="K341" s="152" t="n">
        <v>450</v>
      </c>
      <c r="L341" s="153" t="n">
        <f aca="false">K341*N341</f>
        <v>10201.5</v>
      </c>
      <c r="M341" s="153"/>
      <c r="N341" s="155" t="n">
        <v>22.67</v>
      </c>
      <c r="O341" s="156"/>
      <c r="P341" s="155"/>
      <c r="Q341" s="155"/>
      <c r="R341" s="155"/>
      <c r="S341" s="155" t="n">
        <v>1</v>
      </c>
      <c r="T341" s="6" t="s">
        <v>623</v>
      </c>
    </row>
    <row r="342" customFormat="false" ht="44.15" hidden="false" customHeight="true" outlineLevel="0" collapsed="false">
      <c r="A342" s="22"/>
      <c r="B342" s="149"/>
      <c r="C342" s="150" t="s">
        <v>558</v>
      </c>
      <c r="D342" s="150" t="s">
        <v>57</v>
      </c>
      <c r="E342" s="150" t="s">
        <v>99</v>
      </c>
      <c r="F342" s="151" t="s">
        <v>624</v>
      </c>
      <c r="G342" s="151" t="s">
        <v>625</v>
      </c>
      <c r="H342" s="151" t="s">
        <v>626</v>
      </c>
      <c r="I342" s="151" t="s">
        <v>102</v>
      </c>
      <c r="J342" s="151"/>
      <c r="K342" s="152" t="s">
        <v>627</v>
      </c>
      <c r="L342" s="153" t="n">
        <v>124800</v>
      </c>
      <c r="M342" s="153"/>
      <c r="N342" s="155" t="n">
        <v>6</v>
      </c>
      <c r="O342" s="156"/>
      <c r="P342" s="155"/>
      <c r="Q342" s="155" t="n">
        <v>1</v>
      </c>
      <c r="R342" s="155" t="n">
        <f aca="false">8*N342</f>
        <v>48</v>
      </c>
      <c r="S342" s="155" t="n">
        <v>1</v>
      </c>
      <c r="T342" s="2"/>
    </row>
    <row r="343" customFormat="false" ht="44.15" hidden="false" customHeight="true" outlineLevel="0" collapsed="false">
      <c r="A343" s="22"/>
      <c r="B343" s="149"/>
      <c r="C343" s="150" t="s">
        <v>617</v>
      </c>
      <c r="D343" s="150" t="s">
        <v>494</v>
      </c>
      <c r="E343" s="150" t="s">
        <v>494</v>
      </c>
      <c r="F343" s="151"/>
      <c r="G343" s="151" t="s">
        <v>628</v>
      </c>
      <c r="H343" s="151"/>
      <c r="I343" s="151" t="s">
        <v>496</v>
      </c>
      <c r="J343" s="151"/>
      <c r="K343" s="152" t="n">
        <v>9600</v>
      </c>
      <c r="L343" s="153" t="n">
        <v>9600</v>
      </c>
      <c r="M343" s="153"/>
      <c r="N343" s="155" t="n">
        <v>1</v>
      </c>
      <c r="O343" s="156"/>
      <c r="P343" s="155"/>
      <c r="Q343" s="155"/>
      <c r="R343" s="155"/>
      <c r="S343" s="155" t="n">
        <v>1</v>
      </c>
      <c r="T343" s="2"/>
    </row>
    <row r="344" customFormat="false" ht="44.15" hidden="false" customHeight="true" outlineLevel="0" collapsed="false">
      <c r="A344" s="71"/>
      <c r="B344" s="149"/>
      <c r="C344" s="150" t="s">
        <v>617</v>
      </c>
      <c r="D344" s="150" t="s">
        <v>494</v>
      </c>
      <c r="E344" s="150" t="s">
        <v>494</v>
      </c>
      <c r="F344" s="151"/>
      <c r="G344" s="151" t="s">
        <v>629</v>
      </c>
      <c r="H344" s="151"/>
      <c r="I344" s="151" t="s">
        <v>496</v>
      </c>
      <c r="J344" s="151"/>
      <c r="K344" s="152" t="n">
        <v>8200</v>
      </c>
      <c r="L344" s="153" t="n">
        <v>8200</v>
      </c>
      <c r="M344" s="153"/>
      <c r="N344" s="155" t="n">
        <v>1</v>
      </c>
      <c r="O344" s="156"/>
      <c r="P344" s="155"/>
      <c r="Q344" s="155"/>
      <c r="R344" s="155"/>
      <c r="S344" s="155" t="n">
        <v>1</v>
      </c>
      <c r="T344" s="2"/>
    </row>
    <row r="345" customFormat="false" ht="44.15" hidden="false" customHeight="true" outlineLevel="0" collapsed="false">
      <c r="A345" s="22"/>
      <c r="B345" s="149"/>
      <c r="C345" s="150" t="s">
        <v>630</v>
      </c>
      <c r="D345" s="150" t="s">
        <v>21</v>
      </c>
      <c r="E345" s="150"/>
      <c r="F345" s="151"/>
      <c r="G345" s="151" t="s">
        <v>208</v>
      </c>
      <c r="H345" s="151"/>
      <c r="I345" s="151" t="s">
        <v>352</v>
      </c>
      <c r="J345" s="151"/>
      <c r="K345" s="152" t="n">
        <v>108996</v>
      </c>
      <c r="L345" s="152" t="n">
        <v>108996</v>
      </c>
      <c r="M345" s="153"/>
      <c r="N345" s="155"/>
      <c r="O345" s="156"/>
      <c r="P345" s="155"/>
      <c r="Q345" s="155"/>
      <c r="R345" s="155"/>
      <c r="S345" s="155" t="n">
        <v>1</v>
      </c>
      <c r="T345" s="2"/>
    </row>
    <row r="346" customFormat="false" ht="44.15" hidden="false" customHeight="true" outlineLevel="0" collapsed="false">
      <c r="A346" s="22"/>
      <c r="B346" s="149"/>
      <c r="C346" s="150" t="s">
        <v>541</v>
      </c>
      <c r="D346" s="150" t="s">
        <v>45</v>
      </c>
      <c r="E346" s="150" t="s">
        <v>45</v>
      </c>
      <c r="F346" s="151" t="s">
        <v>631</v>
      </c>
      <c r="G346" s="151" t="s">
        <v>632</v>
      </c>
      <c r="H346" s="151" t="s">
        <v>633</v>
      </c>
      <c r="I346" s="151" t="s">
        <v>634</v>
      </c>
      <c r="J346" s="151"/>
      <c r="K346" s="152" t="s">
        <v>635</v>
      </c>
      <c r="L346" s="153" t="n">
        <v>116400</v>
      </c>
      <c r="M346" s="153"/>
      <c r="N346" s="155" t="n">
        <v>2</v>
      </c>
      <c r="O346" s="156"/>
      <c r="P346" s="155"/>
      <c r="Q346" s="155"/>
      <c r="R346" s="155"/>
      <c r="S346" s="155" t="n">
        <v>1</v>
      </c>
      <c r="T346" s="2"/>
    </row>
    <row r="347" customFormat="false" ht="44.15" hidden="false" customHeight="true" outlineLevel="0" collapsed="false">
      <c r="A347" s="22"/>
      <c r="B347" s="149"/>
      <c r="C347" s="150" t="s">
        <v>636</v>
      </c>
      <c r="D347" s="150" t="s">
        <v>45</v>
      </c>
      <c r="E347" s="150" t="s">
        <v>45</v>
      </c>
      <c r="F347" s="151" t="s">
        <v>637</v>
      </c>
      <c r="G347" s="151" t="s">
        <v>638</v>
      </c>
      <c r="H347" s="151" t="s">
        <v>639</v>
      </c>
      <c r="I347" s="151" t="s">
        <v>640</v>
      </c>
      <c r="J347" s="151"/>
      <c r="K347" s="152" t="n">
        <v>452000</v>
      </c>
      <c r="L347" s="153" t="n">
        <v>452000</v>
      </c>
      <c r="M347" s="153"/>
      <c r="N347" s="155" t="n">
        <v>1</v>
      </c>
      <c r="O347" s="156"/>
      <c r="P347" s="155"/>
      <c r="Q347" s="155"/>
      <c r="R347" s="155"/>
      <c r="S347" s="155" t="n">
        <v>1</v>
      </c>
      <c r="T347" s="2"/>
    </row>
    <row r="348" customFormat="false" ht="44.15" hidden="false" customHeight="true" outlineLevel="0" collapsed="false">
      <c r="A348" s="22"/>
      <c r="B348" s="149"/>
      <c r="C348" s="150" t="s">
        <v>641</v>
      </c>
      <c r="D348" s="150" t="s">
        <v>29</v>
      </c>
      <c r="E348" s="150"/>
      <c r="F348" s="151" t="s">
        <v>642</v>
      </c>
      <c r="G348" s="151" t="s">
        <v>643</v>
      </c>
      <c r="H348" s="151" t="s">
        <v>644</v>
      </c>
      <c r="I348" s="151" t="s">
        <v>551</v>
      </c>
      <c r="J348" s="151"/>
      <c r="K348" s="152" t="s">
        <v>645</v>
      </c>
      <c r="L348" s="153" t="s">
        <v>645</v>
      </c>
      <c r="M348" s="153"/>
      <c r="N348" s="155" t="n">
        <v>1</v>
      </c>
      <c r="O348" s="156"/>
      <c r="P348" s="155"/>
      <c r="Q348" s="155"/>
      <c r="R348" s="155"/>
      <c r="S348" s="155" t="n">
        <v>1</v>
      </c>
      <c r="T348" s="2"/>
    </row>
    <row r="349" customFormat="false" ht="44.15" hidden="false" customHeight="true" outlineLevel="0" collapsed="false">
      <c r="A349" s="22"/>
      <c r="B349" s="149"/>
      <c r="C349" s="150" t="s">
        <v>28</v>
      </c>
      <c r="D349" s="150" t="s">
        <v>29</v>
      </c>
      <c r="E349" s="150" t="s">
        <v>30</v>
      </c>
      <c r="F349" s="151" t="s">
        <v>31</v>
      </c>
      <c r="G349" s="151"/>
      <c r="H349" s="151" t="s">
        <v>204</v>
      </c>
      <c r="I349" s="151" t="s">
        <v>33</v>
      </c>
      <c r="J349" s="151"/>
      <c r="K349" s="152"/>
      <c r="L349" s="153" t="n">
        <v>68940</v>
      </c>
      <c r="M349" s="153"/>
      <c r="N349" s="155" t="n">
        <v>10.2</v>
      </c>
      <c r="O349" s="156"/>
      <c r="P349" s="155"/>
      <c r="Q349" s="155"/>
      <c r="R349" s="155"/>
      <c r="S349" s="155" t="n">
        <v>1</v>
      </c>
      <c r="T349" s="2"/>
    </row>
    <row r="350" customFormat="false" ht="44.15" hidden="false" customHeight="true" outlineLevel="0" collapsed="false">
      <c r="A350" s="22"/>
      <c r="B350" s="149"/>
      <c r="C350" s="150" t="s">
        <v>143</v>
      </c>
      <c r="D350" s="150" t="s">
        <v>29</v>
      </c>
      <c r="E350" s="150" t="s">
        <v>30</v>
      </c>
      <c r="F350" s="151" t="s">
        <v>31</v>
      </c>
      <c r="G350" s="151"/>
      <c r="H350" s="151" t="s">
        <v>646</v>
      </c>
      <c r="I350" s="151" t="s">
        <v>33</v>
      </c>
      <c r="J350" s="151"/>
      <c r="K350" s="152"/>
      <c r="L350" s="153" t="n">
        <v>37224</v>
      </c>
      <c r="M350" s="153"/>
      <c r="N350" s="155" t="n">
        <v>8.8</v>
      </c>
      <c r="O350" s="156"/>
      <c r="P350" s="155"/>
      <c r="Q350" s="155"/>
      <c r="R350" s="155"/>
      <c r="S350" s="155" t="n">
        <v>1</v>
      </c>
      <c r="T350" s="2"/>
    </row>
    <row r="351" customFormat="false" ht="44.15" hidden="false" customHeight="true" outlineLevel="0" collapsed="false">
      <c r="A351" s="22"/>
      <c r="B351" s="149"/>
      <c r="C351" s="150" t="s">
        <v>144</v>
      </c>
      <c r="D351" s="150" t="s">
        <v>21</v>
      </c>
      <c r="E351" s="150" t="s">
        <v>145</v>
      </c>
      <c r="F351" s="151" t="s">
        <v>31</v>
      </c>
      <c r="G351" s="151"/>
      <c r="H351" s="151" t="s">
        <v>202</v>
      </c>
      <c r="I351" s="151" t="s">
        <v>33</v>
      </c>
      <c r="J351" s="151"/>
      <c r="K351" s="152"/>
      <c r="L351" s="153" t="n">
        <v>3280</v>
      </c>
      <c r="M351" s="153"/>
      <c r="N351" s="155" t="n">
        <v>2</v>
      </c>
      <c r="O351" s="156"/>
      <c r="P351" s="155"/>
      <c r="Q351" s="155"/>
      <c r="R351" s="155"/>
      <c r="S351" s="155" t="n">
        <v>1</v>
      </c>
      <c r="T351" s="2"/>
    </row>
    <row r="352" customFormat="false" ht="44.15" hidden="false" customHeight="true" outlineLevel="0" collapsed="false">
      <c r="A352" s="22"/>
      <c r="B352" s="149"/>
      <c r="C352" s="150" t="s">
        <v>77</v>
      </c>
      <c r="D352" s="150" t="s">
        <v>76</v>
      </c>
      <c r="E352" s="150" t="s">
        <v>77</v>
      </c>
      <c r="F352" s="151" t="s">
        <v>78</v>
      </c>
      <c r="G352" s="151" t="s">
        <v>79</v>
      </c>
      <c r="H352" s="151" t="s">
        <v>647</v>
      </c>
      <c r="I352" s="151" t="s">
        <v>81</v>
      </c>
      <c r="J352" s="151" t="s">
        <v>82</v>
      </c>
      <c r="K352" s="152" t="n">
        <v>84623</v>
      </c>
      <c r="L352" s="153" t="n">
        <f aca="false">K352*N352</f>
        <v>84623</v>
      </c>
      <c r="M352" s="153"/>
      <c r="N352" s="155" t="n">
        <v>1</v>
      </c>
      <c r="O352" s="156"/>
      <c r="P352" s="155"/>
      <c r="Q352" s="155" t="n">
        <v>1</v>
      </c>
      <c r="R352" s="155" t="n">
        <v>24</v>
      </c>
      <c r="S352" s="155" t="n">
        <v>1</v>
      </c>
      <c r="T352" s="2"/>
    </row>
    <row r="353" customFormat="false" ht="44.15" hidden="false" customHeight="true" outlineLevel="0" collapsed="false">
      <c r="A353" s="22"/>
      <c r="B353" s="149"/>
      <c r="C353" s="150" t="s">
        <v>117</v>
      </c>
      <c r="D353" s="150" t="s">
        <v>68</v>
      </c>
      <c r="E353" s="150" t="s">
        <v>117</v>
      </c>
      <c r="F353" s="151"/>
      <c r="G353" s="151" t="s">
        <v>211</v>
      </c>
      <c r="H353" s="151" t="s">
        <v>212</v>
      </c>
      <c r="I353" s="151" t="s">
        <v>213</v>
      </c>
      <c r="J353" s="151"/>
      <c r="K353" s="151" t="n">
        <v>51990</v>
      </c>
      <c r="L353" s="151" t="n">
        <v>51991</v>
      </c>
      <c r="M353" s="151"/>
      <c r="N353" s="151" t="n">
        <v>1</v>
      </c>
      <c r="O353" s="151"/>
      <c r="P353" s="151"/>
      <c r="Q353" s="151" t="n">
        <v>1</v>
      </c>
      <c r="R353" s="151" t="n">
        <v>66</v>
      </c>
      <c r="S353" s="151" t="n">
        <v>1</v>
      </c>
      <c r="T353" s="2"/>
    </row>
    <row r="354" customFormat="false" ht="44.15" hidden="false" customHeight="true" outlineLevel="0" collapsed="false">
      <c r="A354" s="22"/>
      <c r="B354" s="149"/>
      <c r="C354" s="150" t="s">
        <v>648</v>
      </c>
      <c r="D354" s="150" t="s">
        <v>44</v>
      </c>
      <c r="E354" s="150" t="s">
        <v>45</v>
      </c>
      <c r="F354" s="151"/>
      <c r="G354" s="151" t="s">
        <v>649</v>
      </c>
      <c r="H354" s="151"/>
      <c r="I354" s="151" t="s">
        <v>352</v>
      </c>
      <c r="J354" s="151"/>
      <c r="K354" s="152" t="n">
        <v>184780</v>
      </c>
      <c r="L354" s="153" t="n">
        <v>184780</v>
      </c>
      <c r="M354" s="153"/>
      <c r="N354" s="155"/>
      <c r="O354" s="156"/>
      <c r="P354" s="155"/>
      <c r="Q354" s="155"/>
      <c r="R354" s="155"/>
      <c r="S354" s="155" t="n">
        <v>1</v>
      </c>
      <c r="T354" s="2"/>
    </row>
    <row r="355" customFormat="false" ht="44.15" hidden="false" customHeight="true" outlineLevel="0" collapsed="false">
      <c r="A355" s="22"/>
      <c r="B355" s="149"/>
      <c r="C355" s="150" t="s">
        <v>214</v>
      </c>
      <c r="D355" s="150" t="s">
        <v>215</v>
      </c>
      <c r="E355" s="150" t="s">
        <v>216</v>
      </c>
      <c r="F355" s="151"/>
      <c r="G355" s="151" t="s">
        <v>650</v>
      </c>
      <c r="H355" s="151" t="s">
        <v>651</v>
      </c>
      <c r="I355" s="151" t="s">
        <v>540</v>
      </c>
      <c r="J355" s="151"/>
      <c r="K355" s="152" t="n">
        <v>9000</v>
      </c>
      <c r="L355" s="153" t="n">
        <v>9000</v>
      </c>
      <c r="M355" s="153"/>
      <c r="N355" s="155"/>
      <c r="O355" s="156"/>
      <c r="P355" s="155"/>
      <c r="Q355" s="155"/>
      <c r="R355" s="155"/>
      <c r="S355" s="155" t="n">
        <v>1</v>
      </c>
      <c r="T355" s="2"/>
    </row>
    <row r="356" customFormat="false" ht="44.15" hidden="false" customHeight="true" outlineLevel="0" collapsed="false">
      <c r="A356" s="22"/>
      <c r="B356" s="149"/>
      <c r="C356" s="150"/>
      <c r="D356" s="150" t="s">
        <v>215</v>
      </c>
      <c r="E356" s="150" t="s">
        <v>216</v>
      </c>
      <c r="F356" s="151" t="s">
        <v>652</v>
      </c>
      <c r="G356" s="151" t="s">
        <v>653</v>
      </c>
      <c r="H356" s="151" t="s">
        <v>654</v>
      </c>
      <c r="I356" s="151" t="s">
        <v>655</v>
      </c>
      <c r="J356" s="151"/>
      <c r="K356" s="152" t="n">
        <v>1790</v>
      </c>
      <c r="L356" s="153" t="n">
        <v>1790</v>
      </c>
      <c r="M356" s="153"/>
      <c r="N356" s="155" t="n">
        <v>1</v>
      </c>
      <c r="O356" s="156"/>
      <c r="P356" s="155"/>
      <c r="Q356" s="155"/>
      <c r="R356" s="155"/>
      <c r="S356" s="155" t="n">
        <v>1</v>
      </c>
      <c r="T356" s="2"/>
    </row>
    <row r="357" customFormat="false" ht="44.15" hidden="false" customHeight="true" outlineLevel="0" collapsed="false">
      <c r="A357" s="22"/>
      <c r="B357" s="149"/>
      <c r="C357" s="150" t="s">
        <v>656</v>
      </c>
      <c r="D357" s="150" t="s">
        <v>215</v>
      </c>
      <c r="E357" s="150" t="s">
        <v>216</v>
      </c>
      <c r="F357" s="151" t="s">
        <v>657</v>
      </c>
      <c r="G357" s="151" t="s">
        <v>658</v>
      </c>
      <c r="H357" s="151" t="s">
        <v>659</v>
      </c>
      <c r="I357" s="151" t="s">
        <v>660</v>
      </c>
      <c r="J357" s="151"/>
      <c r="K357" s="152" t="n">
        <v>4890</v>
      </c>
      <c r="L357" s="153" t="n">
        <v>4890</v>
      </c>
      <c r="M357" s="153"/>
      <c r="N357" s="155" t="n">
        <v>1</v>
      </c>
      <c r="O357" s="156"/>
      <c r="P357" s="155"/>
      <c r="Q357" s="155"/>
      <c r="R357" s="155"/>
      <c r="S357" s="155" t="n">
        <v>1</v>
      </c>
      <c r="T357" s="2"/>
    </row>
    <row r="358" customFormat="false" ht="44.15" hidden="false" customHeight="true" outlineLevel="0" collapsed="false">
      <c r="A358" s="22"/>
      <c r="B358" s="149"/>
      <c r="C358" s="150" t="s">
        <v>661</v>
      </c>
      <c r="D358" s="150" t="s">
        <v>44</v>
      </c>
      <c r="E358" s="150" t="s">
        <v>45</v>
      </c>
      <c r="F358" s="151"/>
      <c r="G358" s="151" t="s">
        <v>208</v>
      </c>
      <c r="H358" s="151"/>
      <c r="I358" s="151" t="s">
        <v>352</v>
      </c>
      <c r="J358" s="151"/>
      <c r="K358" s="152" t="n">
        <v>163590</v>
      </c>
      <c r="L358" s="153" t="n">
        <v>163590</v>
      </c>
      <c r="M358" s="153"/>
      <c r="N358" s="155"/>
      <c r="O358" s="156"/>
      <c r="P358" s="155"/>
      <c r="Q358" s="155"/>
      <c r="R358" s="155"/>
      <c r="S358" s="155" t="n">
        <v>1</v>
      </c>
      <c r="T358" s="2"/>
    </row>
    <row r="359" customFormat="false" ht="44.15" hidden="false" customHeight="true" outlineLevel="0" collapsed="false">
      <c r="A359" s="22"/>
      <c r="B359" s="149"/>
      <c r="C359" s="150" t="s">
        <v>662</v>
      </c>
      <c r="D359" s="150" t="s">
        <v>44</v>
      </c>
      <c r="E359" s="150" t="s">
        <v>45</v>
      </c>
      <c r="F359" s="151"/>
      <c r="G359" s="151" t="s">
        <v>663</v>
      </c>
      <c r="H359" s="151"/>
      <c r="I359" s="151" t="s">
        <v>352</v>
      </c>
      <c r="J359" s="151"/>
      <c r="K359" s="152" t="n">
        <v>46630</v>
      </c>
      <c r="L359" s="153" t="n">
        <v>46630</v>
      </c>
      <c r="M359" s="153"/>
      <c r="N359" s="155"/>
      <c r="O359" s="156"/>
      <c r="P359" s="155"/>
      <c r="Q359" s="155"/>
      <c r="R359" s="155"/>
      <c r="S359" s="155" t="n">
        <v>1</v>
      </c>
      <c r="T359" s="2"/>
    </row>
    <row r="360" customFormat="false" ht="44.15" hidden="false" customHeight="true" outlineLevel="0" collapsed="false">
      <c r="A360" s="22"/>
      <c r="B360" s="149"/>
      <c r="C360" s="150" t="s">
        <v>193</v>
      </c>
      <c r="D360" s="150" t="s">
        <v>45</v>
      </c>
      <c r="E360" s="150" t="s">
        <v>45</v>
      </c>
      <c r="F360" s="151" t="s">
        <v>664</v>
      </c>
      <c r="G360" s="151" t="s">
        <v>665</v>
      </c>
      <c r="H360" s="151" t="s">
        <v>666</v>
      </c>
      <c r="I360" s="151" t="s">
        <v>667</v>
      </c>
      <c r="J360" s="151"/>
      <c r="K360" s="152" t="n">
        <v>70951.1</v>
      </c>
      <c r="L360" s="153" t="n">
        <v>70951.1</v>
      </c>
      <c r="M360" s="153"/>
      <c r="N360" s="155" t="n">
        <v>1</v>
      </c>
      <c r="O360" s="156"/>
      <c r="P360" s="155"/>
      <c r="Q360" s="155"/>
      <c r="R360" s="155"/>
      <c r="S360" s="155" t="n">
        <v>1</v>
      </c>
      <c r="T360" s="2"/>
    </row>
    <row r="361" customFormat="false" ht="44.15" hidden="false" customHeight="true" outlineLevel="0" collapsed="false">
      <c r="A361" s="22"/>
      <c r="B361" s="149"/>
      <c r="C361" s="150" t="s">
        <v>668</v>
      </c>
      <c r="D361" s="150" t="s">
        <v>291</v>
      </c>
      <c r="E361" s="150"/>
      <c r="F361" s="151" t="s">
        <v>292</v>
      </c>
      <c r="G361" s="151" t="s">
        <v>293</v>
      </c>
      <c r="H361" s="151" t="s">
        <v>669</v>
      </c>
      <c r="I361" s="151" t="s">
        <v>295</v>
      </c>
      <c r="J361" s="151" t="s">
        <v>296</v>
      </c>
      <c r="K361" s="152" t="n">
        <v>45375</v>
      </c>
      <c r="L361" s="153" t="n">
        <f aca="false">K361*N361</f>
        <v>147015</v>
      </c>
      <c r="M361" s="153"/>
      <c r="N361" s="155" t="n">
        <v>3.24</v>
      </c>
      <c r="O361" s="156"/>
      <c r="P361" s="155"/>
      <c r="Q361" s="155"/>
      <c r="R361" s="155"/>
      <c r="S361" s="155" t="n">
        <v>1</v>
      </c>
      <c r="T361" s="2"/>
    </row>
    <row r="362" customFormat="false" ht="44.15" hidden="false" customHeight="true" outlineLevel="0" collapsed="false">
      <c r="A362" s="22"/>
      <c r="B362" s="149"/>
      <c r="C362" s="150" t="s">
        <v>670</v>
      </c>
      <c r="D362" s="150" t="s">
        <v>291</v>
      </c>
      <c r="E362" s="150"/>
      <c r="F362" s="151" t="s">
        <v>292</v>
      </c>
      <c r="G362" s="151" t="s">
        <v>293</v>
      </c>
      <c r="H362" s="151" t="s">
        <v>669</v>
      </c>
      <c r="I362" s="151" t="s">
        <v>295</v>
      </c>
      <c r="J362" s="151" t="s">
        <v>296</v>
      </c>
      <c r="K362" s="152" t="n">
        <v>45375</v>
      </c>
      <c r="L362" s="153" t="n">
        <f aca="false">K362*N362</f>
        <v>147015</v>
      </c>
      <c r="M362" s="153"/>
      <c r="N362" s="155" t="n">
        <v>3.24</v>
      </c>
      <c r="O362" s="156"/>
      <c r="P362" s="155"/>
      <c r="Q362" s="155"/>
      <c r="R362" s="155"/>
      <c r="S362" s="155" t="n">
        <v>1</v>
      </c>
      <c r="T362" s="2"/>
    </row>
    <row r="363" customFormat="false" ht="44.15" hidden="false" customHeight="true" outlineLevel="0" collapsed="false">
      <c r="A363" s="22"/>
      <c r="B363" s="158" t="s">
        <v>671</v>
      </c>
      <c r="C363" s="113" t="s">
        <v>672</v>
      </c>
      <c r="D363" s="113" t="s">
        <v>44</v>
      </c>
      <c r="E363" s="113" t="s">
        <v>45</v>
      </c>
      <c r="F363" s="114"/>
      <c r="G363" s="114" t="s">
        <v>663</v>
      </c>
      <c r="H363" s="114" t="s">
        <v>673</v>
      </c>
      <c r="I363" s="114" t="s">
        <v>352</v>
      </c>
      <c r="J363" s="114"/>
      <c r="K363" s="115" t="n">
        <v>64253</v>
      </c>
      <c r="L363" s="115" t="n">
        <v>64253</v>
      </c>
      <c r="M363" s="116"/>
      <c r="N363" s="119" t="n">
        <v>1</v>
      </c>
      <c r="O363" s="119"/>
      <c r="P363" s="119"/>
      <c r="Q363" s="119"/>
      <c r="R363" s="119"/>
      <c r="S363" s="119" t="n">
        <v>1</v>
      </c>
      <c r="T363" s="2"/>
    </row>
    <row r="364" customFormat="false" ht="44.15" hidden="false" customHeight="true" outlineLevel="0" collapsed="false">
      <c r="A364" s="71"/>
      <c r="B364" s="158"/>
      <c r="C364" s="113" t="s">
        <v>617</v>
      </c>
      <c r="D364" s="113" t="s">
        <v>494</v>
      </c>
      <c r="E364" s="113" t="s">
        <v>494</v>
      </c>
      <c r="F364" s="114"/>
      <c r="G364" s="114" t="s">
        <v>674</v>
      </c>
      <c r="H364" s="114"/>
      <c r="I364" s="114" t="s">
        <v>496</v>
      </c>
      <c r="J364" s="114"/>
      <c r="K364" s="115" t="n">
        <v>26400</v>
      </c>
      <c r="L364" s="115" t="n">
        <v>26400</v>
      </c>
      <c r="M364" s="116"/>
      <c r="N364" s="119" t="n">
        <v>1</v>
      </c>
      <c r="O364" s="119"/>
      <c r="P364" s="119"/>
      <c r="Q364" s="119"/>
      <c r="R364" s="119"/>
      <c r="S364" s="119" t="n">
        <v>1</v>
      </c>
      <c r="T364" s="2"/>
    </row>
    <row r="365" customFormat="false" ht="44.15" hidden="false" customHeight="true" outlineLevel="0" collapsed="false">
      <c r="A365" s="22"/>
      <c r="B365" s="158"/>
      <c r="C365" s="113" t="s">
        <v>675</v>
      </c>
      <c r="D365" s="113" t="s">
        <v>45</v>
      </c>
      <c r="E365" s="113" t="s">
        <v>45</v>
      </c>
      <c r="F365" s="114" t="s">
        <v>676</v>
      </c>
      <c r="G365" s="114" t="s">
        <v>677</v>
      </c>
      <c r="H365" s="114" t="s">
        <v>678</v>
      </c>
      <c r="I365" s="114" t="s">
        <v>679</v>
      </c>
      <c r="J365" s="114"/>
      <c r="K365" s="115" t="n">
        <v>123949</v>
      </c>
      <c r="L365" s="115" t="n">
        <v>123949</v>
      </c>
      <c r="M365" s="116"/>
      <c r="N365" s="119" t="n">
        <v>1</v>
      </c>
      <c r="O365" s="119"/>
      <c r="P365" s="119"/>
      <c r="Q365" s="119"/>
      <c r="R365" s="119"/>
      <c r="S365" s="119" t="n">
        <v>1</v>
      </c>
      <c r="T365" s="2"/>
    </row>
    <row r="366" customFormat="false" ht="44.15" hidden="false" customHeight="true" outlineLevel="0" collapsed="false">
      <c r="A366" s="22"/>
      <c r="B366" s="158"/>
      <c r="C366" s="113" t="s">
        <v>558</v>
      </c>
      <c r="D366" s="113" t="s">
        <v>57</v>
      </c>
      <c r="E366" s="113" t="s">
        <v>99</v>
      </c>
      <c r="F366" s="114" t="s">
        <v>680</v>
      </c>
      <c r="G366" s="114" t="s">
        <v>681</v>
      </c>
      <c r="H366" s="114" t="s">
        <v>682</v>
      </c>
      <c r="I366" s="114" t="s">
        <v>683</v>
      </c>
      <c r="J366" s="114"/>
      <c r="K366" s="115" t="s">
        <v>684</v>
      </c>
      <c r="L366" s="115" t="n">
        <v>9780</v>
      </c>
      <c r="M366" s="116"/>
      <c r="N366" s="119" t="n">
        <v>2</v>
      </c>
      <c r="O366" s="119"/>
      <c r="P366" s="119"/>
      <c r="Q366" s="119" t="n">
        <v>1</v>
      </c>
      <c r="R366" s="119" t="n">
        <v>120</v>
      </c>
      <c r="S366" s="119" t="n">
        <v>1</v>
      </c>
      <c r="T366" s="2"/>
    </row>
    <row r="367" customFormat="false" ht="44.15" hidden="false" customHeight="true" outlineLevel="0" collapsed="false">
      <c r="A367" s="22"/>
      <c r="B367" s="158"/>
      <c r="C367" s="113" t="s">
        <v>497</v>
      </c>
      <c r="D367" s="113" t="s">
        <v>45</v>
      </c>
      <c r="E367" s="113" t="s">
        <v>45</v>
      </c>
      <c r="F367" s="114" t="s">
        <v>685</v>
      </c>
      <c r="G367" s="114" t="s">
        <v>686</v>
      </c>
      <c r="H367" s="114" t="s">
        <v>687</v>
      </c>
      <c r="I367" s="114" t="s">
        <v>688</v>
      </c>
      <c r="J367" s="114"/>
      <c r="K367" s="115" t="s">
        <v>689</v>
      </c>
      <c r="L367" s="115" t="s">
        <v>689</v>
      </c>
      <c r="M367" s="116"/>
      <c r="N367" s="119" t="n">
        <v>1</v>
      </c>
      <c r="O367" s="119"/>
      <c r="P367" s="119"/>
      <c r="Q367" s="119"/>
      <c r="R367" s="119"/>
      <c r="S367" s="119" t="n">
        <v>1</v>
      </c>
      <c r="T367" s="2"/>
    </row>
    <row r="368" customFormat="false" ht="44.15" hidden="false" customHeight="true" outlineLevel="0" collapsed="false">
      <c r="A368" s="22"/>
      <c r="B368" s="158"/>
      <c r="C368" s="113" t="s">
        <v>690</v>
      </c>
      <c r="D368" s="113" t="s">
        <v>44</v>
      </c>
      <c r="E368" s="113" t="s">
        <v>45</v>
      </c>
      <c r="F368" s="114" t="s">
        <v>691</v>
      </c>
      <c r="G368" s="114" t="s">
        <v>692</v>
      </c>
      <c r="H368" s="114" t="s">
        <v>693</v>
      </c>
      <c r="I368" s="114" t="s">
        <v>679</v>
      </c>
      <c r="J368" s="114"/>
      <c r="K368" s="115" t="n">
        <v>17709.45</v>
      </c>
      <c r="L368" s="115"/>
      <c r="M368" s="116"/>
      <c r="N368" s="119" t="n">
        <v>1</v>
      </c>
      <c r="O368" s="119"/>
      <c r="P368" s="119"/>
      <c r="Q368" s="119"/>
      <c r="R368" s="119"/>
      <c r="S368" s="119" t="n">
        <v>1</v>
      </c>
      <c r="T368" s="2"/>
    </row>
    <row r="369" customFormat="false" ht="44.15" hidden="false" customHeight="true" outlineLevel="0" collapsed="false">
      <c r="A369" s="22"/>
      <c r="B369" s="158"/>
      <c r="C369" s="113" t="s">
        <v>694</v>
      </c>
      <c r="D369" s="113" t="s">
        <v>44</v>
      </c>
      <c r="E369" s="113" t="s">
        <v>45</v>
      </c>
      <c r="F369" s="114"/>
      <c r="G369" s="114" t="s">
        <v>695</v>
      </c>
      <c r="H369" s="114"/>
      <c r="I369" s="114" t="s">
        <v>352</v>
      </c>
      <c r="J369" s="114"/>
      <c r="K369" s="115" t="n">
        <v>375327</v>
      </c>
      <c r="L369" s="115" t="n">
        <v>375327</v>
      </c>
      <c r="M369" s="116"/>
      <c r="N369" s="119" t="n">
        <v>1</v>
      </c>
      <c r="O369" s="120"/>
      <c r="P369" s="119"/>
      <c r="Q369" s="119"/>
      <c r="R369" s="119"/>
      <c r="S369" s="119" t="n">
        <v>1</v>
      </c>
      <c r="T369" s="2"/>
    </row>
    <row r="370" customFormat="false" ht="44.15" hidden="false" customHeight="true" outlineLevel="0" collapsed="false">
      <c r="A370" s="22"/>
      <c r="B370" s="158"/>
      <c r="C370" s="113" t="s">
        <v>596</v>
      </c>
      <c r="D370" s="113" t="s">
        <v>45</v>
      </c>
      <c r="E370" s="113" t="s">
        <v>45</v>
      </c>
      <c r="F370" s="114" t="s">
        <v>597</v>
      </c>
      <c r="G370" s="114" t="s">
        <v>598</v>
      </c>
      <c r="H370" s="114" t="s">
        <v>599</v>
      </c>
      <c r="I370" s="114" t="s">
        <v>501</v>
      </c>
      <c r="J370" s="114" t="s">
        <v>600</v>
      </c>
      <c r="K370" s="115" t="s">
        <v>601</v>
      </c>
      <c r="L370" s="115" t="s">
        <v>601</v>
      </c>
      <c r="M370" s="116"/>
      <c r="N370" s="119" t="n">
        <v>1</v>
      </c>
      <c r="O370" s="120"/>
      <c r="P370" s="119"/>
      <c r="Q370" s="119"/>
      <c r="R370" s="119"/>
      <c r="S370" s="119" t="n">
        <v>1</v>
      </c>
      <c r="T370" s="2"/>
    </row>
    <row r="371" customFormat="false" ht="44.15" hidden="false" customHeight="true" outlineLevel="0" collapsed="false">
      <c r="A371" s="22"/>
      <c r="B371" s="158"/>
      <c r="C371" s="113" t="s">
        <v>696</v>
      </c>
      <c r="D371" s="113" t="s">
        <v>57</v>
      </c>
      <c r="E371" s="113" t="s">
        <v>99</v>
      </c>
      <c r="F371" s="114" t="s">
        <v>104</v>
      </c>
      <c r="G371" s="114" t="s">
        <v>474</v>
      </c>
      <c r="H371" s="114"/>
      <c r="I371" s="114" t="s">
        <v>102</v>
      </c>
      <c r="J371" s="114" t="s">
        <v>106</v>
      </c>
      <c r="K371" s="115" t="n">
        <v>10000</v>
      </c>
      <c r="L371" s="116" t="n">
        <f aca="false">K371*N371</f>
        <v>30000</v>
      </c>
      <c r="M371" s="116"/>
      <c r="N371" s="119" t="n">
        <v>3</v>
      </c>
      <c r="O371" s="120"/>
      <c r="P371" s="119"/>
      <c r="Q371" s="119" t="n">
        <v>1</v>
      </c>
      <c r="R371" s="119"/>
      <c r="S371" s="119" t="n">
        <v>1</v>
      </c>
      <c r="T371" s="2"/>
    </row>
    <row r="372" customFormat="false" ht="44.15" hidden="false" customHeight="true" outlineLevel="0" collapsed="false">
      <c r="A372" s="22"/>
      <c r="B372" s="158"/>
      <c r="C372" s="113" t="s">
        <v>537</v>
      </c>
      <c r="D372" s="113" t="s">
        <v>215</v>
      </c>
      <c r="E372" s="113" t="s">
        <v>216</v>
      </c>
      <c r="F372" s="114"/>
      <c r="G372" s="114" t="s">
        <v>650</v>
      </c>
      <c r="H372" s="114" t="s">
        <v>697</v>
      </c>
      <c r="I372" s="114" t="s">
        <v>540</v>
      </c>
      <c r="J372" s="114"/>
      <c r="K372" s="115"/>
      <c r="L372" s="115"/>
      <c r="M372" s="116"/>
      <c r="N372" s="119"/>
      <c r="O372" s="120"/>
      <c r="P372" s="119"/>
      <c r="Q372" s="119"/>
      <c r="R372" s="119"/>
      <c r="S372" s="119" t="n">
        <v>1</v>
      </c>
      <c r="T372" s="2"/>
    </row>
    <row r="373" customFormat="false" ht="44.15" hidden="false" customHeight="true" outlineLevel="0" collapsed="false">
      <c r="A373" s="22"/>
      <c r="B373" s="158"/>
      <c r="C373" s="113" t="s">
        <v>698</v>
      </c>
      <c r="D373" s="113" t="s">
        <v>44</v>
      </c>
      <c r="E373" s="113" t="s">
        <v>45</v>
      </c>
      <c r="F373" s="114"/>
      <c r="G373" s="114" t="s">
        <v>699</v>
      </c>
      <c r="H373" s="114" t="s">
        <v>351</v>
      </c>
      <c r="I373" s="114" t="s">
        <v>352</v>
      </c>
      <c r="J373" s="114"/>
      <c r="K373" s="115" t="n">
        <v>268807</v>
      </c>
      <c r="L373" s="115" t="n">
        <v>268807</v>
      </c>
      <c r="M373" s="116"/>
      <c r="N373" s="119" t="n">
        <v>1</v>
      </c>
      <c r="O373" s="120"/>
      <c r="P373" s="119"/>
      <c r="Q373" s="119"/>
      <c r="R373" s="119"/>
      <c r="S373" s="119" t="n">
        <v>1</v>
      </c>
      <c r="T373" s="2"/>
    </row>
    <row r="374" customFormat="false" ht="44.15" hidden="false" customHeight="true" outlineLevel="0" collapsed="false">
      <c r="A374" s="22"/>
      <c r="B374" s="158"/>
      <c r="C374" s="113" t="s">
        <v>28</v>
      </c>
      <c r="D374" s="113" t="s">
        <v>29</v>
      </c>
      <c r="E374" s="113" t="s">
        <v>30</v>
      </c>
      <c r="F374" s="114" t="s">
        <v>31</v>
      </c>
      <c r="G374" s="114"/>
      <c r="H374" s="114" t="s">
        <v>204</v>
      </c>
      <c r="I374" s="114" t="s">
        <v>33</v>
      </c>
      <c r="J374" s="114"/>
      <c r="K374" s="115"/>
      <c r="L374" s="115" t="n">
        <v>68940</v>
      </c>
      <c r="M374" s="116"/>
      <c r="N374" s="119" t="n">
        <v>10.2</v>
      </c>
      <c r="O374" s="120"/>
      <c r="P374" s="119"/>
      <c r="Q374" s="119"/>
      <c r="R374" s="119"/>
      <c r="S374" s="119" t="n">
        <v>1</v>
      </c>
      <c r="T374" s="2"/>
    </row>
    <row r="375" customFormat="false" ht="44.15" hidden="false" customHeight="true" outlineLevel="0" collapsed="false">
      <c r="A375" s="22"/>
      <c r="B375" s="158"/>
      <c r="C375" s="113" t="s">
        <v>144</v>
      </c>
      <c r="D375" s="113" t="s">
        <v>21</v>
      </c>
      <c r="E375" s="113" t="s">
        <v>145</v>
      </c>
      <c r="F375" s="114" t="s">
        <v>31</v>
      </c>
      <c r="G375" s="114"/>
      <c r="H375" s="114" t="s">
        <v>204</v>
      </c>
      <c r="I375" s="114" t="s">
        <v>33</v>
      </c>
      <c r="J375" s="114"/>
      <c r="K375" s="115"/>
      <c r="L375" s="115" t="n">
        <v>3280</v>
      </c>
      <c r="M375" s="116"/>
      <c r="N375" s="119" t="n">
        <v>2</v>
      </c>
      <c r="O375" s="120"/>
      <c r="P375" s="119"/>
      <c r="Q375" s="119"/>
      <c r="R375" s="119"/>
      <c r="S375" s="119" t="n">
        <v>1</v>
      </c>
      <c r="T375" s="2"/>
    </row>
    <row r="376" customFormat="false" ht="44.15" hidden="false" customHeight="true" outlineLevel="0" collapsed="false">
      <c r="A376" s="22"/>
      <c r="B376" s="158"/>
      <c r="C376" s="113" t="s">
        <v>143</v>
      </c>
      <c r="D376" s="113" t="s">
        <v>29</v>
      </c>
      <c r="E376" s="113" t="s">
        <v>30</v>
      </c>
      <c r="F376" s="114" t="s">
        <v>31</v>
      </c>
      <c r="G376" s="114"/>
      <c r="H376" s="114" t="s">
        <v>204</v>
      </c>
      <c r="I376" s="114" t="s">
        <v>33</v>
      </c>
      <c r="J376" s="114"/>
      <c r="K376" s="115"/>
      <c r="L376" s="115" t="n">
        <v>37224</v>
      </c>
      <c r="M376" s="116"/>
      <c r="N376" s="119" t="n">
        <v>8.8</v>
      </c>
      <c r="O376" s="120"/>
      <c r="P376" s="119"/>
      <c r="Q376" s="119"/>
      <c r="R376" s="119"/>
      <c r="S376" s="119" t="n">
        <v>1</v>
      </c>
      <c r="T376" s="2"/>
    </row>
    <row r="377" customFormat="false" ht="44.15" hidden="false" customHeight="true" outlineLevel="0" collapsed="false">
      <c r="A377" s="22"/>
      <c r="B377" s="158"/>
      <c r="C377" s="113" t="s">
        <v>103</v>
      </c>
      <c r="D377" s="113" t="s">
        <v>57</v>
      </c>
      <c r="E377" s="113" t="s">
        <v>99</v>
      </c>
      <c r="F377" s="114" t="s">
        <v>104</v>
      </c>
      <c r="G377" s="114" t="s">
        <v>246</v>
      </c>
      <c r="H377" s="114"/>
      <c r="I377" s="114" t="s">
        <v>102</v>
      </c>
      <c r="J377" s="114" t="s">
        <v>106</v>
      </c>
      <c r="K377" s="115" t="n">
        <v>4000</v>
      </c>
      <c r="L377" s="116" t="n">
        <f aca="false">K377*N377</f>
        <v>4000</v>
      </c>
      <c r="M377" s="116"/>
      <c r="N377" s="119" t="n">
        <v>1</v>
      </c>
      <c r="O377" s="120"/>
      <c r="P377" s="119"/>
      <c r="Q377" s="119" t="n">
        <v>1</v>
      </c>
      <c r="R377" s="119"/>
      <c r="S377" s="119" t="n">
        <v>1</v>
      </c>
      <c r="T377" s="2"/>
    </row>
    <row r="378" customFormat="false" ht="44.15" hidden="false" customHeight="true" outlineLevel="0" collapsed="false">
      <c r="A378" s="22"/>
      <c r="B378" s="158"/>
      <c r="C378" s="113" t="s">
        <v>103</v>
      </c>
      <c r="D378" s="113" t="s">
        <v>57</v>
      </c>
      <c r="E378" s="113" t="s">
        <v>99</v>
      </c>
      <c r="F378" s="114" t="s">
        <v>104</v>
      </c>
      <c r="G378" s="114" t="s">
        <v>621</v>
      </c>
      <c r="H378" s="114"/>
      <c r="I378" s="114" t="s">
        <v>102</v>
      </c>
      <c r="J378" s="114" t="s">
        <v>106</v>
      </c>
      <c r="K378" s="115" t="n">
        <f aca="false">640/8</f>
        <v>80</v>
      </c>
      <c r="L378" s="116" t="n">
        <f aca="false">K378*N378</f>
        <v>640</v>
      </c>
      <c r="M378" s="116"/>
      <c r="N378" s="119" t="n">
        <v>8</v>
      </c>
      <c r="O378" s="120"/>
      <c r="P378" s="119"/>
      <c r="Q378" s="119" t="n">
        <v>1</v>
      </c>
      <c r="R378" s="119"/>
      <c r="S378" s="119" t="n">
        <v>1</v>
      </c>
      <c r="T378" s="2"/>
    </row>
    <row r="379" customFormat="false" ht="44.15" hidden="false" customHeight="true" outlineLevel="0" collapsed="false">
      <c r="A379" s="22"/>
      <c r="B379" s="158"/>
      <c r="C379" s="113" t="s">
        <v>103</v>
      </c>
      <c r="D379" s="113" t="s">
        <v>57</v>
      </c>
      <c r="E379" s="113" t="s">
        <v>99</v>
      </c>
      <c r="F379" s="114" t="s">
        <v>104</v>
      </c>
      <c r="G379" s="114" t="s">
        <v>340</v>
      </c>
      <c r="H379" s="114"/>
      <c r="I379" s="114" t="s">
        <v>102</v>
      </c>
      <c r="J379" s="114" t="s">
        <v>106</v>
      </c>
      <c r="K379" s="115" t="n">
        <v>6200</v>
      </c>
      <c r="L379" s="116" t="n">
        <f aca="false">K379*N379</f>
        <v>6200</v>
      </c>
      <c r="M379" s="116"/>
      <c r="N379" s="119" t="n">
        <v>1</v>
      </c>
      <c r="O379" s="120"/>
      <c r="P379" s="119"/>
      <c r="Q379" s="119" t="n">
        <v>1</v>
      </c>
      <c r="R379" s="119"/>
      <c r="S379" s="119" t="n">
        <v>1</v>
      </c>
      <c r="T379" s="2"/>
    </row>
    <row r="380" customFormat="false" ht="44.15" hidden="false" customHeight="true" outlineLevel="0" collapsed="false">
      <c r="A380" s="22"/>
      <c r="B380" s="158"/>
      <c r="C380" s="113" t="s">
        <v>103</v>
      </c>
      <c r="D380" s="113" t="s">
        <v>57</v>
      </c>
      <c r="E380" s="113" t="s">
        <v>99</v>
      </c>
      <c r="F380" s="114" t="s">
        <v>104</v>
      </c>
      <c r="G380" s="114" t="s">
        <v>249</v>
      </c>
      <c r="H380" s="114"/>
      <c r="I380" s="114" t="s">
        <v>102</v>
      </c>
      <c r="J380" s="114" t="s">
        <v>106</v>
      </c>
      <c r="K380" s="115" t="n">
        <v>2800</v>
      </c>
      <c r="L380" s="116" t="n">
        <f aca="false">K380*N380</f>
        <v>2800</v>
      </c>
      <c r="M380" s="116"/>
      <c r="N380" s="119" t="n">
        <v>1</v>
      </c>
      <c r="O380" s="120"/>
      <c r="P380" s="119"/>
      <c r="Q380" s="119" t="n">
        <v>1</v>
      </c>
      <c r="R380" s="119"/>
      <c r="S380" s="119" t="n">
        <v>1</v>
      </c>
      <c r="T380" s="2"/>
    </row>
    <row r="381" customFormat="false" ht="44.15" hidden="false" customHeight="true" outlineLevel="0" collapsed="false">
      <c r="A381" s="22"/>
      <c r="B381" s="158"/>
      <c r="C381" s="113" t="s">
        <v>103</v>
      </c>
      <c r="D381" s="113" t="s">
        <v>57</v>
      </c>
      <c r="E381" s="113" t="s">
        <v>99</v>
      </c>
      <c r="F381" s="114" t="s">
        <v>104</v>
      </c>
      <c r="G381" s="114" t="s">
        <v>110</v>
      </c>
      <c r="H381" s="114"/>
      <c r="I381" s="114" t="s">
        <v>102</v>
      </c>
      <c r="J381" s="114" t="s">
        <v>106</v>
      </c>
      <c r="K381" s="115" t="n">
        <v>2000</v>
      </c>
      <c r="L381" s="116" t="n">
        <f aca="false">K381*N381</f>
        <v>4000</v>
      </c>
      <c r="M381" s="116"/>
      <c r="N381" s="119" t="n">
        <v>2</v>
      </c>
      <c r="O381" s="120"/>
      <c r="P381" s="119"/>
      <c r="Q381" s="119" t="n">
        <v>1</v>
      </c>
      <c r="R381" s="119"/>
      <c r="S381" s="119" t="n">
        <v>1</v>
      </c>
      <c r="T381" s="2"/>
    </row>
    <row r="382" customFormat="false" ht="44.15" hidden="false" customHeight="true" outlineLevel="0" collapsed="false">
      <c r="A382" s="22"/>
      <c r="B382" s="158"/>
      <c r="C382" s="113" t="s">
        <v>103</v>
      </c>
      <c r="D382" s="113" t="s">
        <v>57</v>
      </c>
      <c r="E382" s="113" t="s">
        <v>99</v>
      </c>
      <c r="F382" s="114" t="s">
        <v>104</v>
      </c>
      <c r="G382" s="114" t="s">
        <v>509</v>
      </c>
      <c r="H382" s="114"/>
      <c r="I382" s="114" t="s">
        <v>102</v>
      </c>
      <c r="J382" s="114" t="s">
        <v>106</v>
      </c>
      <c r="K382" s="115" t="n">
        <v>800</v>
      </c>
      <c r="L382" s="116" t="n">
        <f aca="false">K382*N382</f>
        <v>800</v>
      </c>
      <c r="M382" s="116"/>
      <c r="N382" s="119" t="n">
        <v>1</v>
      </c>
      <c r="O382" s="120"/>
      <c r="P382" s="119"/>
      <c r="Q382" s="119" t="n">
        <v>1</v>
      </c>
      <c r="R382" s="119"/>
      <c r="S382" s="119" t="n">
        <v>1</v>
      </c>
      <c r="T382" s="2"/>
    </row>
    <row r="383" customFormat="false" ht="44.15" hidden="false" customHeight="true" outlineLevel="0" collapsed="false">
      <c r="A383" s="22"/>
      <c r="B383" s="158"/>
      <c r="C383" s="113" t="s">
        <v>103</v>
      </c>
      <c r="D383" s="113" t="s">
        <v>57</v>
      </c>
      <c r="E383" s="113" t="s">
        <v>99</v>
      </c>
      <c r="F383" s="114" t="s">
        <v>104</v>
      </c>
      <c r="G383" s="114" t="s">
        <v>114</v>
      </c>
      <c r="H383" s="114"/>
      <c r="I383" s="114" t="s">
        <v>102</v>
      </c>
      <c r="J383" s="114" t="s">
        <v>106</v>
      </c>
      <c r="K383" s="115" t="n">
        <v>2800</v>
      </c>
      <c r="L383" s="116" t="n">
        <f aca="false">K383*N383</f>
        <v>2800</v>
      </c>
      <c r="M383" s="116"/>
      <c r="N383" s="119" t="n">
        <v>1</v>
      </c>
      <c r="O383" s="120"/>
      <c r="P383" s="119"/>
      <c r="Q383" s="119" t="n">
        <v>1</v>
      </c>
      <c r="R383" s="119"/>
      <c r="S383" s="119" t="n">
        <v>1</v>
      </c>
      <c r="T383" s="2"/>
    </row>
    <row r="384" customFormat="false" ht="44.15" hidden="false" customHeight="true" outlineLevel="0" collapsed="false">
      <c r="A384" s="22"/>
      <c r="B384" s="158"/>
      <c r="C384" s="113" t="s">
        <v>103</v>
      </c>
      <c r="D384" s="113" t="s">
        <v>57</v>
      </c>
      <c r="E384" s="113" t="s">
        <v>99</v>
      </c>
      <c r="F384" s="114" t="s">
        <v>104</v>
      </c>
      <c r="G384" s="114" t="s">
        <v>342</v>
      </c>
      <c r="H384" s="114"/>
      <c r="I384" s="114" t="s">
        <v>102</v>
      </c>
      <c r="J384" s="114" t="s">
        <v>106</v>
      </c>
      <c r="K384" s="115" t="n">
        <f aca="false">43200/4</f>
        <v>10800</v>
      </c>
      <c r="L384" s="116" t="n">
        <f aca="false">K384*N384</f>
        <v>43200</v>
      </c>
      <c r="M384" s="116"/>
      <c r="N384" s="119" t="n">
        <v>4</v>
      </c>
      <c r="O384" s="120"/>
      <c r="P384" s="119"/>
      <c r="Q384" s="119" t="n">
        <v>1</v>
      </c>
      <c r="R384" s="119" t="n">
        <f aca="false">10*N384</f>
        <v>40</v>
      </c>
      <c r="S384" s="119" t="n">
        <v>1</v>
      </c>
      <c r="T384" s="2"/>
    </row>
    <row r="385" customFormat="false" ht="44.15" hidden="false" customHeight="true" outlineLevel="0" collapsed="false">
      <c r="A385" s="22"/>
      <c r="B385" s="158"/>
      <c r="C385" s="113" t="s">
        <v>103</v>
      </c>
      <c r="D385" s="113" t="s">
        <v>57</v>
      </c>
      <c r="E385" s="113" t="s">
        <v>99</v>
      </c>
      <c r="F385" s="114" t="s">
        <v>104</v>
      </c>
      <c r="G385" s="114" t="s">
        <v>700</v>
      </c>
      <c r="H385" s="114"/>
      <c r="I385" s="114" t="s">
        <v>102</v>
      </c>
      <c r="J385" s="114" t="s">
        <v>106</v>
      </c>
      <c r="K385" s="115" t="n">
        <f aca="false">34000/5</f>
        <v>6800</v>
      </c>
      <c r="L385" s="116" t="n">
        <f aca="false">K385*N385</f>
        <v>34000</v>
      </c>
      <c r="M385" s="116"/>
      <c r="N385" s="119" t="n">
        <v>5</v>
      </c>
      <c r="O385" s="120"/>
      <c r="P385" s="119"/>
      <c r="Q385" s="119" t="n">
        <v>1</v>
      </c>
      <c r="R385" s="119" t="n">
        <f aca="false">10*N385</f>
        <v>50</v>
      </c>
      <c r="S385" s="119" t="n">
        <v>1</v>
      </c>
      <c r="T385" s="2"/>
    </row>
    <row r="386" customFormat="false" ht="44.15" hidden="false" customHeight="true" outlineLevel="0" collapsed="false">
      <c r="A386" s="22"/>
      <c r="B386" s="158"/>
      <c r="C386" s="113" t="s">
        <v>147</v>
      </c>
      <c r="D386" s="113" t="s">
        <v>21</v>
      </c>
      <c r="E386" s="113" t="s">
        <v>147</v>
      </c>
      <c r="F386" s="121" t="s">
        <v>148</v>
      </c>
      <c r="G386" s="114" t="s">
        <v>149</v>
      </c>
      <c r="H386" s="114" t="s">
        <v>150</v>
      </c>
      <c r="I386" s="114" t="s">
        <v>151</v>
      </c>
      <c r="J386" s="114"/>
      <c r="K386" s="115" t="n">
        <f aca="false">599+425</f>
        <v>1024</v>
      </c>
      <c r="L386" s="116" t="n">
        <f aca="false">K386*N386</f>
        <v>10240</v>
      </c>
      <c r="M386" s="116"/>
      <c r="N386" s="119" t="n">
        <v>10</v>
      </c>
      <c r="O386" s="120"/>
      <c r="P386" s="119"/>
      <c r="Q386" s="119"/>
      <c r="R386" s="119"/>
      <c r="S386" s="119" t="n">
        <v>1</v>
      </c>
      <c r="T386" s="2"/>
    </row>
    <row r="387" customFormat="false" ht="44.15" hidden="false" customHeight="true" outlineLevel="0" collapsed="false">
      <c r="A387" s="22"/>
      <c r="B387" s="158"/>
      <c r="C387" s="113" t="s">
        <v>39</v>
      </c>
      <c r="D387" s="113" t="s">
        <v>21</v>
      </c>
      <c r="E387" s="113" t="s">
        <v>40</v>
      </c>
      <c r="F387" s="121" t="s">
        <v>182</v>
      </c>
      <c r="G387" s="114" t="s">
        <v>701</v>
      </c>
      <c r="H387" s="114"/>
      <c r="I387" s="114" t="s">
        <v>37</v>
      </c>
      <c r="J387" s="114"/>
      <c r="K387" s="115" t="n">
        <v>1600</v>
      </c>
      <c r="L387" s="116" t="n">
        <v>20064</v>
      </c>
      <c r="M387" s="116"/>
      <c r="N387" s="119" t="n">
        <v>12.54</v>
      </c>
      <c r="O387" s="120"/>
      <c r="P387" s="119"/>
      <c r="Q387" s="119"/>
      <c r="R387" s="119"/>
      <c r="S387" s="119" t="n">
        <v>1</v>
      </c>
      <c r="T387" s="2"/>
    </row>
    <row r="388" customFormat="false" ht="44.15" hidden="false" customHeight="true" outlineLevel="0" collapsed="false">
      <c r="A388" s="22"/>
      <c r="B388" s="158"/>
      <c r="C388" s="113" t="s">
        <v>39</v>
      </c>
      <c r="D388" s="113" t="s">
        <v>21</v>
      </c>
      <c r="E388" s="113" t="s">
        <v>40</v>
      </c>
      <c r="F388" s="121" t="s">
        <v>182</v>
      </c>
      <c r="G388" s="114" t="s">
        <v>702</v>
      </c>
      <c r="H388" s="114"/>
      <c r="I388" s="114" t="s">
        <v>37</v>
      </c>
      <c r="J388" s="114"/>
      <c r="K388" s="115" t="n">
        <v>1600</v>
      </c>
      <c r="L388" s="116" t="n">
        <v>4368</v>
      </c>
      <c r="M388" s="116"/>
      <c r="N388" s="119" t="n">
        <v>2.73</v>
      </c>
      <c r="O388" s="120"/>
      <c r="P388" s="119"/>
      <c r="Q388" s="119"/>
      <c r="R388" s="119"/>
      <c r="S388" s="119" t="n">
        <v>1</v>
      </c>
      <c r="T388" s="2"/>
    </row>
    <row r="389" customFormat="false" ht="44.15" hidden="false" customHeight="true" outlineLevel="0" collapsed="false">
      <c r="A389" s="22"/>
      <c r="B389" s="158"/>
      <c r="C389" s="113" t="s">
        <v>35</v>
      </c>
      <c r="D389" s="113" t="s">
        <v>21</v>
      </c>
      <c r="E389" s="113" t="s">
        <v>36</v>
      </c>
      <c r="F389" s="114" t="s">
        <v>37</v>
      </c>
      <c r="G389" s="115" t="s">
        <v>38</v>
      </c>
      <c r="H389" s="116"/>
      <c r="I389" s="116" t="s">
        <v>37</v>
      </c>
      <c r="J389" s="114"/>
      <c r="K389" s="115" t="n">
        <v>310</v>
      </c>
      <c r="L389" s="116" t="n">
        <v>4488.8</v>
      </c>
      <c r="M389" s="116"/>
      <c r="N389" s="119" t="n">
        <v>14.48</v>
      </c>
      <c r="O389" s="120"/>
      <c r="P389" s="119"/>
      <c r="Q389" s="119"/>
      <c r="R389" s="119"/>
      <c r="S389" s="119" t="n">
        <v>1</v>
      </c>
      <c r="T389" s="2"/>
    </row>
    <row r="390" customFormat="false" ht="44.15" hidden="false" customHeight="true" outlineLevel="0" collapsed="false">
      <c r="A390" s="22" t="n">
        <f aca="false">A3</f>
        <v>32815840.058</v>
      </c>
      <c r="B390" s="158"/>
      <c r="C390" s="113" t="s">
        <v>152</v>
      </c>
      <c r="D390" s="113" t="s">
        <v>21</v>
      </c>
      <c r="E390" s="113" t="s">
        <v>152</v>
      </c>
      <c r="F390" s="114" t="s">
        <v>153</v>
      </c>
      <c r="G390" s="114" t="s">
        <v>154</v>
      </c>
      <c r="H390" s="114" t="s">
        <v>155</v>
      </c>
      <c r="I390" s="114" t="s">
        <v>156</v>
      </c>
      <c r="J390" s="114" t="s">
        <v>157</v>
      </c>
      <c r="K390" s="115" t="n">
        <v>450</v>
      </c>
      <c r="L390" s="116" t="n">
        <f aca="false">K390*N390</f>
        <v>7933.5</v>
      </c>
      <c r="M390" s="116"/>
      <c r="N390" s="119" t="n">
        <v>17.63</v>
      </c>
      <c r="O390" s="120"/>
      <c r="P390" s="119"/>
      <c r="Q390" s="119"/>
      <c r="R390" s="119"/>
      <c r="S390" s="119" t="n">
        <v>1</v>
      </c>
      <c r="T390" s="6" t="s">
        <v>703</v>
      </c>
    </row>
    <row r="391" customFormat="false" ht="44.15" hidden="false" customHeight="true" outlineLevel="0" collapsed="false">
      <c r="A391" s="12" t="n">
        <f aca="false">T12</f>
        <v>0.991423670668954</v>
      </c>
      <c r="B391" s="158"/>
      <c r="C391" s="113" t="s">
        <v>77</v>
      </c>
      <c r="D391" s="113" t="s">
        <v>76</v>
      </c>
      <c r="E391" s="113" t="s">
        <v>77</v>
      </c>
      <c r="F391" s="114" t="s">
        <v>78</v>
      </c>
      <c r="G391" s="114" t="s">
        <v>79</v>
      </c>
      <c r="H391" s="114" t="s">
        <v>647</v>
      </c>
      <c r="I391" s="114" t="s">
        <v>81</v>
      </c>
      <c r="J391" s="114" t="s">
        <v>82</v>
      </c>
      <c r="K391" s="115" t="n">
        <v>84623</v>
      </c>
      <c r="L391" s="116" t="n">
        <f aca="false">K391*N391</f>
        <v>84623</v>
      </c>
      <c r="M391" s="116"/>
      <c r="N391" s="119" t="n">
        <v>1</v>
      </c>
      <c r="O391" s="120"/>
      <c r="P391" s="119"/>
      <c r="Q391" s="119" t="n">
        <v>1</v>
      </c>
      <c r="R391" s="119" t="n">
        <v>24</v>
      </c>
      <c r="S391" s="119" t="n">
        <v>1</v>
      </c>
      <c r="T391" s="2"/>
    </row>
    <row r="392" customFormat="false" ht="44.15" hidden="false" customHeight="true" outlineLevel="0" collapsed="false">
      <c r="A392" s="22"/>
      <c r="B392" s="158"/>
      <c r="C392" s="113" t="s">
        <v>20</v>
      </c>
      <c r="D392" s="113" t="s">
        <v>21</v>
      </c>
      <c r="E392" s="113" t="s">
        <v>20</v>
      </c>
      <c r="F392" s="114" t="s">
        <v>184</v>
      </c>
      <c r="G392" s="114" t="s">
        <v>185</v>
      </c>
      <c r="H392" s="114" t="s">
        <v>186</v>
      </c>
      <c r="I392" s="114" t="s">
        <v>187</v>
      </c>
      <c r="J392" s="114"/>
      <c r="K392" s="115" t="n">
        <v>3637</v>
      </c>
      <c r="L392" s="116" t="n">
        <f aca="false">K392*N392</f>
        <v>48044.77</v>
      </c>
      <c r="M392" s="116"/>
      <c r="N392" s="117" t="n">
        <v>13.21</v>
      </c>
      <c r="O392" s="118"/>
      <c r="P392" s="119"/>
      <c r="Q392" s="119"/>
      <c r="R392" s="119"/>
      <c r="S392" s="119" t="n">
        <v>1</v>
      </c>
      <c r="T392" s="2"/>
    </row>
    <row r="393" customFormat="false" ht="44.15" hidden="false" customHeight="true" outlineLevel="0" collapsed="false">
      <c r="A393" s="22"/>
      <c r="B393" s="158"/>
      <c r="C393" s="113" t="s">
        <v>164</v>
      </c>
      <c r="D393" s="113" t="s">
        <v>127</v>
      </c>
      <c r="E393" s="113" t="s">
        <v>165</v>
      </c>
      <c r="F393" s="114" t="s">
        <v>166</v>
      </c>
      <c r="G393" s="114" t="s">
        <v>167</v>
      </c>
      <c r="H393" s="114" t="s">
        <v>168</v>
      </c>
      <c r="I393" s="114" t="s">
        <v>169</v>
      </c>
      <c r="J393" s="114"/>
      <c r="K393" s="115"/>
      <c r="L393" s="116" t="n">
        <v>62012</v>
      </c>
      <c r="M393" s="116"/>
      <c r="N393" s="119"/>
      <c r="O393" s="120"/>
      <c r="P393" s="119"/>
      <c r="Q393" s="119"/>
      <c r="R393" s="119"/>
      <c r="S393" s="119" t="n">
        <v>1</v>
      </c>
      <c r="T393" s="2"/>
    </row>
    <row r="394" customFormat="false" ht="44.15" hidden="false" customHeight="true" outlineLevel="0" collapsed="false">
      <c r="A394" s="22"/>
      <c r="B394" s="158"/>
      <c r="C394" s="113" t="s">
        <v>343</v>
      </c>
      <c r="D394" s="113" t="s">
        <v>298</v>
      </c>
      <c r="E394" s="113"/>
      <c r="F394" s="114" t="s">
        <v>345</v>
      </c>
      <c r="G394" s="114" t="s">
        <v>346</v>
      </c>
      <c r="H394" s="114"/>
      <c r="I394" s="114" t="s">
        <v>295</v>
      </c>
      <c r="J394" s="114" t="s">
        <v>347</v>
      </c>
      <c r="K394" s="115" t="n">
        <v>8080</v>
      </c>
      <c r="L394" s="116" t="n">
        <f aca="false">K394*N394</f>
        <v>8080</v>
      </c>
      <c r="M394" s="116"/>
      <c r="N394" s="119" t="n">
        <v>1</v>
      </c>
      <c r="O394" s="120"/>
      <c r="P394" s="119"/>
      <c r="Q394" s="119"/>
      <c r="R394" s="119"/>
      <c r="S394" s="119" t="n">
        <v>1</v>
      </c>
      <c r="T394" s="2"/>
    </row>
    <row r="395" customFormat="false" ht="44.15" hidden="false" customHeight="true" outlineLevel="0" collapsed="false">
      <c r="A395" s="22"/>
      <c r="B395" s="159" t="s">
        <v>704</v>
      </c>
      <c r="C395" s="127" t="s">
        <v>20</v>
      </c>
      <c r="D395" s="127" t="s">
        <v>21</v>
      </c>
      <c r="E395" s="127" t="s">
        <v>20</v>
      </c>
      <c r="F395" s="128" t="s">
        <v>184</v>
      </c>
      <c r="G395" s="128" t="s">
        <v>185</v>
      </c>
      <c r="H395" s="128" t="s">
        <v>186</v>
      </c>
      <c r="I395" s="128" t="s">
        <v>187</v>
      </c>
      <c r="J395" s="128"/>
      <c r="K395" s="130" t="n">
        <v>3637</v>
      </c>
      <c r="L395" s="131" t="n">
        <f aca="false">K395*N395</f>
        <v>23022.21</v>
      </c>
      <c r="M395" s="131"/>
      <c r="N395" s="134" t="n">
        <v>6.33</v>
      </c>
      <c r="O395" s="134"/>
      <c r="P395" s="132"/>
      <c r="Q395" s="132"/>
      <c r="R395" s="132"/>
      <c r="S395" s="132" t="n">
        <v>1</v>
      </c>
      <c r="T395" s="2"/>
    </row>
    <row r="396" customFormat="false" ht="44.15" hidden="false" customHeight="true" outlineLevel="0" collapsed="false">
      <c r="A396" s="22"/>
      <c r="B396" s="159"/>
      <c r="C396" s="127" t="s">
        <v>343</v>
      </c>
      <c r="D396" s="127" t="s">
        <v>298</v>
      </c>
      <c r="E396" s="127"/>
      <c r="F396" s="128" t="s">
        <v>345</v>
      </c>
      <c r="G396" s="128" t="s">
        <v>346</v>
      </c>
      <c r="H396" s="128"/>
      <c r="I396" s="128" t="s">
        <v>295</v>
      </c>
      <c r="J396" s="128" t="s">
        <v>347</v>
      </c>
      <c r="K396" s="130" t="n">
        <v>8080</v>
      </c>
      <c r="L396" s="131" t="n">
        <f aca="false">K396*N396</f>
        <v>8080</v>
      </c>
      <c r="M396" s="131"/>
      <c r="N396" s="132" t="n">
        <v>1</v>
      </c>
      <c r="O396" s="133"/>
      <c r="P396" s="132"/>
      <c r="Q396" s="132"/>
      <c r="R396" s="132"/>
      <c r="S396" s="132" t="n">
        <v>1</v>
      </c>
      <c r="T396" s="2"/>
    </row>
    <row r="397" customFormat="false" ht="44.15" hidden="false" customHeight="true" outlineLevel="0" collapsed="false">
      <c r="A397" s="22"/>
      <c r="B397" s="159"/>
      <c r="C397" s="127" t="s">
        <v>103</v>
      </c>
      <c r="D397" s="127" t="s">
        <v>57</v>
      </c>
      <c r="E397" s="127" t="s">
        <v>99</v>
      </c>
      <c r="F397" s="128" t="s">
        <v>104</v>
      </c>
      <c r="G397" s="128" t="s">
        <v>474</v>
      </c>
      <c r="H397" s="128"/>
      <c r="I397" s="128" t="s">
        <v>102</v>
      </c>
      <c r="J397" s="128" t="s">
        <v>106</v>
      </c>
      <c r="K397" s="130" t="n">
        <v>10000</v>
      </c>
      <c r="L397" s="131" t="n">
        <f aca="false">K397*N397</f>
        <v>10000</v>
      </c>
      <c r="M397" s="131"/>
      <c r="N397" s="132" t="n">
        <v>1</v>
      </c>
      <c r="O397" s="133"/>
      <c r="P397" s="132"/>
      <c r="Q397" s="132" t="n">
        <v>1</v>
      </c>
      <c r="R397" s="132"/>
      <c r="S397" s="132" t="n">
        <v>1</v>
      </c>
      <c r="T397" s="2"/>
    </row>
    <row r="398" customFormat="false" ht="44.15" hidden="false" customHeight="true" outlineLevel="0" collapsed="false">
      <c r="A398" s="22"/>
      <c r="B398" s="159"/>
      <c r="C398" s="127" t="s">
        <v>103</v>
      </c>
      <c r="D398" s="127" t="s">
        <v>57</v>
      </c>
      <c r="E398" s="127" t="s">
        <v>99</v>
      </c>
      <c r="F398" s="128" t="s">
        <v>104</v>
      </c>
      <c r="G398" s="128" t="s">
        <v>475</v>
      </c>
      <c r="H398" s="128"/>
      <c r="I398" s="128" t="s">
        <v>102</v>
      </c>
      <c r="J398" s="128" t="s">
        <v>106</v>
      </c>
      <c r="K398" s="130" t="n">
        <v>6200</v>
      </c>
      <c r="L398" s="131" t="n">
        <f aca="false">K398*N398</f>
        <v>6200</v>
      </c>
      <c r="M398" s="131"/>
      <c r="N398" s="132" t="n">
        <v>1</v>
      </c>
      <c r="O398" s="133"/>
      <c r="P398" s="132"/>
      <c r="Q398" s="132" t="n">
        <v>1</v>
      </c>
      <c r="R398" s="132"/>
      <c r="S398" s="132" t="n">
        <v>1</v>
      </c>
      <c r="T398" s="2"/>
    </row>
    <row r="399" customFormat="false" ht="44.15" hidden="false" customHeight="true" outlineLevel="0" collapsed="false">
      <c r="A399" s="22"/>
      <c r="B399" s="159"/>
      <c r="C399" s="127" t="s">
        <v>103</v>
      </c>
      <c r="D399" s="127" t="s">
        <v>57</v>
      </c>
      <c r="E399" s="127" t="s">
        <v>99</v>
      </c>
      <c r="F399" s="128" t="s">
        <v>104</v>
      </c>
      <c r="G399" s="128" t="s">
        <v>509</v>
      </c>
      <c r="H399" s="128"/>
      <c r="I399" s="128" t="s">
        <v>102</v>
      </c>
      <c r="J399" s="128" t="s">
        <v>106</v>
      </c>
      <c r="K399" s="130" t="n">
        <v>800</v>
      </c>
      <c r="L399" s="131" t="n">
        <f aca="false">K399*N399</f>
        <v>800</v>
      </c>
      <c r="M399" s="131"/>
      <c r="N399" s="132" t="n">
        <v>1</v>
      </c>
      <c r="O399" s="133"/>
      <c r="P399" s="132"/>
      <c r="Q399" s="132" t="n">
        <v>1</v>
      </c>
      <c r="R399" s="132"/>
      <c r="S399" s="132" t="n">
        <v>1</v>
      </c>
      <c r="T399" s="2"/>
    </row>
    <row r="400" customFormat="false" ht="44.15" hidden="false" customHeight="true" outlineLevel="0" collapsed="false">
      <c r="A400" s="22"/>
      <c r="B400" s="159"/>
      <c r="C400" s="127" t="s">
        <v>103</v>
      </c>
      <c r="D400" s="127" t="s">
        <v>57</v>
      </c>
      <c r="E400" s="127" t="s">
        <v>99</v>
      </c>
      <c r="F400" s="128" t="s">
        <v>104</v>
      </c>
      <c r="G400" s="128" t="s">
        <v>114</v>
      </c>
      <c r="H400" s="128"/>
      <c r="I400" s="128" t="s">
        <v>102</v>
      </c>
      <c r="J400" s="128" t="s">
        <v>106</v>
      </c>
      <c r="K400" s="130" t="n">
        <v>2800</v>
      </c>
      <c r="L400" s="131" t="n">
        <f aca="false">K400*N400</f>
        <v>2800</v>
      </c>
      <c r="M400" s="131"/>
      <c r="N400" s="132" t="n">
        <v>1</v>
      </c>
      <c r="O400" s="133"/>
      <c r="P400" s="132"/>
      <c r="Q400" s="132" t="n">
        <v>1</v>
      </c>
      <c r="R400" s="132"/>
      <c r="S400" s="132" t="n">
        <v>1</v>
      </c>
      <c r="T400" s="2"/>
    </row>
    <row r="401" customFormat="false" ht="44.15" hidden="false" customHeight="true" outlineLevel="0" collapsed="false">
      <c r="A401" s="22"/>
      <c r="B401" s="159"/>
      <c r="C401" s="127" t="s">
        <v>103</v>
      </c>
      <c r="D401" s="127" t="s">
        <v>57</v>
      </c>
      <c r="E401" s="127" t="s">
        <v>99</v>
      </c>
      <c r="F401" s="128" t="s">
        <v>104</v>
      </c>
      <c r="G401" s="128" t="s">
        <v>705</v>
      </c>
      <c r="H401" s="128"/>
      <c r="I401" s="128" t="s">
        <v>102</v>
      </c>
      <c r="J401" s="128" t="s">
        <v>106</v>
      </c>
      <c r="K401" s="130" t="n">
        <f aca="false">21600/2</f>
        <v>10800</v>
      </c>
      <c r="L401" s="131" t="n">
        <f aca="false">K401*N401</f>
        <v>21600</v>
      </c>
      <c r="M401" s="131"/>
      <c r="N401" s="132" t="n">
        <v>2</v>
      </c>
      <c r="O401" s="133"/>
      <c r="P401" s="132"/>
      <c r="Q401" s="132" t="n">
        <v>1</v>
      </c>
      <c r="R401" s="132" t="n">
        <f aca="false">10*N401</f>
        <v>20</v>
      </c>
      <c r="S401" s="132" t="n">
        <v>1</v>
      </c>
      <c r="T401" s="2"/>
    </row>
    <row r="402" customFormat="false" ht="44.15" hidden="false" customHeight="true" outlineLevel="0" collapsed="false">
      <c r="A402" s="22"/>
      <c r="B402" s="159"/>
      <c r="C402" s="127" t="s">
        <v>103</v>
      </c>
      <c r="D402" s="127" t="s">
        <v>57</v>
      </c>
      <c r="E402" s="127" t="s">
        <v>99</v>
      </c>
      <c r="F402" s="128" t="s">
        <v>104</v>
      </c>
      <c r="G402" s="128" t="s">
        <v>700</v>
      </c>
      <c r="H402" s="128"/>
      <c r="I402" s="128" t="s">
        <v>102</v>
      </c>
      <c r="J402" s="128" t="s">
        <v>106</v>
      </c>
      <c r="K402" s="130" t="n">
        <f aca="false">13600/2</f>
        <v>6800</v>
      </c>
      <c r="L402" s="131" t="n">
        <f aca="false">K402*N402</f>
        <v>13600</v>
      </c>
      <c r="M402" s="131"/>
      <c r="N402" s="132" t="n">
        <v>2</v>
      </c>
      <c r="O402" s="133"/>
      <c r="P402" s="132"/>
      <c r="Q402" s="132" t="n">
        <v>1</v>
      </c>
      <c r="R402" s="132" t="n">
        <f aca="false">10*N402</f>
        <v>20</v>
      </c>
      <c r="S402" s="132" t="n">
        <v>1</v>
      </c>
      <c r="T402" s="2"/>
    </row>
    <row r="403" customFormat="false" ht="44.15" hidden="false" customHeight="true" outlineLevel="0" collapsed="false">
      <c r="A403" s="124"/>
      <c r="B403" s="159"/>
      <c r="C403" s="127" t="s">
        <v>437</v>
      </c>
      <c r="D403" s="127" t="s">
        <v>44</v>
      </c>
      <c r="E403" s="127" t="s">
        <v>45</v>
      </c>
      <c r="F403" s="128"/>
      <c r="G403" s="128" t="s">
        <v>706</v>
      </c>
      <c r="H403" s="128"/>
      <c r="I403" s="128" t="s">
        <v>352</v>
      </c>
      <c r="J403" s="128"/>
      <c r="K403" s="160" t="n">
        <v>2745184</v>
      </c>
      <c r="L403" s="131" t="n">
        <v>2745184</v>
      </c>
      <c r="M403" s="131"/>
      <c r="N403" s="132" t="n">
        <v>1</v>
      </c>
      <c r="O403" s="133"/>
      <c r="P403" s="132"/>
      <c r="Q403" s="132"/>
      <c r="R403" s="132"/>
      <c r="S403" s="132" t="n">
        <v>1</v>
      </c>
      <c r="T403" s="2"/>
    </row>
    <row r="404" customFormat="false" ht="44.15" hidden="false" customHeight="true" outlineLevel="0" collapsed="false">
      <c r="A404" s="22"/>
      <c r="B404" s="159"/>
      <c r="C404" s="127" t="s">
        <v>164</v>
      </c>
      <c r="D404" s="127" t="s">
        <v>127</v>
      </c>
      <c r="E404" s="127" t="s">
        <v>165</v>
      </c>
      <c r="F404" s="128" t="s">
        <v>166</v>
      </c>
      <c r="G404" s="128" t="s">
        <v>167</v>
      </c>
      <c r="H404" s="128" t="s">
        <v>168</v>
      </c>
      <c r="I404" s="128" t="s">
        <v>169</v>
      </c>
      <c r="J404" s="128"/>
      <c r="K404" s="130"/>
      <c r="L404" s="131" t="n">
        <v>46755</v>
      </c>
      <c r="M404" s="131"/>
      <c r="N404" s="132"/>
      <c r="O404" s="133"/>
      <c r="P404" s="132"/>
      <c r="Q404" s="132"/>
      <c r="R404" s="132"/>
      <c r="S404" s="132" t="n">
        <v>1</v>
      </c>
      <c r="T404" s="2"/>
    </row>
    <row r="405" customFormat="false" ht="44.15" hidden="false" customHeight="true" outlineLevel="0" collapsed="false">
      <c r="A405" s="22"/>
      <c r="B405" s="159"/>
      <c r="C405" s="127" t="s">
        <v>35</v>
      </c>
      <c r="D405" s="127" t="s">
        <v>21</v>
      </c>
      <c r="E405" s="127" t="s">
        <v>36</v>
      </c>
      <c r="F405" s="128" t="s">
        <v>37</v>
      </c>
      <c r="G405" s="130" t="s">
        <v>38</v>
      </c>
      <c r="H405" s="131"/>
      <c r="I405" s="131" t="s">
        <v>37</v>
      </c>
      <c r="J405" s="128"/>
      <c r="K405" s="130" t="n">
        <v>310</v>
      </c>
      <c r="L405" s="131" t="n">
        <v>7688</v>
      </c>
      <c r="M405" s="131"/>
      <c r="N405" s="132" t="n">
        <v>24.8</v>
      </c>
      <c r="O405" s="133"/>
      <c r="P405" s="132"/>
      <c r="Q405" s="132"/>
      <c r="R405" s="132"/>
      <c r="S405" s="132" t="n">
        <v>1</v>
      </c>
      <c r="T405" s="2"/>
    </row>
    <row r="406" customFormat="false" ht="44.15" hidden="false" customHeight="true" outlineLevel="0" collapsed="false">
      <c r="A406" s="22"/>
      <c r="B406" s="159"/>
      <c r="C406" s="127" t="s">
        <v>152</v>
      </c>
      <c r="D406" s="127" t="s">
        <v>21</v>
      </c>
      <c r="E406" s="127" t="s">
        <v>152</v>
      </c>
      <c r="F406" s="128" t="s">
        <v>153</v>
      </c>
      <c r="G406" s="128" t="s">
        <v>154</v>
      </c>
      <c r="H406" s="128" t="s">
        <v>155</v>
      </c>
      <c r="I406" s="128" t="s">
        <v>156</v>
      </c>
      <c r="J406" s="128" t="s">
        <v>157</v>
      </c>
      <c r="K406" s="130" t="n">
        <v>450</v>
      </c>
      <c r="L406" s="131" t="n">
        <f aca="false">K406*N406</f>
        <v>990</v>
      </c>
      <c r="M406" s="131"/>
      <c r="N406" s="132" t="n">
        <v>2.2</v>
      </c>
      <c r="O406" s="133"/>
      <c r="P406" s="132"/>
      <c r="Q406" s="132"/>
      <c r="R406" s="132"/>
      <c r="S406" s="132" t="n">
        <v>1</v>
      </c>
      <c r="T406" s="6" t="n">
        <v>2235</v>
      </c>
    </row>
    <row r="407" customFormat="false" ht="44.15" hidden="false" customHeight="true" outlineLevel="0" collapsed="false">
      <c r="A407" s="22"/>
      <c r="B407" s="161" t="s">
        <v>707</v>
      </c>
      <c r="C407" s="162" t="s">
        <v>343</v>
      </c>
      <c r="D407" s="162" t="s">
        <v>298</v>
      </c>
      <c r="E407" s="162"/>
      <c r="F407" s="163" t="s">
        <v>345</v>
      </c>
      <c r="G407" s="163" t="s">
        <v>346</v>
      </c>
      <c r="H407" s="163"/>
      <c r="I407" s="163" t="s">
        <v>295</v>
      </c>
      <c r="J407" s="163" t="s">
        <v>347</v>
      </c>
      <c r="K407" s="164" t="n">
        <v>8080</v>
      </c>
      <c r="L407" s="165" t="n">
        <f aca="false">K407*N407</f>
        <v>8080</v>
      </c>
      <c r="M407" s="165"/>
      <c r="N407" s="166" t="n">
        <v>1</v>
      </c>
      <c r="O407" s="166"/>
      <c r="P407" s="166"/>
      <c r="Q407" s="166"/>
      <c r="R407" s="166"/>
      <c r="S407" s="166" t="n">
        <v>1</v>
      </c>
      <c r="T407" s="2"/>
    </row>
    <row r="408" customFormat="false" ht="44.15" hidden="false" customHeight="true" outlineLevel="0" collapsed="false">
      <c r="A408" s="22"/>
      <c r="B408" s="161"/>
      <c r="C408" s="162" t="s">
        <v>103</v>
      </c>
      <c r="D408" s="162" t="s">
        <v>57</v>
      </c>
      <c r="E408" s="162" t="s">
        <v>99</v>
      </c>
      <c r="F408" s="163" t="s">
        <v>104</v>
      </c>
      <c r="G408" s="163" t="s">
        <v>474</v>
      </c>
      <c r="H408" s="163"/>
      <c r="I408" s="163" t="s">
        <v>102</v>
      </c>
      <c r="J408" s="163" t="s">
        <v>106</v>
      </c>
      <c r="K408" s="164" t="n">
        <v>10000</v>
      </c>
      <c r="L408" s="165" t="n">
        <f aca="false">K408*N408</f>
        <v>50000</v>
      </c>
      <c r="M408" s="165"/>
      <c r="N408" s="166" t="n">
        <v>5</v>
      </c>
      <c r="O408" s="166"/>
      <c r="P408" s="166"/>
      <c r="Q408" s="166" t="n">
        <v>1</v>
      </c>
      <c r="R408" s="166"/>
      <c r="S408" s="166" t="n">
        <v>1</v>
      </c>
      <c r="T408" s="2"/>
    </row>
    <row r="409" customFormat="false" ht="44.15" hidden="false" customHeight="true" outlineLevel="0" collapsed="false">
      <c r="A409" s="22"/>
      <c r="B409" s="161"/>
      <c r="C409" s="162" t="s">
        <v>103</v>
      </c>
      <c r="D409" s="162" t="s">
        <v>57</v>
      </c>
      <c r="E409" s="162" t="s">
        <v>99</v>
      </c>
      <c r="F409" s="163" t="s">
        <v>104</v>
      </c>
      <c r="G409" s="163" t="s">
        <v>110</v>
      </c>
      <c r="H409" s="163"/>
      <c r="I409" s="163" t="s">
        <v>102</v>
      </c>
      <c r="J409" s="163" t="s">
        <v>106</v>
      </c>
      <c r="K409" s="164" t="n">
        <v>2000</v>
      </c>
      <c r="L409" s="165" t="n">
        <f aca="false">K409*N409</f>
        <v>8000</v>
      </c>
      <c r="M409" s="165"/>
      <c r="N409" s="166" t="n">
        <v>4</v>
      </c>
      <c r="O409" s="166"/>
      <c r="P409" s="166"/>
      <c r="Q409" s="166" t="n">
        <v>1</v>
      </c>
      <c r="R409" s="166"/>
      <c r="S409" s="166" t="n">
        <v>1</v>
      </c>
      <c r="T409" s="2"/>
    </row>
    <row r="410" customFormat="false" ht="44.15" hidden="false" customHeight="true" outlineLevel="0" collapsed="false">
      <c r="A410" s="22"/>
      <c r="B410" s="161"/>
      <c r="C410" s="162" t="s">
        <v>103</v>
      </c>
      <c r="D410" s="162" t="s">
        <v>57</v>
      </c>
      <c r="E410" s="162" t="s">
        <v>99</v>
      </c>
      <c r="F410" s="163" t="s">
        <v>104</v>
      </c>
      <c r="G410" s="163" t="s">
        <v>708</v>
      </c>
      <c r="H410" s="163"/>
      <c r="I410" s="163" t="s">
        <v>102</v>
      </c>
      <c r="J410" s="163" t="s">
        <v>106</v>
      </c>
      <c r="K410" s="164" t="n">
        <v>8600</v>
      </c>
      <c r="L410" s="165" t="n">
        <f aca="false">K410*N410</f>
        <v>8600</v>
      </c>
      <c r="M410" s="165"/>
      <c r="N410" s="166" t="n">
        <v>1</v>
      </c>
      <c r="O410" s="166"/>
      <c r="P410" s="166"/>
      <c r="Q410" s="166" t="n">
        <v>1</v>
      </c>
      <c r="R410" s="166"/>
      <c r="S410" s="166" t="n">
        <v>1</v>
      </c>
      <c r="T410" s="2"/>
    </row>
    <row r="411" customFormat="false" ht="44.15" hidden="false" customHeight="true" outlineLevel="0" collapsed="false">
      <c r="A411" s="22"/>
      <c r="B411" s="161"/>
      <c r="C411" s="162" t="s">
        <v>103</v>
      </c>
      <c r="D411" s="162" t="s">
        <v>57</v>
      </c>
      <c r="E411" s="162" t="s">
        <v>99</v>
      </c>
      <c r="F411" s="163" t="s">
        <v>104</v>
      </c>
      <c r="G411" s="163" t="s">
        <v>509</v>
      </c>
      <c r="H411" s="163"/>
      <c r="I411" s="163" t="s">
        <v>102</v>
      </c>
      <c r="J411" s="163" t="s">
        <v>106</v>
      </c>
      <c r="K411" s="164" t="n">
        <v>800</v>
      </c>
      <c r="L411" s="165" t="n">
        <f aca="false">K411*N411</f>
        <v>800</v>
      </c>
      <c r="M411" s="165"/>
      <c r="N411" s="166" t="n">
        <v>1</v>
      </c>
      <c r="O411" s="166"/>
      <c r="P411" s="166"/>
      <c r="Q411" s="166" t="n">
        <v>1</v>
      </c>
      <c r="R411" s="166"/>
      <c r="S411" s="166" t="n">
        <v>1</v>
      </c>
      <c r="T411" s="2"/>
    </row>
    <row r="412" customFormat="false" ht="44.15" hidden="false" customHeight="true" outlineLevel="0" collapsed="false">
      <c r="A412" s="22"/>
      <c r="B412" s="161"/>
      <c r="C412" s="162" t="s">
        <v>103</v>
      </c>
      <c r="D412" s="162" t="s">
        <v>57</v>
      </c>
      <c r="E412" s="162" t="s">
        <v>99</v>
      </c>
      <c r="F412" s="163" t="s">
        <v>104</v>
      </c>
      <c r="G412" s="163" t="s">
        <v>621</v>
      </c>
      <c r="H412" s="163"/>
      <c r="I412" s="163" t="s">
        <v>102</v>
      </c>
      <c r="J412" s="163" t="s">
        <v>106</v>
      </c>
      <c r="K412" s="164" t="n">
        <v>80</v>
      </c>
      <c r="L412" s="165" t="n">
        <f aca="false">K412*N412</f>
        <v>1280</v>
      </c>
      <c r="M412" s="165"/>
      <c r="N412" s="166" t="n">
        <v>16</v>
      </c>
      <c r="O412" s="166"/>
      <c r="P412" s="166"/>
      <c r="Q412" s="166" t="n">
        <v>1</v>
      </c>
      <c r="R412" s="166"/>
      <c r="S412" s="166" t="n">
        <v>1</v>
      </c>
      <c r="T412" s="2"/>
    </row>
    <row r="413" customFormat="false" ht="44.15" hidden="false" customHeight="true" outlineLevel="0" collapsed="false">
      <c r="A413" s="22"/>
      <c r="B413" s="161"/>
      <c r="C413" s="162" t="s">
        <v>103</v>
      </c>
      <c r="D413" s="162" t="s">
        <v>57</v>
      </c>
      <c r="E413" s="162" t="s">
        <v>99</v>
      </c>
      <c r="F413" s="163" t="s">
        <v>104</v>
      </c>
      <c r="G413" s="163" t="s">
        <v>114</v>
      </c>
      <c r="H413" s="163"/>
      <c r="I413" s="163" t="s">
        <v>102</v>
      </c>
      <c r="J413" s="163" t="s">
        <v>106</v>
      </c>
      <c r="K413" s="164" t="n">
        <v>2800</v>
      </c>
      <c r="L413" s="165" t="n">
        <f aca="false">K413*N413</f>
        <v>2800</v>
      </c>
      <c r="M413" s="165"/>
      <c r="N413" s="166" t="n">
        <v>1</v>
      </c>
      <c r="O413" s="166"/>
      <c r="P413" s="166"/>
      <c r="Q413" s="166" t="n">
        <v>1</v>
      </c>
      <c r="R413" s="166"/>
      <c r="S413" s="166" t="n">
        <v>1</v>
      </c>
      <c r="T413" s="2"/>
    </row>
    <row r="414" customFormat="false" ht="44.15" hidden="false" customHeight="true" outlineLevel="0" collapsed="false">
      <c r="A414" s="22"/>
      <c r="B414" s="161"/>
      <c r="C414" s="162" t="s">
        <v>103</v>
      </c>
      <c r="D414" s="162" t="s">
        <v>57</v>
      </c>
      <c r="E414" s="162" t="s">
        <v>99</v>
      </c>
      <c r="F414" s="163" t="s">
        <v>104</v>
      </c>
      <c r="G414" s="163" t="s">
        <v>616</v>
      </c>
      <c r="H414" s="163"/>
      <c r="I414" s="163" t="s">
        <v>102</v>
      </c>
      <c r="J414" s="163" t="s">
        <v>106</v>
      </c>
      <c r="K414" s="164" t="n">
        <f aca="false">13600/2</f>
        <v>6800</v>
      </c>
      <c r="L414" s="165" t="n">
        <f aca="false">K414*N414</f>
        <v>13600</v>
      </c>
      <c r="M414" s="165"/>
      <c r="N414" s="166" t="n">
        <v>2</v>
      </c>
      <c r="O414" s="166"/>
      <c r="P414" s="166"/>
      <c r="Q414" s="166" t="n">
        <v>1</v>
      </c>
      <c r="R414" s="166" t="n">
        <f aca="false">10*N414</f>
        <v>20</v>
      </c>
      <c r="S414" s="166" t="n">
        <v>1</v>
      </c>
      <c r="T414" s="2"/>
    </row>
    <row r="415" customFormat="false" ht="44.15" hidden="false" customHeight="true" outlineLevel="0" collapsed="false">
      <c r="A415" s="22"/>
      <c r="B415" s="161"/>
      <c r="C415" s="162" t="s">
        <v>103</v>
      </c>
      <c r="D415" s="162" t="s">
        <v>57</v>
      </c>
      <c r="E415" s="162" t="s">
        <v>99</v>
      </c>
      <c r="F415" s="163" t="s">
        <v>104</v>
      </c>
      <c r="G415" s="163" t="s">
        <v>342</v>
      </c>
      <c r="H415" s="163"/>
      <c r="I415" s="163" t="s">
        <v>102</v>
      </c>
      <c r="J415" s="163" t="s">
        <v>106</v>
      </c>
      <c r="K415" s="164" t="n">
        <f aca="false">118800/11</f>
        <v>10800</v>
      </c>
      <c r="L415" s="165" t="n">
        <f aca="false">K415*N415</f>
        <v>118800</v>
      </c>
      <c r="M415" s="165"/>
      <c r="N415" s="166" t="n">
        <v>11</v>
      </c>
      <c r="O415" s="166"/>
      <c r="P415" s="166"/>
      <c r="Q415" s="166" t="n">
        <v>1</v>
      </c>
      <c r="R415" s="166" t="n">
        <f aca="false">10*N415</f>
        <v>110</v>
      </c>
      <c r="S415" s="166" t="n">
        <v>1</v>
      </c>
      <c r="T415" s="2"/>
    </row>
    <row r="416" customFormat="false" ht="44.15" hidden="false" customHeight="true" outlineLevel="0" collapsed="false">
      <c r="A416" s="22"/>
      <c r="B416" s="161"/>
      <c r="C416" s="162" t="s">
        <v>103</v>
      </c>
      <c r="D416" s="162" t="s">
        <v>57</v>
      </c>
      <c r="E416" s="162" t="s">
        <v>99</v>
      </c>
      <c r="F416" s="163" t="s">
        <v>104</v>
      </c>
      <c r="G416" s="163" t="s">
        <v>251</v>
      </c>
      <c r="H416" s="163"/>
      <c r="I416" s="163" t="s">
        <v>102</v>
      </c>
      <c r="J416" s="163" t="s">
        <v>106</v>
      </c>
      <c r="K416" s="164" t="n">
        <f aca="false">43200/4</f>
        <v>10800</v>
      </c>
      <c r="L416" s="165" t="n">
        <f aca="false">K416*N416</f>
        <v>43200</v>
      </c>
      <c r="M416" s="165"/>
      <c r="N416" s="166" t="n">
        <v>4</v>
      </c>
      <c r="O416" s="167"/>
      <c r="P416" s="166"/>
      <c r="Q416" s="166" t="n">
        <v>1</v>
      </c>
      <c r="R416" s="166" t="n">
        <f aca="false">16*N416</f>
        <v>64</v>
      </c>
      <c r="S416" s="166" t="n">
        <v>1</v>
      </c>
      <c r="T416" s="2"/>
    </row>
    <row r="417" customFormat="false" ht="44.15" hidden="false" customHeight="true" outlineLevel="0" collapsed="false">
      <c r="A417" s="22"/>
      <c r="B417" s="161"/>
      <c r="C417" s="162" t="s">
        <v>709</v>
      </c>
      <c r="D417" s="162" t="s">
        <v>44</v>
      </c>
      <c r="E417" s="162" t="s">
        <v>45</v>
      </c>
      <c r="F417" s="163"/>
      <c r="G417" s="163" t="s">
        <v>350</v>
      </c>
      <c r="H417" s="163"/>
      <c r="I417" s="163" t="s">
        <v>352</v>
      </c>
      <c r="J417" s="163"/>
      <c r="K417" s="164" t="n">
        <v>2745184</v>
      </c>
      <c r="L417" s="164" t="n">
        <v>2745184</v>
      </c>
      <c r="M417" s="165"/>
      <c r="N417" s="166" t="n">
        <v>1</v>
      </c>
      <c r="O417" s="167"/>
      <c r="P417" s="166"/>
      <c r="Q417" s="166"/>
      <c r="R417" s="166"/>
      <c r="S417" s="166" t="n">
        <v>1</v>
      </c>
      <c r="T417" s="2"/>
    </row>
    <row r="418" customFormat="false" ht="44.15" hidden="false" customHeight="true" outlineLevel="0" collapsed="false">
      <c r="A418" s="22"/>
      <c r="B418" s="161"/>
      <c r="C418" s="162" t="s">
        <v>164</v>
      </c>
      <c r="D418" s="162" t="s">
        <v>127</v>
      </c>
      <c r="E418" s="162" t="s">
        <v>165</v>
      </c>
      <c r="F418" s="163" t="s">
        <v>166</v>
      </c>
      <c r="G418" s="163" t="s">
        <v>167</v>
      </c>
      <c r="H418" s="163" t="s">
        <v>168</v>
      </c>
      <c r="I418" s="163" t="s">
        <v>169</v>
      </c>
      <c r="J418" s="163"/>
      <c r="K418" s="164"/>
      <c r="L418" s="164" t="n">
        <v>93799</v>
      </c>
      <c r="M418" s="165"/>
      <c r="N418" s="166"/>
      <c r="O418" s="167"/>
      <c r="P418" s="166"/>
      <c r="Q418" s="166"/>
      <c r="R418" s="166"/>
      <c r="S418" s="166" t="n">
        <v>1</v>
      </c>
      <c r="T418" s="2"/>
    </row>
    <row r="419" customFormat="false" ht="44.15" hidden="false" customHeight="true" outlineLevel="0" collapsed="false">
      <c r="A419" s="22"/>
      <c r="B419" s="161"/>
      <c r="C419" s="162" t="s">
        <v>20</v>
      </c>
      <c r="D419" s="162" t="s">
        <v>21</v>
      </c>
      <c r="E419" s="162" t="s">
        <v>20</v>
      </c>
      <c r="F419" s="163" t="s">
        <v>184</v>
      </c>
      <c r="G419" s="163" t="s">
        <v>185</v>
      </c>
      <c r="H419" s="163" t="s">
        <v>186</v>
      </c>
      <c r="I419" s="163" t="s">
        <v>187</v>
      </c>
      <c r="J419" s="163"/>
      <c r="K419" s="164" t="n">
        <v>3637</v>
      </c>
      <c r="L419" s="165" t="n">
        <f aca="false">K419*N419</f>
        <v>102236.07</v>
      </c>
      <c r="M419" s="165"/>
      <c r="N419" s="168" t="n">
        <v>28.11</v>
      </c>
      <c r="O419" s="169"/>
      <c r="P419" s="166"/>
      <c r="Q419" s="166"/>
      <c r="R419" s="166"/>
      <c r="S419" s="166" t="n">
        <v>1</v>
      </c>
      <c r="T419" s="2"/>
    </row>
    <row r="420" customFormat="false" ht="44.15" hidden="false" customHeight="true" outlineLevel="0" collapsed="false">
      <c r="A420" s="22"/>
      <c r="B420" s="161"/>
      <c r="C420" s="162" t="s">
        <v>152</v>
      </c>
      <c r="D420" s="162" t="s">
        <v>21</v>
      </c>
      <c r="E420" s="162" t="s">
        <v>152</v>
      </c>
      <c r="F420" s="163" t="s">
        <v>153</v>
      </c>
      <c r="G420" s="163" t="s">
        <v>154</v>
      </c>
      <c r="H420" s="163" t="s">
        <v>155</v>
      </c>
      <c r="I420" s="163" t="s">
        <v>156</v>
      </c>
      <c r="J420" s="163" t="s">
        <v>157</v>
      </c>
      <c r="K420" s="164" t="n">
        <v>450</v>
      </c>
      <c r="L420" s="165" t="n">
        <f aca="false">K420*N420</f>
        <v>2250</v>
      </c>
      <c r="M420" s="165"/>
      <c r="N420" s="166" t="n">
        <v>5</v>
      </c>
      <c r="O420" s="167"/>
      <c r="P420" s="166"/>
      <c r="Q420" s="166"/>
      <c r="R420" s="166"/>
      <c r="S420" s="166" t="n">
        <v>1</v>
      </c>
      <c r="T420" s="6" t="s">
        <v>710</v>
      </c>
    </row>
    <row r="421" customFormat="false" ht="44.15" hidden="false" customHeight="true" outlineLevel="0" collapsed="false">
      <c r="A421" s="22"/>
      <c r="B421" s="161"/>
      <c r="C421" s="162" t="s">
        <v>35</v>
      </c>
      <c r="D421" s="162" t="s">
        <v>21</v>
      </c>
      <c r="E421" s="162" t="s">
        <v>36</v>
      </c>
      <c r="F421" s="163" t="s">
        <v>37</v>
      </c>
      <c r="G421" s="163" t="s">
        <v>711</v>
      </c>
      <c r="H421" s="162"/>
      <c r="I421" s="162" t="s">
        <v>37</v>
      </c>
      <c r="J421" s="162"/>
      <c r="K421" s="163" t="n">
        <v>310</v>
      </c>
      <c r="L421" s="164" t="n">
        <v>25110</v>
      </c>
      <c r="M421" s="165"/>
      <c r="N421" s="166" t="n">
        <v>81</v>
      </c>
      <c r="O421" s="167"/>
      <c r="P421" s="166"/>
      <c r="Q421" s="166"/>
      <c r="R421" s="166"/>
      <c r="S421" s="166" t="n">
        <v>1</v>
      </c>
      <c r="T421" s="2"/>
    </row>
    <row r="422" customFormat="false" ht="44.15" hidden="false" customHeight="true" outlineLevel="0" collapsed="false">
      <c r="A422" s="22"/>
      <c r="B422" s="161"/>
      <c r="C422" s="162" t="s">
        <v>117</v>
      </c>
      <c r="D422" s="162" t="s">
        <v>68</v>
      </c>
      <c r="E422" s="162" t="s">
        <v>117</v>
      </c>
      <c r="F422" s="163"/>
      <c r="G422" s="163" t="s">
        <v>211</v>
      </c>
      <c r="H422" s="163" t="s">
        <v>212</v>
      </c>
      <c r="I422" s="163" t="s">
        <v>213</v>
      </c>
      <c r="J422" s="163"/>
      <c r="K422" s="163" t="n">
        <v>51990</v>
      </c>
      <c r="L422" s="163" t="n">
        <v>51991</v>
      </c>
      <c r="M422" s="163"/>
      <c r="N422" s="163" t="n">
        <v>1</v>
      </c>
      <c r="O422" s="163"/>
      <c r="P422" s="163"/>
      <c r="Q422" s="163" t="n">
        <v>1</v>
      </c>
      <c r="R422" s="163" t="n">
        <v>66</v>
      </c>
      <c r="S422" s="163" t="n">
        <v>1</v>
      </c>
      <c r="T422" s="2"/>
    </row>
    <row r="423" customFormat="false" ht="44.15" hidden="false" customHeight="true" outlineLevel="0" collapsed="false">
      <c r="A423" s="22"/>
      <c r="B423" s="161"/>
      <c r="C423" s="162" t="s">
        <v>712</v>
      </c>
      <c r="D423" s="162" t="s">
        <v>45</v>
      </c>
      <c r="E423" s="162" t="s">
        <v>45</v>
      </c>
      <c r="F423" s="163" t="s">
        <v>713</v>
      </c>
      <c r="G423" s="163" t="s">
        <v>714</v>
      </c>
      <c r="H423" s="163" t="s">
        <v>715</v>
      </c>
      <c r="I423" s="163" t="s">
        <v>716</v>
      </c>
      <c r="J423" s="163"/>
      <c r="K423" s="164" t="s">
        <v>717</v>
      </c>
      <c r="L423" s="164" t="n">
        <v>311444</v>
      </c>
      <c r="M423" s="165"/>
      <c r="N423" s="166" t="n">
        <v>2</v>
      </c>
      <c r="O423" s="167"/>
      <c r="P423" s="166"/>
      <c r="Q423" s="166"/>
      <c r="R423" s="166"/>
      <c r="S423" s="166" t="n">
        <v>1</v>
      </c>
      <c r="T423" s="2"/>
    </row>
    <row r="424" customFormat="false" ht="44.15" hidden="false" customHeight="true" outlineLevel="0" collapsed="false">
      <c r="A424" s="22"/>
      <c r="B424" s="170" t="s">
        <v>718</v>
      </c>
      <c r="C424" s="23" t="s">
        <v>719</v>
      </c>
      <c r="D424" s="23" t="s">
        <v>93</v>
      </c>
      <c r="E424" s="23" t="s">
        <v>369</v>
      </c>
      <c r="F424" s="16" t="s">
        <v>720</v>
      </c>
      <c r="G424" s="16" t="s">
        <v>721</v>
      </c>
      <c r="H424" s="16" t="s">
        <v>722</v>
      </c>
      <c r="I424" s="16" t="s">
        <v>723</v>
      </c>
      <c r="J424" s="16"/>
      <c r="K424" s="17" t="n">
        <v>589941</v>
      </c>
      <c r="L424" s="17" t="n">
        <v>589941</v>
      </c>
      <c r="M424" s="18"/>
      <c r="N424" s="21" t="n">
        <v>1</v>
      </c>
      <c r="O424" s="21"/>
      <c r="P424" s="21"/>
      <c r="Q424" s="21"/>
      <c r="R424" s="21"/>
      <c r="S424" s="21" t="n">
        <v>1</v>
      </c>
      <c r="T424" s="2"/>
    </row>
    <row r="425" customFormat="false" ht="44.15" hidden="false" customHeight="true" outlineLevel="0" collapsed="false">
      <c r="A425" s="22"/>
      <c r="B425" s="170"/>
      <c r="C425" s="23" t="s">
        <v>724</v>
      </c>
      <c r="D425" s="23" t="s">
        <v>44</v>
      </c>
      <c r="E425" s="23" t="s">
        <v>45</v>
      </c>
      <c r="F425" s="16"/>
      <c r="G425" s="16" t="s">
        <v>725</v>
      </c>
      <c r="H425" s="16"/>
      <c r="I425" s="16" t="s">
        <v>352</v>
      </c>
      <c r="J425" s="16"/>
      <c r="K425" s="17" t="n">
        <v>139578</v>
      </c>
      <c r="L425" s="17" t="n">
        <v>139578</v>
      </c>
      <c r="M425" s="18"/>
      <c r="N425" s="21"/>
      <c r="O425" s="24"/>
      <c r="P425" s="21"/>
      <c r="Q425" s="21"/>
      <c r="R425" s="21"/>
      <c r="S425" s="21" t="n">
        <v>1</v>
      </c>
      <c r="T425" s="2"/>
    </row>
    <row r="426" customFormat="false" ht="44.15" hidden="false" customHeight="true" outlineLevel="0" collapsed="false">
      <c r="A426" s="22"/>
      <c r="B426" s="170"/>
      <c r="C426" s="23" t="s">
        <v>398</v>
      </c>
      <c r="D426" s="23" t="s">
        <v>93</v>
      </c>
      <c r="E426" s="23" t="s">
        <v>369</v>
      </c>
      <c r="F426" s="16" t="s">
        <v>399</v>
      </c>
      <c r="G426" s="16" t="s">
        <v>400</v>
      </c>
      <c r="H426" s="16" t="s">
        <v>401</v>
      </c>
      <c r="I426" s="16" t="s">
        <v>382</v>
      </c>
      <c r="J426" s="16" t="s">
        <v>402</v>
      </c>
      <c r="K426" s="17" t="n">
        <v>122146</v>
      </c>
      <c r="L426" s="17" t="n">
        <f aca="false">K426*N426</f>
        <v>122146</v>
      </c>
      <c r="M426" s="18"/>
      <c r="N426" s="21" t="n">
        <v>1</v>
      </c>
      <c r="O426" s="24"/>
      <c r="P426" s="21"/>
      <c r="Q426" s="21"/>
      <c r="R426" s="21"/>
      <c r="S426" s="21" t="n">
        <v>1</v>
      </c>
      <c r="T426" s="2"/>
    </row>
    <row r="427" customFormat="false" ht="44.15" hidden="false" customHeight="true" outlineLevel="0" collapsed="false">
      <c r="A427" s="22"/>
      <c r="B427" s="170"/>
      <c r="C427" s="23" t="s">
        <v>420</v>
      </c>
      <c r="D427" s="23" t="s">
        <v>93</v>
      </c>
      <c r="E427" s="23" t="s">
        <v>94</v>
      </c>
      <c r="F427" s="16" t="s">
        <v>421</v>
      </c>
      <c r="G427" s="16" t="s">
        <v>422</v>
      </c>
      <c r="H427" s="16" t="s">
        <v>423</v>
      </c>
      <c r="I427" s="16" t="s">
        <v>382</v>
      </c>
      <c r="J427" s="16"/>
      <c r="K427" s="17" t="n">
        <v>5460</v>
      </c>
      <c r="L427" s="17" t="n">
        <v>5460</v>
      </c>
      <c r="M427" s="18"/>
      <c r="N427" s="21" t="n">
        <v>1</v>
      </c>
      <c r="O427" s="24"/>
      <c r="P427" s="21"/>
      <c r="Q427" s="21"/>
      <c r="R427" s="21"/>
      <c r="S427" s="21" t="n">
        <v>1</v>
      </c>
      <c r="T427" s="2"/>
    </row>
    <row r="428" customFormat="false" ht="44.15" hidden="false" customHeight="true" outlineLevel="0" collapsed="false">
      <c r="A428" s="22"/>
      <c r="B428" s="170"/>
      <c r="C428" s="23" t="s">
        <v>343</v>
      </c>
      <c r="D428" s="23" t="s">
        <v>344</v>
      </c>
      <c r="E428" s="23"/>
      <c r="F428" s="16" t="s">
        <v>345</v>
      </c>
      <c r="G428" s="16" t="s">
        <v>346</v>
      </c>
      <c r="H428" s="16"/>
      <c r="I428" s="16" t="s">
        <v>295</v>
      </c>
      <c r="J428" s="16" t="s">
        <v>347</v>
      </c>
      <c r="K428" s="17" t="n">
        <v>8080</v>
      </c>
      <c r="L428" s="17" t="n">
        <f aca="false">K428*N428</f>
        <v>8080</v>
      </c>
      <c r="M428" s="18"/>
      <c r="N428" s="21" t="n">
        <v>1</v>
      </c>
      <c r="O428" s="24"/>
      <c r="P428" s="21"/>
      <c r="Q428" s="21"/>
      <c r="R428" s="21"/>
      <c r="S428" s="21" t="n">
        <v>1</v>
      </c>
      <c r="T428" s="2"/>
    </row>
    <row r="429" customFormat="false" ht="44.15" hidden="false" customHeight="true" outlineLevel="0" collapsed="false">
      <c r="A429" s="22"/>
      <c r="B429" s="170"/>
      <c r="C429" s="23" t="s">
        <v>429</v>
      </c>
      <c r="D429" s="23" t="s">
        <v>93</v>
      </c>
      <c r="E429" s="23" t="s">
        <v>369</v>
      </c>
      <c r="F429" s="16" t="s">
        <v>430</v>
      </c>
      <c r="G429" s="16" t="s">
        <v>431</v>
      </c>
      <c r="H429" s="16" t="s">
        <v>432</v>
      </c>
      <c r="I429" s="16" t="s">
        <v>382</v>
      </c>
      <c r="J429" s="16"/>
      <c r="K429" s="17" t="s">
        <v>433</v>
      </c>
      <c r="L429" s="17" t="s">
        <v>433</v>
      </c>
      <c r="M429" s="18"/>
      <c r="N429" s="21" t="n">
        <v>1</v>
      </c>
      <c r="O429" s="24"/>
      <c r="P429" s="21"/>
      <c r="Q429" s="21"/>
      <c r="R429" s="21"/>
      <c r="S429" s="21" t="n">
        <v>1</v>
      </c>
      <c r="T429" s="2"/>
    </row>
    <row r="430" customFormat="false" ht="44.15" hidden="false" customHeight="true" outlineLevel="0" collapsed="false">
      <c r="A430" s="22"/>
      <c r="B430" s="170"/>
      <c r="C430" s="23" t="s">
        <v>726</v>
      </c>
      <c r="D430" s="23" t="s">
        <v>93</v>
      </c>
      <c r="E430" s="23"/>
      <c r="F430" s="16" t="s">
        <v>727</v>
      </c>
      <c r="G430" s="16" t="s">
        <v>728</v>
      </c>
      <c r="H430" s="16" t="s">
        <v>729</v>
      </c>
      <c r="I430" s="16" t="s">
        <v>382</v>
      </c>
      <c r="J430" s="16"/>
      <c r="K430" s="17" t="s">
        <v>730</v>
      </c>
      <c r="L430" s="17" t="s">
        <v>730</v>
      </c>
      <c r="M430" s="18"/>
      <c r="N430" s="21" t="n">
        <v>1</v>
      </c>
      <c r="O430" s="24"/>
      <c r="P430" s="21"/>
      <c r="Q430" s="21"/>
      <c r="R430" s="21"/>
      <c r="S430" s="21" t="n">
        <v>1</v>
      </c>
      <c r="T430" s="2"/>
    </row>
    <row r="431" customFormat="false" ht="44.15" hidden="false" customHeight="true" outlineLevel="0" collapsed="false">
      <c r="A431" s="22"/>
      <c r="B431" s="170"/>
      <c r="C431" s="23" t="s">
        <v>403</v>
      </c>
      <c r="D431" s="23" t="s">
        <v>93</v>
      </c>
      <c r="E431" s="23" t="s">
        <v>369</v>
      </c>
      <c r="F431" s="16" t="s">
        <v>464</v>
      </c>
      <c r="G431" s="16" t="s">
        <v>465</v>
      </c>
      <c r="H431" s="23" t="s">
        <v>466</v>
      </c>
      <c r="I431" s="23" t="s">
        <v>467</v>
      </c>
      <c r="J431" s="23"/>
      <c r="K431" s="16" t="s">
        <v>468</v>
      </c>
      <c r="L431" s="16" t="s">
        <v>468</v>
      </c>
      <c r="M431" s="16"/>
      <c r="N431" s="16" t="n">
        <v>1</v>
      </c>
      <c r="O431" s="21"/>
      <c r="P431" s="24"/>
      <c r="Q431" s="24"/>
      <c r="R431" s="24"/>
      <c r="S431" s="21" t="n">
        <v>1</v>
      </c>
      <c r="T431" s="171"/>
    </row>
    <row r="432" customFormat="false" ht="44.15" hidden="false" customHeight="true" outlineLevel="0" collapsed="false">
      <c r="A432" s="22"/>
      <c r="B432" s="170"/>
      <c r="C432" s="23" t="s">
        <v>164</v>
      </c>
      <c r="D432" s="23" t="s">
        <v>127</v>
      </c>
      <c r="E432" s="23" t="s">
        <v>165</v>
      </c>
      <c r="F432" s="16" t="s">
        <v>166</v>
      </c>
      <c r="G432" s="16" t="s">
        <v>167</v>
      </c>
      <c r="H432" s="16" t="s">
        <v>168</v>
      </c>
      <c r="I432" s="16" t="s">
        <v>169</v>
      </c>
      <c r="J432" s="23"/>
      <c r="K432" s="16"/>
      <c r="L432" s="16" t="n">
        <v>47472</v>
      </c>
      <c r="M432" s="16"/>
      <c r="N432" s="16"/>
      <c r="O432" s="21"/>
      <c r="P432" s="24"/>
      <c r="Q432" s="24"/>
      <c r="R432" s="24"/>
      <c r="S432" s="21" t="n">
        <v>1</v>
      </c>
      <c r="T432" s="171"/>
    </row>
    <row r="433" customFormat="false" ht="44.15" hidden="false" customHeight="true" outlineLevel="0" collapsed="false">
      <c r="A433" s="22"/>
      <c r="B433" s="170"/>
      <c r="C433" s="23" t="s">
        <v>408</v>
      </c>
      <c r="D433" s="23" t="s">
        <v>409</v>
      </c>
      <c r="E433" s="23" t="s">
        <v>410</v>
      </c>
      <c r="F433" s="16" t="s">
        <v>411</v>
      </c>
      <c r="G433" s="16" t="s">
        <v>412</v>
      </c>
      <c r="H433" s="16" t="s">
        <v>413</v>
      </c>
      <c r="I433" s="16" t="s">
        <v>382</v>
      </c>
      <c r="J433" s="16"/>
      <c r="K433" s="17" t="s">
        <v>414</v>
      </c>
      <c r="L433" s="17" t="s">
        <v>414</v>
      </c>
      <c r="M433" s="18"/>
      <c r="N433" s="21" t="n">
        <v>1</v>
      </c>
      <c r="O433" s="24"/>
      <c r="P433" s="21"/>
      <c r="Q433" s="21"/>
      <c r="R433" s="21"/>
      <c r="S433" s="21" t="n">
        <v>1</v>
      </c>
      <c r="T433" s="2"/>
    </row>
    <row r="434" customFormat="false" ht="44.15" hidden="false" customHeight="true" outlineLevel="0" collapsed="false">
      <c r="A434" s="22"/>
      <c r="B434" s="170"/>
      <c r="C434" s="23" t="s">
        <v>617</v>
      </c>
      <c r="D434" s="23" t="s">
        <v>494</v>
      </c>
      <c r="E434" s="23" t="s">
        <v>494</v>
      </c>
      <c r="F434" s="16"/>
      <c r="G434" s="16" t="s">
        <v>731</v>
      </c>
      <c r="H434" s="16"/>
      <c r="I434" s="16" t="s">
        <v>496</v>
      </c>
      <c r="J434" s="16"/>
      <c r="K434" s="17" t="n">
        <v>34200</v>
      </c>
      <c r="L434" s="17" t="n">
        <v>34200</v>
      </c>
      <c r="M434" s="18"/>
      <c r="N434" s="21" t="n">
        <v>1</v>
      </c>
      <c r="O434" s="24"/>
      <c r="P434" s="21"/>
      <c r="Q434" s="21"/>
      <c r="R434" s="21"/>
      <c r="S434" s="21" t="n">
        <v>1</v>
      </c>
      <c r="T434" s="2"/>
    </row>
    <row r="435" customFormat="false" ht="44.15" hidden="false" customHeight="true" outlineLevel="0" collapsed="false">
      <c r="A435" s="22"/>
      <c r="B435" s="170"/>
      <c r="C435" s="23" t="s">
        <v>732</v>
      </c>
      <c r="D435" s="23" t="s">
        <v>44</v>
      </c>
      <c r="E435" s="23" t="s">
        <v>45</v>
      </c>
      <c r="F435" s="16"/>
      <c r="G435" s="172" t="s">
        <v>208</v>
      </c>
      <c r="H435" s="16"/>
      <c r="I435" s="16" t="s">
        <v>209</v>
      </c>
      <c r="J435" s="16"/>
      <c r="K435" s="17" t="n">
        <v>146850</v>
      </c>
      <c r="L435" s="17" t="n">
        <v>146850</v>
      </c>
      <c r="M435" s="18"/>
      <c r="N435" s="21"/>
      <c r="O435" s="24"/>
      <c r="P435" s="21"/>
      <c r="Q435" s="21"/>
      <c r="R435" s="21"/>
      <c r="S435" s="21" t="n">
        <v>1</v>
      </c>
      <c r="T435" s="2"/>
    </row>
    <row r="436" customFormat="false" ht="44.15" hidden="false" customHeight="true" outlineLevel="0" collapsed="false">
      <c r="A436" s="22"/>
      <c r="B436" s="170"/>
      <c r="C436" s="23" t="s">
        <v>733</v>
      </c>
      <c r="D436" s="23" t="s">
        <v>44</v>
      </c>
      <c r="E436" s="23" t="s">
        <v>45</v>
      </c>
      <c r="F436" s="16"/>
      <c r="G436" s="16" t="s">
        <v>734</v>
      </c>
      <c r="H436" s="16"/>
      <c r="I436" s="16" t="s">
        <v>352</v>
      </c>
      <c r="J436" s="16"/>
      <c r="K436" s="17" t="n">
        <v>138470</v>
      </c>
      <c r="L436" s="17" t="n">
        <v>138470</v>
      </c>
      <c r="M436" s="18"/>
      <c r="N436" s="21"/>
      <c r="O436" s="24"/>
      <c r="P436" s="21"/>
      <c r="Q436" s="21"/>
      <c r="R436" s="21"/>
      <c r="S436" s="21" t="n">
        <v>1</v>
      </c>
      <c r="T436" s="2"/>
    </row>
    <row r="437" customFormat="false" ht="44.15" hidden="false" customHeight="true" outlineLevel="0" collapsed="false">
      <c r="A437" s="22"/>
      <c r="B437" s="170"/>
      <c r="C437" s="23" t="s">
        <v>735</v>
      </c>
      <c r="D437" s="23" t="s">
        <v>44</v>
      </c>
      <c r="E437" s="23" t="s">
        <v>45</v>
      </c>
      <c r="F437" s="16"/>
      <c r="G437" s="16" t="s">
        <v>663</v>
      </c>
      <c r="H437" s="16"/>
      <c r="I437" s="16" t="s">
        <v>352</v>
      </c>
      <c r="J437" s="16"/>
      <c r="K437" s="17" t="n">
        <v>72545</v>
      </c>
      <c r="L437" s="17" t="n">
        <v>72545</v>
      </c>
      <c r="M437" s="18"/>
      <c r="N437" s="21"/>
      <c r="O437" s="24"/>
      <c r="P437" s="21"/>
      <c r="Q437" s="21"/>
      <c r="R437" s="21"/>
      <c r="S437" s="21" t="n">
        <v>1</v>
      </c>
      <c r="T437" s="2"/>
    </row>
    <row r="438" customFormat="false" ht="44.15" hidden="false" customHeight="true" outlineLevel="0" collapsed="false">
      <c r="A438" s="22"/>
      <c r="B438" s="170"/>
      <c r="C438" s="23" t="s">
        <v>527</v>
      </c>
      <c r="D438" s="23" t="s">
        <v>409</v>
      </c>
      <c r="E438" s="23" t="s">
        <v>410</v>
      </c>
      <c r="F438" s="16" t="s">
        <v>528</v>
      </c>
      <c r="G438" s="16" t="s">
        <v>529</v>
      </c>
      <c r="H438" s="16" t="s">
        <v>530</v>
      </c>
      <c r="I438" s="16" t="s">
        <v>382</v>
      </c>
      <c r="J438" s="16"/>
      <c r="K438" s="17" t="s">
        <v>531</v>
      </c>
      <c r="L438" s="17" t="s">
        <v>531</v>
      </c>
      <c r="M438" s="18"/>
      <c r="N438" s="21" t="n">
        <v>1</v>
      </c>
      <c r="O438" s="24"/>
      <c r="P438" s="21"/>
      <c r="Q438" s="21"/>
      <c r="R438" s="21"/>
      <c r="S438" s="21" t="n">
        <v>1</v>
      </c>
      <c r="T438" s="2"/>
    </row>
    <row r="439" customFormat="false" ht="44.15" hidden="false" customHeight="true" outlineLevel="0" collapsed="false">
      <c r="A439" s="22"/>
      <c r="B439" s="170"/>
      <c r="C439" s="23" t="s">
        <v>415</v>
      </c>
      <c r="D439" s="23" t="s">
        <v>409</v>
      </c>
      <c r="E439" s="23" t="s">
        <v>410</v>
      </c>
      <c r="F439" s="16" t="s">
        <v>416</v>
      </c>
      <c r="G439" s="16" t="s">
        <v>417</v>
      </c>
      <c r="H439" s="16" t="s">
        <v>418</v>
      </c>
      <c r="I439" s="16" t="s">
        <v>382</v>
      </c>
      <c r="J439" s="16"/>
      <c r="K439" s="17" t="s">
        <v>419</v>
      </c>
      <c r="L439" s="17" t="s">
        <v>419</v>
      </c>
      <c r="M439" s="18"/>
      <c r="N439" s="21" t="n">
        <v>1</v>
      </c>
      <c r="O439" s="24"/>
      <c r="P439" s="21"/>
      <c r="Q439" s="21"/>
      <c r="R439" s="21"/>
      <c r="S439" s="21" t="n">
        <v>1</v>
      </c>
      <c r="T439" s="2"/>
    </row>
    <row r="440" customFormat="false" ht="44.15" hidden="false" customHeight="true" outlineLevel="0" collapsed="false">
      <c r="A440" s="22"/>
      <c r="B440" s="170"/>
      <c r="C440" s="23" t="s">
        <v>384</v>
      </c>
      <c r="D440" s="23" t="s">
        <v>93</v>
      </c>
      <c r="E440" s="23" t="s">
        <v>94</v>
      </c>
      <c r="F440" s="16" t="s">
        <v>385</v>
      </c>
      <c r="G440" s="16" t="s">
        <v>386</v>
      </c>
      <c r="H440" s="16"/>
      <c r="I440" s="16" t="s">
        <v>382</v>
      </c>
      <c r="J440" s="16" t="s">
        <v>736</v>
      </c>
      <c r="K440" s="16" t="s">
        <v>387</v>
      </c>
      <c r="L440" s="16" t="s">
        <v>387</v>
      </c>
      <c r="M440" s="16"/>
      <c r="N440" s="16" t="n">
        <v>1</v>
      </c>
      <c r="O440" s="24"/>
      <c r="P440" s="21"/>
      <c r="Q440" s="21"/>
      <c r="R440" s="21"/>
      <c r="S440" s="21" t="n">
        <v>1</v>
      </c>
      <c r="T440" s="2"/>
    </row>
    <row r="441" customFormat="false" ht="44.15" hidden="false" customHeight="true" outlineLevel="0" collapsed="false">
      <c r="A441" s="22"/>
      <c r="B441" s="170"/>
      <c r="C441" s="23" t="s">
        <v>392</v>
      </c>
      <c r="D441" s="23" t="s">
        <v>93</v>
      </c>
      <c r="E441" s="23" t="s">
        <v>94</v>
      </c>
      <c r="F441" s="16" t="s">
        <v>393</v>
      </c>
      <c r="G441" s="16" t="s">
        <v>394</v>
      </c>
      <c r="H441" s="16" t="s">
        <v>395</v>
      </c>
      <c r="I441" s="16" t="s">
        <v>382</v>
      </c>
      <c r="J441" s="16"/>
      <c r="K441" s="16" t="n">
        <v>9595</v>
      </c>
      <c r="L441" s="16" t="n">
        <v>9595</v>
      </c>
      <c r="M441" s="16"/>
      <c r="N441" s="16" t="n">
        <v>1</v>
      </c>
      <c r="O441" s="24"/>
      <c r="P441" s="21"/>
      <c r="Q441" s="21"/>
      <c r="R441" s="21"/>
      <c r="S441" s="21" t="n">
        <v>1</v>
      </c>
      <c r="T441" s="2"/>
    </row>
    <row r="442" customFormat="false" ht="44.15" hidden="false" customHeight="true" outlineLevel="0" collapsed="false">
      <c r="A442" s="22"/>
      <c r="B442" s="170"/>
      <c r="C442" s="23" t="s">
        <v>737</v>
      </c>
      <c r="D442" s="23" t="s">
        <v>93</v>
      </c>
      <c r="E442" s="23" t="s">
        <v>94</v>
      </c>
      <c r="F442" s="16" t="s">
        <v>738</v>
      </c>
      <c r="G442" s="16" t="s">
        <v>739</v>
      </c>
      <c r="H442" s="23" t="s">
        <v>740</v>
      </c>
      <c r="I442" s="16" t="s">
        <v>382</v>
      </c>
      <c r="J442" s="23"/>
      <c r="K442" s="173" t="n">
        <v>52340</v>
      </c>
      <c r="L442" s="173" t="n">
        <v>52340</v>
      </c>
      <c r="M442" s="23"/>
      <c r="N442" s="16" t="n">
        <v>1</v>
      </c>
      <c r="O442" s="23"/>
      <c r="P442" s="21"/>
      <c r="Q442" s="21"/>
      <c r="R442" s="21"/>
      <c r="S442" s="21" t="n">
        <v>1</v>
      </c>
      <c r="T442" s="2"/>
    </row>
    <row r="443" customFormat="false" ht="44.15" hidden="false" customHeight="true" outlineLevel="0" collapsed="false">
      <c r="A443" s="22"/>
      <c r="B443" s="170"/>
      <c r="C443" s="23" t="s">
        <v>20</v>
      </c>
      <c r="D443" s="23" t="s">
        <v>21</v>
      </c>
      <c r="E443" s="23" t="s">
        <v>22</v>
      </c>
      <c r="F443" s="16" t="s">
        <v>741</v>
      </c>
      <c r="G443" s="16" t="s">
        <v>742</v>
      </c>
      <c r="H443" s="16" t="s">
        <v>743</v>
      </c>
      <c r="I443" s="16" t="s">
        <v>358</v>
      </c>
      <c r="J443" s="16"/>
      <c r="K443" s="17" t="n">
        <v>2425</v>
      </c>
      <c r="L443" s="17" t="n">
        <f aca="false">K443*N443</f>
        <v>25026</v>
      </c>
      <c r="M443" s="18"/>
      <c r="N443" s="39" t="n">
        <v>10.32</v>
      </c>
      <c r="O443" s="20"/>
      <c r="P443" s="21"/>
      <c r="Q443" s="21"/>
      <c r="R443" s="21"/>
      <c r="S443" s="21" t="n">
        <v>1</v>
      </c>
      <c r="T443" s="2"/>
    </row>
    <row r="444" customFormat="false" ht="44.15" hidden="false" customHeight="true" outlineLevel="0" collapsed="false">
      <c r="A444" s="22"/>
      <c r="B444" s="170"/>
      <c r="C444" s="23" t="s">
        <v>35</v>
      </c>
      <c r="D444" s="23" t="s">
        <v>21</v>
      </c>
      <c r="E444" s="23" t="s">
        <v>36</v>
      </c>
      <c r="F444" s="16" t="s">
        <v>37</v>
      </c>
      <c r="G444" s="17" t="s">
        <v>38</v>
      </c>
      <c r="H444" s="17"/>
      <c r="I444" s="18" t="s">
        <v>37</v>
      </c>
      <c r="J444" s="16"/>
      <c r="K444" s="17" t="n">
        <v>310</v>
      </c>
      <c r="L444" s="17" t="n">
        <v>685</v>
      </c>
      <c r="M444" s="18"/>
      <c r="N444" s="21" t="n">
        <v>2.12</v>
      </c>
      <c r="O444" s="24"/>
      <c r="P444" s="21"/>
      <c r="Q444" s="21"/>
      <c r="R444" s="21"/>
      <c r="S444" s="21" t="n">
        <v>1</v>
      </c>
      <c r="T444" s="2"/>
    </row>
    <row r="445" customFormat="false" ht="44.15" hidden="false" customHeight="true" outlineLevel="0" collapsed="false">
      <c r="A445" s="22"/>
      <c r="B445" s="170"/>
      <c r="C445" s="23" t="s">
        <v>744</v>
      </c>
      <c r="D445" s="23" t="s">
        <v>21</v>
      </c>
      <c r="E445" s="23" t="s">
        <v>22</v>
      </c>
      <c r="F445" s="16" t="s">
        <v>741</v>
      </c>
      <c r="G445" s="16" t="s">
        <v>742</v>
      </c>
      <c r="H445" s="16" t="s">
        <v>25</v>
      </c>
      <c r="I445" s="16" t="s">
        <v>358</v>
      </c>
      <c r="J445" s="16"/>
      <c r="K445" s="17" t="s">
        <v>745</v>
      </c>
      <c r="L445" s="17" t="n">
        <v>87360</v>
      </c>
      <c r="M445" s="18"/>
      <c r="N445" s="21" t="n">
        <v>21</v>
      </c>
      <c r="O445" s="24"/>
      <c r="P445" s="21"/>
      <c r="Q445" s="21"/>
      <c r="R445" s="21"/>
      <c r="S445" s="21" t="n">
        <v>1</v>
      </c>
      <c r="T445" s="2"/>
    </row>
    <row r="446" customFormat="false" ht="44.15" hidden="false" customHeight="true" outlineLevel="0" collapsed="false">
      <c r="A446" s="22"/>
      <c r="B446" s="170"/>
      <c r="C446" s="23" t="s">
        <v>746</v>
      </c>
      <c r="D446" s="23" t="s">
        <v>21</v>
      </c>
      <c r="E446" s="23" t="s">
        <v>22</v>
      </c>
      <c r="F446" s="16" t="s">
        <v>741</v>
      </c>
      <c r="G446" s="16" t="s">
        <v>747</v>
      </c>
      <c r="H446" s="16" t="s">
        <v>25</v>
      </c>
      <c r="I446" s="16" t="s">
        <v>358</v>
      </c>
      <c r="J446" s="16"/>
      <c r="K446" s="17" t="s">
        <v>745</v>
      </c>
      <c r="L446" s="17" t="n">
        <v>39020</v>
      </c>
      <c r="M446" s="18"/>
      <c r="N446" s="21" t="n">
        <v>9.38</v>
      </c>
      <c r="O446" s="24"/>
      <c r="P446" s="21"/>
      <c r="Q446" s="21"/>
      <c r="R446" s="21"/>
      <c r="S446" s="21" t="n">
        <v>1</v>
      </c>
      <c r="T446" s="2"/>
    </row>
    <row r="447" customFormat="false" ht="44.15" hidden="false" customHeight="true" outlineLevel="0" collapsed="false">
      <c r="A447" s="22"/>
      <c r="B447" s="170"/>
      <c r="C447" s="23" t="s">
        <v>748</v>
      </c>
      <c r="D447" s="23" t="s">
        <v>21</v>
      </c>
      <c r="E447" s="23" t="s">
        <v>22</v>
      </c>
      <c r="F447" s="16" t="s">
        <v>749</v>
      </c>
      <c r="G447" s="16" t="s">
        <v>750</v>
      </c>
      <c r="H447" s="16" t="s">
        <v>751</v>
      </c>
      <c r="I447" s="16" t="s">
        <v>358</v>
      </c>
      <c r="J447" s="16"/>
      <c r="K447" s="17" t="n">
        <v>3330</v>
      </c>
      <c r="L447" s="17" t="n">
        <v>43123.5</v>
      </c>
      <c r="M447" s="18"/>
      <c r="N447" s="21" t="n">
        <v>12.95</v>
      </c>
      <c r="O447" s="24"/>
      <c r="P447" s="21"/>
      <c r="Q447" s="21"/>
      <c r="R447" s="21"/>
      <c r="S447" s="21" t="n">
        <v>1</v>
      </c>
      <c r="T447" s="2"/>
    </row>
    <row r="448" customFormat="false" ht="44.15" hidden="false" customHeight="true" outlineLevel="0" collapsed="false">
      <c r="A448" s="22"/>
      <c r="B448" s="170"/>
      <c r="C448" s="23" t="s">
        <v>99</v>
      </c>
      <c r="D448" s="23" t="s">
        <v>57</v>
      </c>
      <c r="E448" s="23" t="s">
        <v>99</v>
      </c>
      <c r="F448" s="16" t="s">
        <v>752</v>
      </c>
      <c r="G448" s="16" t="s">
        <v>435</v>
      </c>
      <c r="H448" s="16"/>
      <c r="I448" s="16" t="s">
        <v>102</v>
      </c>
      <c r="J448" s="16" t="s">
        <v>106</v>
      </c>
      <c r="K448" s="17" t="n">
        <v>10800</v>
      </c>
      <c r="L448" s="17" t="n">
        <f aca="false">K448*N448</f>
        <v>43200</v>
      </c>
      <c r="M448" s="18"/>
      <c r="N448" s="21" t="n">
        <v>4</v>
      </c>
      <c r="O448" s="24"/>
      <c r="P448" s="21"/>
      <c r="Q448" s="21" t="n">
        <v>1</v>
      </c>
      <c r="R448" s="21" t="n">
        <f aca="false">13*N448</f>
        <v>52</v>
      </c>
      <c r="S448" s="21" t="n">
        <v>1</v>
      </c>
      <c r="T448" s="2"/>
    </row>
    <row r="449" customFormat="false" ht="44.15" hidden="false" customHeight="true" outlineLevel="0" collapsed="false">
      <c r="A449" s="22"/>
      <c r="B449" s="170"/>
      <c r="C449" s="23" t="s">
        <v>99</v>
      </c>
      <c r="D449" s="23" t="s">
        <v>57</v>
      </c>
      <c r="E449" s="23" t="s">
        <v>99</v>
      </c>
      <c r="F449" s="16" t="s">
        <v>434</v>
      </c>
      <c r="G449" s="16" t="s">
        <v>463</v>
      </c>
      <c r="H449" s="16"/>
      <c r="I449" s="16" t="s">
        <v>102</v>
      </c>
      <c r="J449" s="16" t="s">
        <v>106</v>
      </c>
      <c r="K449" s="17" t="n">
        <v>6200</v>
      </c>
      <c r="L449" s="17" t="n">
        <f aca="false">K449*N449</f>
        <v>49600</v>
      </c>
      <c r="M449" s="18"/>
      <c r="N449" s="21" t="n">
        <v>8</v>
      </c>
      <c r="O449" s="24"/>
      <c r="P449" s="21"/>
      <c r="Q449" s="21" t="n">
        <v>1</v>
      </c>
      <c r="R449" s="21" t="n">
        <f aca="false">8*N449</f>
        <v>64</v>
      </c>
      <c r="S449" s="21" t="n">
        <v>1</v>
      </c>
      <c r="T449" s="2"/>
    </row>
    <row r="450" customFormat="false" ht="44.15" hidden="false" customHeight="true" outlineLevel="0" collapsed="false">
      <c r="A450" s="22"/>
      <c r="B450" s="170"/>
      <c r="C450" s="23" t="s">
        <v>368</v>
      </c>
      <c r="D450" s="23" t="s">
        <v>93</v>
      </c>
      <c r="E450" s="23" t="s">
        <v>369</v>
      </c>
      <c r="F450" s="16" t="s">
        <v>753</v>
      </c>
      <c r="G450" s="16" t="s">
        <v>754</v>
      </c>
      <c r="H450" s="16" t="s">
        <v>755</v>
      </c>
      <c r="I450" s="16" t="s">
        <v>756</v>
      </c>
      <c r="J450" s="16"/>
      <c r="K450" s="17" t="s">
        <v>757</v>
      </c>
      <c r="L450" s="17" t="s">
        <v>757</v>
      </c>
      <c r="M450" s="18"/>
      <c r="N450" s="21" t="n">
        <v>1</v>
      </c>
      <c r="O450" s="24"/>
      <c r="P450" s="21"/>
      <c r="Q450" s="21"/>
      <c r="R450" s="21"/>
      <c r="S450" s="21" t="n">
        <v>1</v>
      </c>
      <c r="T450" s="2"/>
    </row>
    <row r="451" customFormat="false" ht="44.15" hidden="false" customHeight="true" outlineLevel="0" collapsed="false">
      <c r="A451" s="22"/>
      <c r="B451" s="170"/>
      <c r="C451" s="23" t="s">
        <v>758</v>
      </c>
      <c r="D451" s="23" t="s">
        <v>44</v>
      </c>
      <c r="E451" s="23" t="s">
        <v>45</v>
      </c>
      <c r="F451" s="16"/>
      <c r="G451" s="16"/>
      <c r="H451" s="16"/>
      <c r="I451" s="16" t="s">
        <v>352</v>
      </c>
      <c r="J451" s="16"/>
      <c r="K451" s="17"/>
      <c r="L451" s="17"/>
      <c r="M451" s="18"/>
      <c r="N451" s="21"/>
      <c r="O451" s="24"/>
      <c r="P451" s="21"/>
      <c r="Q451" s="21"/>
      <c r="R451" s="21"/>
      <c r="S451" s="21" t="n">
        <v>1</v>
      </c>
      <c r="T451" s="2"/>
    </row>
    <row r="452" customFormat="false" ht="44.15" hidden="false" customHeight="true" outlineLevel="0" collapsed="false">
      <c r="A452" s="22"/>
      <c r="B452" s="170"/>
      <c r="C452" s="23" t="s">
        <v>379</v>
      </c>
      <c r="D452" s="23" t="s">
        <v>93</v>
      </c>
      <c r="E452" s="23" t="s">
        <v>94</v>
      </c>
      <c r="F452" s="16" t="s">
        <v>759</v>
      </c>
      <c r="G452" s="16" t="s">
        <v>760</v>
      </c>
      <c r="H452" s="16" t="s">
        <v>761</v>
      </c>
      <c r="I452" s="16" t="s">
        <v>382</v>
      </c>
      <c r="J452" s="16"/>
      <c r="K452" s="17" t="n">
        <v>19280</v>
      </c>
      <c r="L452" s="17" t="n">
        <v>19280</v>
      </c>
      <c r="M452" s="18"/>
      <c r="N452" s="21" t="n">
        <v>1</v>
      </c>
      <c r="O452" s="24"/>
      <c r="P452" s="21"/>
      <c r="Q452" s="21"/>
      <c r="R452" s="21"/>
      <c r="S452" s="21" t="n">
        <v>1</v>
      </c>
      <c r="T452" s="2"/>
    </row>
    <row r="453" customFormat="false" ht="44.15" hidden="false" customHeight="true" outlineLevel="0" collapsed="false">
      <c r="A453" s="22"/>
      <c r="B453" s="174" t="s">
        <v>762</v>
      </c>
      <c r="C453" s="150" t="s">
        <v>320</v>
      </c>
      <c r="D453" s="150" t="s">
        <v>44</v>
      </c>
      <c r="E453" s="150" t="s">
        <v>321</v>
      </c>
      <c r="F453" s="151" t="s">
        <v>763</v>
      </c>
      <c r="G453" s="151"/>
      <c r="H453" s="151"/>
      <c r="I453" s="151"/>
      <c r="J453" s="151"/>
      <c r="K453" s="152"/>
      <c r="L453" s="153"/>
      <c r="M453" s="153"/>
      <c r="N453" s="155"/>
      <c r="O453" s="155"/>
      <c r="P453" s="155"/>
      <c r="Q453" s="155"/>
      <c r="R453" s="155"/>
      <c r="S453" s="155" t="n">
        <v>1</v>
      </c>
      <c r="T453" s="2"/>
    </row>
    <row r="454" customFormat="false" ht="44.15" hidden="false" customHeight="true" outlineLevel="0" collapsed="false">
      <c r="A454" s="22"/>
      <c r="B454" s="174"/>
      <c r="C454" s="150" t="s">
        <v>193</v>
      </c>
      <c r="D454" s="150" t="s">
        <v>45</v>
      </c>
      <c r="E454" s="150" t="s">
        <v>45</v>
      </c>
      <c r="F454" s="151" t="s">
        <v>194</v>
      </c>
      <c r="G454" s="151" t="s">
        <v>195</v>
      </c>
      <c r="H454" s="151"/>
      <c r="I454" s="151" t="s">
        <v>196</v>
      </c>
      <c r="J454" s="151"/>
      <c r="K454" s="152" t="n">
        <v>121680</v>
      </c>
      <c r="L454" s="153" t="n">
        <f aca="false">K454*N454</f>
        <v>121680</v>
      </c>
      <c r="M454" s="151"/>
      <c r="N454" s="151" t="n">
        <v>1</v>
      </c>
      <c r="O454" s="151"/>
      <c r="P454" s="151"/>
      <c r="Q454" s="151"/>
      <c r="R454" s="151"/>
      <c r="S454" s="151" t="n">
        <v>1</v>
      </c>
      <c r="T454" s="2"/>
    </row>
    <row r="455" customFormat="false" ht="44.15" hidden="false" customHeight="true" outlineLevel="0" collapsed="false">
      <c r="A455" s="22"/>
      <c r="B455" s="174"/>
      <c r="C455" s="150" t="s">
        <v>221</v>
      </c>
      <c r="D455" s="150" t="s">
        <v>45</v>
      </c>
      <c r="E455" s="150" t="s">
        <v>45</v>
      </c>
      <c r="F455" s="151" t="s">
        <v>222</v>
      </c>
      <c r="G455" s="151" t="s">
        <v>223</v>
      </c>
      <c r="H455" s="151" t="s">
        <v>224</v>
      </c>
      <c r="I455" s="151" t="s">
        <v>225</v>
      </c>
      <c r="J455" s="151"/>
      <c r="K455" s="152" t="s">
        <v>226</v>
      </c>
      <c r="L455" s="153" t="s">
        <v>226</v>
      </c>
      <c r="M455" s="151"/>
      <c r="N455" s="151" t="n">
        <v>1</v>
      </c>
      <c r="O455" s="151"/>
      <c r="P455" s="151"/>
      <c r="Q455" s="151"/>
      <c r="R455" s="151"/>
      <c r="S455" s="151" t="n">
        <v>1</v>
      </c>
      <c r="T455" s="2"/>
    </row>
    <row r="456" customFormat="false" ht="44.15" hidden="false" customHeight="true" outlineLevel="0" collapsed="false">
      <c r="A456" s="22"/>
      <c r="B456" s="174"/>
      <c r="C456" s="150" t="s">
        <v>20</v>
      </c>
      <c r="D456" s="150" t="s">
        <v>21</v>
      </c>
      <c r="E456" s="150" t="s">
        <v>20</v>
      </c>
      <c r="F456" s="151" t="s">
        <v>184</v>
      </c>
      <c r="G456" s="151" t="s">
        <v>185</v>
      </c>
      <c r="H456" s="151" t="s">
        <v>186</v>
      </c>
      <c r="I456" s="151" t="s">
        <v>187</v>
      </c>
      <c r="J456" s="151"/>
      <c r="K456" s="152" t="n">
        <v>3637</v>
      </c>
      <c r="L456" s="153" t="n">
        <f aca="false">K456*N456</f>
        <v>68302.86</v>
      </c>
      <c r="M456" s="153"/>
      <c r="N456" s="154" t="n">
        <v>18.78</v>
      </c>
      <c r="O456" s="175"/>
      <c r="P456" s="155"/>
      <c r="Q456" s="155"/>
      <c r="R456" s="155"/>
      <c r="S456" s="155" t="n">
        <v>1</v>
      </c>
      <c r="T456" s="2"/>
    </row>
    <row r="457" customFormat="false" ht="44.15" hidden="false" customHeight="true" outlineLevel="0" collapsed="false">
      <c r="A457" s="22"/>
      <c r="B457" s="174"/>
      <c r="C457" s="150" t="s">
        <v>764</v>
      </c>
      <c r="D457" s="150" t="s">
        <v>57</v>
      </c>
      <c r="E457" s="150" t="s">
        <v>99</v>
      </c>
      <c r="F457" s="151" t="s">
        <v>765</v>
      </c>
      <c r="G457" s="151" t="s">
        <v>766</v>
      </c>
      <c r="H457" s="151" t="s">
        <v>767</v>
      </c>
      <c r="I457" s="151" t="s">
        <v>768</v>
      </c>
      <c r="J457" s="151"/>
      <c r="K457" s="152" t="n">
        <v>29950</v>
      </c>
      <c r="L457" s="153" t="n">
        <f aca="false">K457*N457</f>
        <v>29950</v>
      </c>
      <c r="M457" s="153"/>
      <c r="N457" s="154" t="n">
        <v>1</v>
      </c>
      <c r="O457" s="175"/>
      <c r="P457" s="155"/>
      <c r="Q457" s="155" t="n">
        <v>1</v>
      </c>
      <c r="R457" s="155" t="n">
        <v>280</v>
      </c>
      <c r="S457" s="155" t="n">
        <v>1</v>
      </c>
      <c r="T457" s="2"/>
    </row>
    <row r="458" customFormat="false" ht="44.15" hidden="false" customHeight="true" outlineLevel="0" collapsed="false">
      <c r="A458" s="22"/>
      <c r="B458" s="174"/>
      <c r="C458" s="150" t="s">
        <v>164</v>
      </c>
      <c r="D458" s="150" t="s">
        <v>127</v>
      </c>
      <c r="E458" s="150" t="s">
        <v>165</v>
      </c>
      <c r="F458" s="151" t="s">
        <v>166</v>
      </c>
      <c r="G458" s="151" t="s">
        <v>167</v>
      </c>
      <c r="H458" s="151" t="s">
        <v>168</v>
      </c>
      <c r="I458" s="151" t="s">
        <v>169</v>
      </c>
      <c r="J458" s="151"/>
      <c r="K458" s="152"/>
      <c r="L458" s="153" t="n">
        <v>102544</v>
      </c>
      <c r="M458" s="153"/>
      <c r="N458" s="155"/>
      <c r="O458" s="156"/>
      <c r="P458" s="155"/>
      <c r="Q458" s="155"/>
      <c r="R458" s="155"/>
      <c r="S458" s="155" t="n">
        <v>1</v>
      </c>
      <c r="T458" s="2"/>
    </row>
    <row r="459" customFormat="false" ht="44.15" hidden="false" customHeight="true" outlineLevel="0" collapsed="false">
      <c r="A459" s="22"/>
      <c r="B459" s="174"/>
      <c r="C459" s="150" t="s">
        <v>103</v>
      </c>
      <c r="D459" s="150" t="s">
        <v>57</v>
      </c>
      <c r="E459" s="150" t="s">
        <v>99</v>
      </c>
      <c r="F459" s="151" t="s">
        <v>308</v>
      </c>
      <c r="G459" s="151" t="s">
        <v>474</v>
      </c>
      <c r="H459" s="151"/>
      <c r="I459" s="151" t="s">
        <v>102</v>
      </c>
      <c r="J459" s="151" t="s">
        <v>106</v>
      </c>
      <c r="K459" s="152" t="n">
        <v>10000</v>
      </c>
      <c r="L459" s="153" t="n">
        <f aca="false">K459*N459</f>
        <v>60000</v>
      </c>
      <c r="M459" s="153"/>
      <c r="N459" s="155" t="n">
        <v>6</v>
      </c>
      <c r="O459" s="156"/>
      <c r="P459" s="155"/>
      <c r="Q459" s="155" t="n">
        <v>1</v>
      </c>
      <c r="R459" s="155"/>
      <c r="S459" s="155" t="n">
        <v>1</v>
      </c>
      <c r="T459" s="2"/>
    </row>
    <row r="460" customFormat="false" ht="44.15" hidden="false" customHeight="true" outlineLevel="0" collapsed="false">
      <c r="A460" s="22"/>
      <c r="B460" s="174"/>
      <c r="C460" s="150" t="s">
        <v>35</v>
      </c>
      <c r="D460" s="150" t="s">
        <v>21</v>
      </c>
      <c r="E460" s="150" t="s">
        <v>36</v>
      </c>
      <c r="F460" s="151" t="s">
        <v>37</v>
      </c>
      <c r="G460" s="152" t="s">
        <v>38</v>
      </c>
      <c r="H460" s="153"/>
      <c r="I460" s="153" t="s">
        <v>37</v>
      </c>
      <c r="J460" s="151"/>
      <c r="K460" s="152" t="n">
        <v>310</v>
      </c>
      <c r="L460" s="153" t="n">
        <v>8249</v>
      </c>
      <c r="M460" s="153"/>
      <c r="N460" s="155" t="n">
        <v>26.61</v>
      </c>
      <c r="O460" s="156"/>
      <c r="P460" s="155"/>
      <c r="Q460" s="155"/>
      <c r="R460" s="155"/>
      <c r="S460" s="155" t="n">
        <v>1</v>
      </c>
      <c r="T460" s="2"/>
    </row>
    <row r="461" customFormat="false" ht="44.15" hidden="false" customHeight="true" outlineLevel="0" collapsed="false">
      <c r="A461" s="22"/>
      <c r="B461" s="174"/>
      <c r="C461" s="150" t="s">
        <v>147</v>
      </c>
      <c r="D461" s="150" t="s">
        <v>21</v>
      </c>
      <c r="E461" s="150" t="s">
        <v>147</v>
      </c>
      <c r="F461" s="157" t="s">
        <v>148</v>
      </c>
      <c r="G461" s="151" t="s">
        <v>149</v>
      </c>
      <c r="H461" s="151" t="s">
        <v>150</v>
      </c>
      <c r="I461" s="151" t="s">
        <v>151</v>
      </c>
      <c r="J461" s="151"/>
      <c r="K461" s="152" t="n">
        <f aca="false">599+425</f>
        <v>1024</v>
      </c>
      <c r="L461" s="153" t="n">
        <f aca="false">K461*N461</f>
        <v>12902.4</v>
      </c>
      <c r="M461" s="153"/>
      <c r="N461" s="155" t="n">
        <v>12.6</v>
      </c>
      <c r="O461" s="156"/>
      <c r="P461" s="155"/>
      <c r="Q461" s="155"/>
      <c r="R461" s="155"/>
      <c r="S461" s="155" t="n">
        <v>1</v>
      </c>
      <c r="T461" s="2"/>
    </row>
    <row r="462" customFormat="false" ht="44.15" hidden="false" customHeight="true" outlineLevel="0" collapsed="false">
      <c r="A462" s="22"/>
      <c r="B462" s="174"/>
      <c r="C462" s="150" t="s">
        <v>152</v>
      </c>
      <c r="D462" s="150" t="s">
        <v>21</v>
      </c>
      <c r="E462" s="150" t="s">
        <v>152</v>
      </c>
      <c r="F462" s="151" t="s">
        <v>153</v>
      </c>
      <c r="G462" s="151" t="s">
        <v>154</v>
      </c>
      <c r="H462" s="151" t="s">
        <v>155</v>
      </c>
      <c r="I462" s="151" t="s">
        <v>156</v>
      </c>
      <c r="J462" s="151" t="s">
        <v>157</v>
      </c>
      <c r="K462" s="152" t="n">
        <v>450</v>
      </c>
      <c r="L462" s="153" t="n">
        <f aca="false">K462*N462</f>
        <v>11115</v>
      </c>
      <c r="M462" s="153"/>
      <c r="N462" s="155" t="n">
        <v>24.7</v>
      </c>
      <c r="O462" s="156"/>
      <c r="P462" s="155"/>
      <c r="Q462" s="155"/>
      <c r="R462" s="155"/>
      <c r="S462" s="155" t="n">
        <v>1</v>
      </c>
      <c r="T462" s="6" t="s">
        <v>769</v>
      </c>
    </row>
    <row r="463" customFormat="false" ht="44.15" hidden="false" customHeight="true" outlineLevel="0" collapsed="false">
      <c r="A463" s="22"/>
      <c r="B463" s="174"/>
      <c r="C463" s="150" t="s">
        <v>770</v>
      </c>
      <c r="D463" s="150" t="s">
        <v>344</v>
      </c>
      <c r="E463" s="150" t="s">
        <v>298</v>
      </c>
      <c r="F463" s="151" t="s">
        <v>299</v>
      </c>
      <c r="G463" s="151" t="s">
        <v>300</v>
      </c>
      <c r="H463" s="151" t="s">
        <v>514</v>
      </c>
      <c r="I463" s="151" t="s">
        <v>295</v>
      </c>
      <c r="J463" s="151" t="s">
        <v>302</v>
      </c>
      <c r="K463" s="152" t="n">
        <v>35001</v>
      </c>
      <c r="L463" s="153" t="n">
        <f aca="false">K463*N463</f>
        <v>35001</v>
      </c>
      <c r="M463" s="153"/>
      <c r="N463" s="155" t="n">
        <v>1</v>
      </c>
      <c r="O463" s="156"/>
      <c r="P463" s="155"/>
      <c r="Q463" s="155"/>
      <c r="R463" s="155"/>
      <c r="S463" s="155" t="n">
        <v>1</v>
      </c>
    </row>
    <row r="464" customFormat="false" ht="44.15" hidden="false" customHeight="true" outlineLevel="0" collapsed="false">
      <c r="A464" s="22"/>
      <c r="B464" s="174"/>
      <c r="C464" s="150" t="s">
        <v>771</v>
      </c>
      <c r="D464" s="150" t="s">
        <v>298</v>
      </c>
      <c r="E464" s="150" t="s">
        <v>298</v>
      </c>
      <c r="F464" s="151" t="s">
        <v>299</v>
      </c>
      <c r="G464" s="151" t="s">
        <v>300</v>
      </c>
      <c r="H464" s="151" t="s">
        <v>514</v>
      </c>
      <c r="I464" s="151" t="s">
        <v>295</v>
      </c>
      <c r="J464" s="151" t="s">
        <v>302</v>
      </c>
      <c r="K464" s="152" t="n">
        <v>35002</v>
      </c>
      <c r="L464" s="153" t="n">
        <f aca="false">K464*N464</f>
        <v>35002</v>
      </c>
      <c r="M464" s="153"/>
      <c r="N464" s="155" t="n">
        <v>1</v>
      </c>
      <c r="O464" s="156"/>
      <c r="P464" s="155"/>
      <c r="Q464" s="155"/>
      <c r="R464" s="155"/>
      <c r="S464" s="155" t="n">
        <v>1</v>
      </c>
    </row>
    <row r="465" customFormat="false" ht="44.15" hidden="false" customHeight="true" outlineLevel="0" collapsed="false">
      <c r="A465" s="22"/>
      <c r="B465" s="174"/>
      <c r="C465" s="150" t="s">
        <v>772</v>
      </c>
      <c r="D465" s="150" t="s">
        <v>298</v>
      </c>
      <c r="E465" s="150" t="s">
        <v>298</v>
      </c>
      <c r="F465" s="151" t="s">
        <v>299</v>
      </c>
      <c r="G465" s="151" t="s">
        <v>300</v>
      </c>
      <c r="H465" s="151" t="s">
        <v>514</v>
      </c>
      <c r="I465" s="151" t="s">
        <v>295</v>
      </c>
      <c r="J465" s="151" t="s">
        <v>302</v>
      </c>
      <c r="K465" s="152" t="n">
        <v>35003</v>
      </c>
      <c r="L465" s="153" t="n">
        <f aca="false">K465*N465</f>
        <v>35003</v>
      </c>
      <c r="M465" s="153"/>
      <c r="N465" s="155" t="n">
        <v>1</v>
      </c>
      <c r="O465" s="156"/>
      <c r="P465" s="155"/>
      <c r="Q465" s="155"/>
      <c r="R465" s="155"/>
      <c r="S465" s="155" t="n">
        <v>1</v>
      </c>
    </row>
    <row r="466" customFormat="false" ht="44.15" hidden="false" customHeight="true" outlineLevel="0" collapsed="false">
      <c r="A466" s="22"/>
      <c r="B466" s="174"/>
      <c r="C466" s="150" t="s">
        <v>773</v>
      </c>
      <c r="D466" s="150" t="s">
        <v>298</v>
      </c>
      <c r="E466" s="150" t="s">
        <v>298</v>
      </c>
      <c r="F466" s="151" t="s">
        <v>299</v>
      </c>
      <c r="G466" s="151" t="s">
        <v>300</v>
      </c>
      <c r="H466" s="151" t="s">
        <v>514</v>
      </c>
      <c r="I466" s="151" t="s">
        <v>295</v>
      </c>
      <c r="J466" s="151" t="s">
        <v>302</v>
      </c>
      <c r="K466" s="152" t="n">
        <v>35004</v>
      </c>
      <c r="L466" s="153" t="n">
        <f aca="false">K466*N466</f>
        <v>35004</v>
      </c>
      <c r="M466" s="153"/>
      <c r="N466" s="155" t="n">
        <v>1</v>
      </c>
      <c r="O466" s="156"/>
      <c r="P466" s="155"/>
      <c r="Q466" s="155"/>
      <c r="R466" s="155"/>
      <c r="S466" s="155" t="n">
        <v>1</v>
      </c>
    </row>
    <row r="467" customFormat="false" ht="44.15" hidden="false" customHeight="true" outlineLevel="0" collapsed="false">
      <c r="A467" s="22"/>
      <c r="B467" s="174"/>
      <c r="C467" s="150" t="s">
        <v>774</v>
      </c>
      <c r="D467" s="150" t="s">
        <v>298</v>
      </c>
      <c r="E467" s="150" t="s">
        <v>298</v>
      </c>
      <c r="F467" s="151" t="s">
        <v>299</v>
      </c>
      <c r="G467" s="151" t="s">
        <v>300</v>
      </c>
      <c r="H467" s="151" t="s">
        <v>514</v>
      </c>
      <c r="I467" s="151" t="s">
        <v>295</v>
      </c>
      <c r="J467" s="151" t="s">
        <v>302</v>
      </c>
      <c r="K467" s="152" t="n">
        <v>35005</v>
      </c>
      <c r="L467" s="153" t="n">
        <f aca="false">K467*N467</f>
        <v>35005</v>
      </c>
      <c r="M467" s="153"/>
      <c r="N467" s="155" t="n">
        <v>1</v>
      </c>
      <c r="O467" s="156"/>
      <c r="P467" s="155"/>
      <c r="Q467" s="155"/>
      <c r="R467" s="155"/>
      <c r="S467" s="155" t="n">
        <v>1</v>
      </c>
    </row>
    <row r="468" customFormat="false" ht="44.15" hidden="false" customHeight="true" outlineLevel="0" collapsed="false">
      <c r="A468" s="22"/>
      <c r="B468" s="174"/>
      <c r="C468" s="150" t="s">
        <v>103</v>
      </c>
      <c r="D468" s="150" t="s">
        <v>57</v>
      </c>
      <c r="E468" s="150" t="s">
        <v>99</v>
      </c>
      <c r="F468" s="151" t="s">
        <v>308</v>
      </c>
      <c r="G468" s="151" t="s">
        <v>247</v>
      </c>
      <c r="H468" s="151"/>
      <c r="I468" s="151" t="s">
        <v>102</v>
      </c>
      <c r="J468" s="151" t="s">
        <v>106</v>
      </c>
      <c r="K468" s="152" t="n">
        <v>8600</v>
      </c>
      <c r="L468" s="153" t="n">
        <f aca="false">K468*N468</f>
        <v>8600</v>
      </c>
      <c r="M468" s="153"/>
      <c r="N468" s="155" t="n">
        <v>1</v>
      </c>
      <c r="O468" s="156"/>
      <c r="P468" s="155"/>
      <c r="Q468" s="155" t="n">
        <v>1</v>
      </c>
      <c r="R468" s="155"/>
      <c r="S468" s="155" t="n">
        <v>1</v>
      </c>
    </row>
    <row r="469" customFormat="false" ht="44.15" hidden="false" customHeight="true" outlineLevel="0" collapsed="false">
      <c r="A469" s="22"/>
      <c r="B469" s="174"/>
      <c r="C469" s="150" t="s">
        <v>103</v>
      </c>
      <c r="D469" s="150" t="s">
        <v>57</v>
      </c>
      <c r="E469" s="150" t="s">
        <v>99</v>
      </c>
      <c r="F469" s="151" t="s">
        <v>308</v>
      </c>
      <c r="G469" s="151" t="s">
        <v>246</v>
      </c>
      <c r="H469" s="151"/>
      <c r="I469" s="151" t="s">
        <v>102</v>
      </c>
      <c r="J469" s="151" t="s">
        <v>106</v>
      </c>
      <c r="K469" s="152" t="n">
        <v>4000</v>
      </c>
      <c r="L469" s="153" t="n">
        <f aca="false">K469*N469</f>
        <v>16000</v>
      </c>
      <c r="M469" s="153"/>
      <c r="N469" s="155" t="n">
        <v>4</v>
      </c>
      <c r="O469" s="156"/>
      <c r="P469" s="155"/>
      <c r="Q469" s="155" t="n">
        <v>1</v>
      </c>
      <c r="R469" s="155"/>
      <c r="S469" s="155" t="n">
        <v>1</v>
      </c>
    </row>
    <row r="470" customFormat="false" ht="44.15" hidden="false" customHeight="true" outlineLevel="0" collapsed="false">
      <c r="A470" s="22"/>
      <c r="B470" s="174"/>
      <c r="C470" s="150" t="s">
        <v>103</v>
      </c>
      <c r="D470" s="150" t="s">
        <v>57</v>
      </c>
      <c r="E470" s="150" t="s">
        <v>99</v>
      </c>
      <c r="F470" s="151" t="s">
        <v>308</v>
      </c>
      <c r="G470" s="151" t="s">
        <v>107</v>
      </c>
      <c r="H470" s="151"/>
      <c r="I470" s="151" t="s">
        <v>102</v>
      </c>
      <c r="J470" s="151" t="s">
        <v>106</v>
      </c>
      <c r="K470" s="152" t="n">
        <f aca="false">11200/4</f>
        <v>2800</v>
      </c>
      <c r="L470" s="153" t="n">
        <f aca="false">K470*N470</f>
        <v>11200</v>
      </c>
      <c r="M470" s="153"/>
      <c r="N470" s="155" t="n">
        <v>4</v>
      </c>
      <c r="O470" s="156"/>
      <c r="P470" s="155"/>
      <c r="Q470" s="155" t="n">
        <v>1</v>
      </c>
      <c r="R470" s="155"/>
      <c r="S470" s="155" t="n">
        <v>1</v>
      </c>
    </row>
    <row r="471" customFormat="false" ht="44.15" hidden="false" customHeight="true" outlineLevel="0" collapsed="false">
      <c r="A471" s="22"/>
      <c r="B471" s="174"/>
      <c r="C471" s="150" t="s">
        <v>103</v>
      </c>
      <c r="D471" s="150" t="s">
        <v>57</v>
      </c>
      <c r="E471" s="150" t="s">
        <v>99</v>
      </c>
      <c r="F471" s="151" t="s">
        <v>308</v>
      </c>
      <c r="G471" s="151" t="s">
        <v>110</v>
      </c>
      <c r="H471" s="151"/>
      <c r="I471" s="151" t="s">
        <v>102</v>
      </c>
      <c r="J471" s="151" t="s">
        <v>106</v>
      </c>
      <c r="K471" s="152" t="n">
        <v>2000</v>
      </c>
      <c r="L471" s="153" t="n">
        <f aca="false">K471*N471</f>
        <v>8000</v>
      </c>
      <c r="M471" s="153"/>
      <c r="N471" s="155" t="n">
        <v>4</v>
      </c>
      <c r="O471" s="156"/>
      <c r="P471" s="155"/>
      <c r="Q471" s="155" t="n">
        <v>1</v>
      </c>
      <c r="R471" s="155"/>
      <c r="S471" s="155" t="n">
        <v>1</v>
      </c>
    </row>
    <row r="472" customFormat="false" ht="44.15" hidden="false" customHeight="true" outlineLevel="0" collapsed="false">
      <c r="A472" s="22"/>
      <c r="B472" s="174"/>
      <c r="C472" s="150" t="s">
        <v>103</v>
      </c>
      <c r="D472" s="150" t="s">
        <v>57</v>
      </c>
      <c r="E472" s="150" t="s">
        <v>99</v>
      </c>
      <c r="F472" s="151" t="s">
        <v>308</v>
      </c>
      <c r="G472" s="151" t="s">
        <v>621</v>
      </c>
      <c r="H472" s="151"/>
      <c r="I472" s="151" t="s">
        <v>102</v>
      </c>
      <c r="J472" s="151" t="s">
        <v>106</v>
      </c>
      <c r="K472" s="152" t="n">
        <f aca="false">1280/16</f>
        <v>80</v>
      </c>
      <c r="L472" s="153" t="n">
        <f aca="false">K472*N472</f>
        <v>1280</v>
      </c>
      <c r="M472" s="153"/>
      <c r="N472" s="155" t="n">
        <v>16</v>
      </c>
      <c r="O472" s="156"/>
      <c r="P472" s="155"/>
      <c r="Q472" s="155" t="n">
        <v>1</v>
      </c>
      <c r="R472" s="155"/>
      <c r="S472" s="155" t="n">
        <v>1</v>
      </c>
    </row>
    <row r="473" customFormat="false" ht="44.15" hidden="false" customHeight="true" outlineLevel="0" collapsed="false">
      <c r="A473" s="22"/>
      <c r="B473" s="174"/>
      <c r="C473" s="150" t="s">
        <v>103</v>
      </c>
      <c r="D473" s="150" t="s">
        <v>57</v>
      </c>
      <c r="E473" s="150" t="s">
        <v>99</v>
      </c>
      <c r="F473" s="151" t="s">
        <v>308</v>
      </c>
      <c r="G473" s="151" t="s">
        <v>114</v>
      </c>
      <c r="H473" s="151"/>
      <c r="I473" s="151" t="s">
        <v>102</v>
      </c>
      <c r="J473" s="151" t="s">
        <v>106</v>
      </c>
      <c r="K473" s="152" t="n">
        <v>2800</v>
      </c>
      <c r="L473" s="153" t="n">
        <f aca="false">K473*N473</f>
        <v>2800</v>
      </c>
      <c r="M473" s="153"/>
      <c r="N473" s="155" t="n">
        <v>1</v>
      </c>
      <c r="O473" s="156"/>
      <c r="P473" s="155"/>
      <c r="Q473" s="155" t="n">
        <v>1</v>
      </c>
      <c r="R473" s="155"/>
      <c r="S473" s="155" t="n">
        <v>1</v>
      </c>
    </row>
    <row r="474" customFormat="false" ht="44.15" hidden="false" customHeight="true" outlineLevel="0" collapsed="false">
      <c r="A474" s="22"/>
      <c r="B474" s="174"/>
      <c r="C474" s="150" t="s">
        <v>103</v>
      </c>
      <c r="D474" s="150" t="s">
        <v>57</v>
      </c>
      <c r="E474" s="150" t="s">
        <v>99</v>
      </c>
      <c r="F474" s="151" t="s">
        <v>308</v>
      </c>
      <c r="G474" s="151" t="s">
        <v>342</v>
      </c>
      <c r="H474" s="151"/>
      <c r="I474" s="151" t="s">
        <v>102</v>
      </c>
      <c r="J474" s="151" t="s">
        <v>106</v>
      </c>
      <c r="K474" s="152" t="n">
        <f aca="false">21600/2</f>
        <v>10800</v>
      </c>
      <c r="L474" s="153" t="n">
        <f aca="false">K474*N474</f>
        <v>21600</v>
      </c>
      <c r="M474" s="153"/>
      <c r="N474" s="155" t="n">
        <v>2</v>
      </c>
      <c r="O474" s="156"/>
      <c r="P474" s="155"/>
      <c r="Q474" s="155" t="n">
        <v>1</v>
      </c>
      <c r="R474" s="155" t="n">
        <f aca="false">10*N474</f>
        <v>20</v>
      </c>
      <c r="S474" s="155" t="n">
        <v>1</v>
      </c>
    </row>
    <row r="475" customFormat="false" ht="44.15" hidden="false" customHeight="true" outlineLevel="0" collapsed="false">
      <c r="A475" s="22"/>
      <c r="B475" s="174"/>
      <c r="C475" s="150" t="s">
        <v>103</v>
      </c>
      <c r="D475" s="150" t="s">
        <v>57</v>
      </c>
      <c r="E475" s="150" t="s">
        <v>99</v>
      </c>
      <c r="F475" s="151" t="s">
        <v>308</v>
      </c>
      <c r="G475" s="151" t="s">
        <v>251</v>
      </c>
      <c r="H475" s="151"/>
      <c r="I475" s="151" t="s">
        <v>102</v>
      </c>
      <c r="J475" s="151" t="s">
        <v>106</v>
      </c>
      <c r="K475" s="152" t="n">
        <f aca="false">64800/6</f>
        <v>10800</v>
      </c>
      <c r="L475" s="153" t="n">
        <f aca="false">K475*N475</f>
        <v>64800</v>
      </c>
      <c r="M475" s="153"/>
      <c r="N475" s="155" t="n">
        <v>6</v>
      </c>
      <c r="O475" s="156"/>
      <c r="P475" s="155"/>
      <c r="Q475" s="155" t="n">
        <v>1</v>
      </c>
      <c r="R475" s="155" t="n">
        <f aca="false">16*N475</f>
        <v>96</v>
      </c>
      <c r="S475" s="155" t="n">
        <v>1</v>
      </c>
    </row>
    <row r="476" customFormat="false" ht="44.15" hidden="false" customHeight="true" outlineLevel="0" collapsed="false">
      <c r="A476" s="22"/>
      <c r="B476" s="174"/>
      <c r="C476" s="150" t="s">
        <v>103</v>
      </c>
      <c r="D476" s="150" t="s">
        <v>57</v>
      </c>
      <c r="E476" s="150" t="s">
        <v>99</v>
      </c>
      <c r="F476" s="151" t="s">
        <v>308</v>
      </c>
      <c r="G476" s="151" t="s">
        <v>775</v>
      </c>
      <c r="H476" s="151"/>
      <c r="I476" s="151" t="s">
        <v>102</v>
      </c>
      <c r="J476" s="151" t="s">
        <v>106</v>
      </c>
      <c r="K476" s="152" t="n">
        <v>6000</v>
      </c>
      <c r="L476" s="153" t="n">
        <f aca="false">K476*N476</f>
        <v>12000</v>
      </c>
      <c r="M476" s="153"/>
      <c r="N476" s="155" t="n">
        <v>2</v>
      </c>
      <c r="O476" s="156"/>
      <c r="P476" s="155"/>
      <c r="Q476" s="155" t="n">
        <v>1</v>
      </c>
      <c r="R476" s="155" t="n">
        <v>20</v>
      </c>
      <c r="S476" s="155" t="n">
        <v>1</v>
      </c>
    </row>
    <row r="477" customFormat="false" ht="44.15" hidden="false" customHeight="true" outlineLevel="0" collapsed="false">
      <c r="A477" s="22"/>
      <c r="B477" s="174"/>
      <c r="C477" s="150" t="s">
        <v>334</v>
      </c>
      <c r="D477" s="150" t="s">
        <v>57</v>
      </c>
      <c r="E477" s="150" t="s">
        <v>99</v>
      </c>
      <c r="F477" s="151" t="s">
        <v>776</v>
      </c>
      <c r="G477" s="151" t="s">
        <v>777</v>
      </c>
      <c r="H477" s="151" t="s">
        <v>778</v>
      </c>
      <c r="I477" s="151" t="s">
        <v>779</v>
      </c>
      <c r="J477" s="151"/>
      <c r="K477" s="152" t="n">
        <v>24900</v>
      </c>
      <c r="L477" s="153" t="n">
        <f aca="false">K477*N477</f>
        <v>49800</v>
      </c>
      <c r="M477" s="153"/>
      <c r="N477" s="155" t="n">
        <v>2</v>
      </c>
      <c r="O477" s="156"/>
      <c r="P477" s="155"/>
      <c r="Q477" s="155" t="n">
        <v>1</v>
      </c>
      <c r="R477" s="155" t="n">
        <v>20</v>
      </c>
      <c r="S477" s="155" t="n">
        <v>1</v>
      </c>
      <c r="T477" s="2"/>
    </row>
    <row r="478" customFormat="false" ht="44.15" hidden="false" customHeight="true" outlineLevel="0" collapsed="false">
      <c r="A478" s="22"/>
      <c r="B478" s="174"/>
      <c r="C478" s="150" t="s">
        <v>39</v>
      </c>
      <c r="D478" s="150" t="s">
        <v>21</v>
      </c>
      <c r="E478" s="150" t="s">
        <v>40</v>
      </c>
      <c r="F478" s="151" t="s">
        <v>182</v>
      </c>
      <c r="G478" s="151" t="s">
        <v>42</v>
      </c>
      <c r="H478" s="153"/>
      <c r="I478" s="153" t="s">
        <v>37</v>
      </c>
      <c r="J478" s="153"/>
      <c r="K478" s="153" t="n">
        <v>1200</v>
      </c>
      <c r="L478" s="153" t="n">
        <v>14664</v>
      </c>
      <c r="M478" s="153"/>
      <c r="N478" s="155" t="n">
        <v>12.22</v>
      </c>
      <c r="O478" s="156"/>
      <c r="P478" s="155"/>
      <c r="Q478" s="155"/>
      <c r="R478" s="155"/>
      <c r="S478" s="155" t="n">
        <v>1</v>
      </c>
      <c r="T478" s="2"/>
    </row>
    <row r="479" customFormat="false" ht="44.15" hidden="false" customHeight="true" outlineLevel="0" collapsed="false">
      <c r="A479" s="22"/>
      <c r="B479" s="174"/>
      <c r="C479" s="150" t="s">
        <v>780</v>
      </c>
      <c r="D479" s="150" t="s">
        <v>44</v>
      </c>
      <c r="E479" s="150"/>
      <c r="F479" s="151"/>
      <c r="G479" s="151" t="s">
        <v>288</v>
      </c>
      <c r="H479" s="151"/>
      <c r="I479" s="151" t="s">
        <v>352</v>
      </c>
      <c r="J479" s="151"/>
      <c r="K479" s="152" t="n">
        <v>194890</v>
      </c>
      <c r="L479" s="153" t="n">
        <v>194890</v>
      </c>
      <c r="M479" s="153"/>
      <c r="N479" s="155"/>
      <c r="O479" s="156"/>
      <c r="P479" s="155"/>
      <c r="Q479" s="155"/>
      <c r="R479" s="155"/>
      <c r="S479" s="155" t="n">
        <v>1</v>
      </c>
      <c r="T479" s="2"/>
    </row>
    <row r="480" customFormat="false" ht="44.15" hidden="false" customHeight="true" outlineLevel="0" collapsed="false">
      <c r="A480" s="22"/>
      <c r="B480" s="174"/>
      <c r="C480" s="150" t="s">
        <v>781</v>
      </c>
      <c r="D480" s="150" t="s">
        <v>21</v>
      </c>
      <c r="E480" s="150"/>
      <c r="F480" s="151" t="s">
        <v>782</v>
      </c>
      <c r="G480" s="151" t="s">
        <v>783</v>
      </c>
      <c r="H480" s="151" t="s">
        <v>784</v>
      </c>
      <c r="I480" s="151" t="s">
        <v>785</v>
      </c>
      <c r="J480" s="151"/>
      <c r="K480" s="152" t="n">
        <v>4676</v>
      </c>
      <c r="L480" s="153" t="n">
        <v>60788</v>
      </c>
      <c r="M480" s="153"/>
      <c r="N480" s="155" t="n">
        <v>13</v>
      </c>
      <c r="O480" s="156"/>
      <c r="P480" s="155"/>
      <c r="Q480" s="155"/>
      <c r="R480" s="155"/>
      <c r="S480" s="155" t="n">
        <v>1</v>
      </c>
      <c r="T480" s="2"/>
    </row>
    <row r="481" customFormat="false" ht="44.15" hidden="false" customHeight="true" outlineLevel="0" collapsed="false">
      <c r="A481" s="22"/>
      <c r="B481" s="174"/>
      <c r="C481" s="150" t="s">
        <v>786</v>
      </c>
      <c r="D481" s="150" t="s">
        <v>215</v>
      </c>
      <c r="E481" s="150" t="s">
        <v>216</v>
      </c>
      <c r="F481" s="151"/>
      <c r="G481" s="151"/>
      <c r="H481" s="151"/>
      <c r="I481" s="151"/>
      <c r="J481" s="151"/>
      <c r="K481" s="152"/>
      <c r="L481" s="153"/>
      <c r="M481" s="153"/>
      <c r="N481" s="155"/>
      <c r="O481" s="156"/>
      <c r="P481" s="155"/>
      <c r="Q481" s="155"/>
      <c r="R481" s="155"/>
      <c r="S481" s="155"/>
      <c r="T481" s="2"/>
    </row>
    <row r="482" customFormat="false" ht="44.15" hidden="false" customHeight="true" outlineLevel="0" collapsed="false">
      <c r="A482" s="22"/>
      <c r="B482" s="174"/>
      <c r="C482" s="150" t="s">
        <v>214</v>
      </c>
      <c r="D482" s="150" t="s">
        <v>215</v>
      </c>
      <c r="E482" s="150" t="s">
        <v>216</v>
      </c>
      <c r="F482" s="151" t="s">
        <v>787</v>
      </c>
      <c r="G482" s="151" t="s">
        <v>788</v>
      </c>
      <c r="H482" s="151" t="s">
        <v>789</v>
      </c>
      <c r="I482" s="151" t="s">
        <v>192</v>
      </c>
      <c r="J482" s="151" t="s">
        <v>790</v>
      </c>
      <c r="K482" s="152" t="s">
        <v>791</v>
      </c>
      <c r="L482" s="153" t="s">
        <v>791</v>
      </c>
      <c r="M482" s="153"/>
      <c r="N482" s="155" t="n">
        <v>1</v>
      </c>
      <c r="O482" s="156"/>
      <c r="P482" s="155"/>
      <c r="Q482" s="155"/>
      <c r="R482" s="155"/>
      <c r="S482" s="155" t="n">
        <v>1</v>
      </c>
      <c r="T482" s="2"/>
    </row>
    <row r="483" customFormat="false" ht="44.15" hidden="false" customHeight="true" outlineLevel="0" collapsed="false">
      <c r="A483" s="22"/>
      <c r="B483" s="174"/>
      <c r="C483" s="150" t="s">
        <v>792</v>
      </c>
      <c r="D483" s="150" t="s">
        <v>57</v>
      </c>
      <c r="E483" s="150" t="s">
        <v>99</v>
      </c>
      <c r="F483" s="151" t="s">
        <v>329</v>
      </c>
      <c r="G483" s="151" t="s">
        <v>330</v>
      </c>
      <c r="H483" s="151" t="s">
        <v>331</v>
      </c>
      <c r="I483" s="151" t="s">
        <v>102</v>
      </c>
      <c r="J483" s="151"/>
      <c r="K483" s="152" t="n">
        <v>6800</v>
      </c>
      <c r="L483" s="153" t="n">
        <f aca="false">K483*N483</f>
        <v>27200</v>
      </c>
      <c r="M483" s="153"/>
      <c r="N483" s="155" t="n">
        <v>4</v>
      </c>
      <c r="O483" s="156"/>
      <c r="P483" s="155"/>
      <c r="Q483" s="155" t="n">
        <v>1</v>
      </c>
      <c r="R483" s="155" t="n">
        <v>8</v>
      </c>
      <c r="S483" s="155" t="n">
        <v>1</v>
      </c>
      <c r="T483" s="2"/>
    </row>
    <row r="484" customFormat="false" ht="44.15" hidden="false" customHeight="true" outlineLevel="0" collapsed="false">
      <c r="A484" s="22"/>
      <c r="B484" s="161" t="s">
        <v>793</v>
      </c>
      <c r="C484" s="162" t="s">
        <v>20</v>
      </c>
      <c r="D484" s="162" t="s">
        <v>21</v>
      </c>
      <c r="E484" s="162" t="s">
        <v>20</v>
      </c>
      <c r="F484" s="163" t="s">
        <v>184</v>
      </c>
      <c r="G484" s="163" t="s">
        <v>185</v>
      </c>
      <c r="H484" s="163" t="s">
        <v>186</v>
      </c>
      <c r="I484" s="163" t="s">
        <v>187</v>
      </c>
      <c r="J484" s="163"/>
      <c r="K484" s="164" t="n">
        <v>3637</v>
      </c>
      <c r="L484" s="165" t="n">
        <f aca="false">K484*N484</f>
        <v>26550.1</v>
      </c>
      <c r="M484" s="165"/>
      <c r="N484" s="168" t="n">
        <v>7.3</v>
      </c>
      <c r="O484" s="168"/>
      <c r="P484" s="166"/>
      <c r="Q484" s="166"/>
      <c r="R484" s="166"/>
      <c r="S484" s="166" t="n">
        <v>1</v>
      </c>
      <c r="T484" s="2"/>
    </row>
    <row r="485" customFormat="false" ht="44.15" hidden="false" customHeight="true" outlineLevel="0" collapsed="false">
      <c r="A485" s="22"/>
      <c r="B485" s="161"/>
      <c r="C485" s="162" t="s">
        <v>343</v>
      </c>
      <c r="D485" s="162" t="s">
        <v>344</v>
      </c>
      <c r="E485" s="162"/>
      <c r="F485" s="163" t="s">
        <v>345</v>
      </c>
      <c r="G485" s="163" t="s">
        <v>346</v>
      </c>
      <c r="H485" s="163"/>
      <c r="I485" s="163" t="s">
        <v>295</v>
      </c>
      <c r="J485" s="163" t="s">
        <v>347</v>
      </c>
      <c r="K485" s="164" t="n">
        <v>8080</v>
      </c>
      <c r="L485" s="165" t="n">
        <v>8080</v>
      </c>
      <c r="M485" s="165"/>
      <c r="N485" s="166" t="n">
        <v>1</v>
      </c>
      <c r="O485" s="167"/>
      <c r="P485" s="166"/>
      <c r="Q485" s="166"/>
      <c r="R485" s="166"/>
      <c r="S485" s="166" t="n">
        <v>1</v>
      </c>
      <c r="T485" s="2"/>
    </row>
    <row r="486" customFormat="false" ht="44.15" hidden="false" customHeight="true" outlineLevel="0" collapsed="false">
      <c r="A486" s="22"/>
      <c r="B486" s="161"/>
      <c r="C486" s="162" t="s">
        <v>794</v>
      </c>
      <c r="D486" s="162" t="s">
        <v>291</v>
      </c>
      <c r="E486" s="162"/>
      <c r="F486" s="163" t="s">
        <v>292</v>
      </c>
      <c r="G486" s="163" t="s">
        <v>293</v>
      </c>
      <c r="H486" s="163" t="s">
        <v>294</v>
      </c>
      <c r="I486" s="163" t="s">
        <v>295</v>
      </c>
      <c r="J486" s="163" t="s">
        <v>296</v>
      </c>
      <c r="K486" s="164" t="n">
        <v>45375</v>
      </c>
      <c r="L486" s="165" t="n">
        <f aca="false">K486*N486</f>
        <v>110261.25</v>
      </c>
      <c r="M486" s="165"/>
      <c r="N486" s="166" t="n">
        <v>2.43</v>
      </c>
      <c r="O486" s="167"/>
      <c r="P486" s="166"/>
      <c r="Q486" s="166"/>
      <c r="R486" s="166"/>
      <c r="S486" s="166" t="n">
        <v>1</v>
      </c>
      <c r="T486" s="2"/>
    </row>
    <row r="487" customFormat="false" ht="44.15" hidden="false" customHeight="true" outlineLevel="0" collapsed="false">
      <c r="A487" s="22"/>
      <c r="B487" s="161"/>
      <c r="C487" s="162" t="s">
        <v>103</v>
      </c>
      <c r="D487" s="162" t="s">
        <v>57</v>
      </c>
      <c r="E487" s="162" t="s">
        <v>99</v>
      </c>
      <c r="F487" s="163" t="s">
        <v>308</v>
      </c>
      <c r="G487" s="163" t="s">
        <v>474</v>
      </c>
      <c r="H487" s="163"/>
      <c r="I487" s="163" t="s">
        <v>102</v>
      </c>
      <c r="J487" s="163" t="s">
        <v>106</v>
      </c>
      <c r="K487" s="164" t="n">
        <v>10000</v>
      </c>
      <c r="L487" s="165" t="n">
        <f aca="false">K487*N487</f>
        <v>10000</v>
      </c>
      <c r="M487" s="165"/>
      <c r="N487" s="166" t="n">
        <v>1</v>
      </c>
      <c r="O487" s="167"/>
      <c r="P487" s="166"/>
      <c r="Q487" s="166" t="n">
        <v>1</v>
      </c>
      <c r="R487" s="166"/>
      <c r="S487" s="166" t="n">
        <v>1</v>
      </c>
      <c r="T487" s="2"/>
    </row>
    <row r="488" customFormat="false" ht="44.15" hidden="false" customHeight="true" outlineLevel="0" collapsed="false">
      <c r="A488" s="22"/>
      <c r="B488" s="161"/>
      <c r="C488" s="162" t="s">
        <v>103</v>
      </c>
      <c r="D488" s="162" t="s">
        <v>57</v>
      </c>
      <c r="E488" s="162" t="s">
        <v>99</v>
      </c>
      <c r="F488" s="163" t="s">
        <v>308</v>
      </c>
      <c r="G488" s="163" t="s">
        <v>113</v>
      </c>
      <c r="H488" s="163"/>
      <c r="I488" s="163" t="s">
        <v>102</v>
      </c>
      <c r="J488" s="163" t="s">
        <v>106</v>
      </c>
      <c r="K488" s="164" t="n">
        <v>800</v>
      </c>
      <c r="L488" s="165" t="n">
        <f aca="false">K488*N488</f>
        <v>800</v>
      </c>
      <c r="M488" s="165"/>
      <c r="N488" s="166" t="n">
        <v>1</v>
      </c>
      <c r="O488" s="167"/>
      <c r="P488" s="166"/>
      <c r="Q488" s="166" t="n">
        <v>1</v>
      </c>
      <c r="R488" s="166"/>
      <c r="S488" s="166" t="n">
        <v>1</v>
      </c>
      <c r="T488" s="2"/>
    </row>
    <row r="489" customFormat="false" ht="44.15" hidden="false" customHeight="true" outlineLevel="0" collapsed="false">
      <c r="A489" s="22"/>
      <c r="B489" s="161"/>
      <c r="C489" s="162" t="s">
        <v>103</v>
      </c>
      <c r="D489" s="162" t="s">
        <v>57</v>
      </c>
      <c r="E489" s="162" t="s">
        <v>99</v>
      </c>
      <c r="F489" s="163" t="s">
        <v>308</v>
      </c>
      <c r="G489" s="163" t="s">
        <v>250</v>
      </c>
      <c r="H489" s="163"/>
      <c r="I489" s="163" t="s">
        <v>102</v>
      </c>
      <c r="J489" s="163" t="s">
        <v>106</v>
      </c>
      <c r="K489" s="164" t="n">
        <v>2800</v>
      </c>
      <c r="L489" s="165" t="n">
        <f aca="false">K489*N489</f>
        <v>2800</v>
      </c>
      <c r="M489" s="165"/>
      <c r="N489" s="166" t="n">
        <v>1</v>
      </c>
      <c r="O489" s="167"/>
      <c r="P489" s="166"/>
      <c r="Q489" s="166" t="n">
        <v>1</v>
      </c>
      <c r="R489" s="166"/>
      <c r="S489" s="166" t="n">
        <v>1</v>
      </c>
      <c r="T489" s="2"/>
    </row>
    <row r="490" customFormat="false" ht="44.15" hidden="false" customHeight="true" outlineLevel="0" collapsed="false">
      <c r="A490" s="22"/>
      <c r="B490" s="161"/>
      <c r="C490" s="162" t="s">
        <v>103</v>
      </c>
      <c r="D490" s="162" t="s">
        <v>57</v>
      </c>
      <c r="E490" s="162" t="s">
        <v>99</v>
      </c>
      <c r="F490" s="163" t="s">
        <v>308</v>
      </c>
      <c r="G490" s="163" t="s">
        <v>340</v>
      </c>
      <c r="H490" s="163"/>
      <c r="I490" s="163" t="s">
        <v>102</v>
      </c>
      <c r="J490" s="163" t="s">
        <v>106</v>
      </c>
      <c r="K490" s="164" t="n">
        <v>6200</v>
      </c>
      <c r="L490" s="165" t="n">
        <f aca="false">K490*N490</f>
        <v>6200</v>
      </c>
      <c r="M490" s="165"/>
      <c r="N490" s="166" t="n">
        <v>1</v>
      </c>
      <c r="O490" s="167"/>
      <c r="P490" s="166"/>
      <c r="Q490" s="166" t="n">
        <v>1</v>
      </c>
      <c r="R490" s="166"/>
      <c r="S490" s="166" t="n">
        <v>1</v>
      </c>
      <c r="T490" s="2"/>
    </row>
    <row r="491" customFormat="false" ht="44.15" hidden="false" customHeight="true" outlineLevel="0" collapsed="false">
      <c r="A491" s="22"/>
      <c r="B491" s="161"/>
      <c r="C491" s="162" t="s">
        <v>103</v>
      </c>
      <c r="D491" s="162" t="s">
        <v>57</v>
      </c>
      <c r="E491" s="162" t="s">
        <v>99</v>
      </c>
      <c r="F491" s="163" t="s">
        <v>308</v>
      </c>
      <c r="G491" s="163" t="s">
        <v>795</v>
      </c>
      <c r="H491" s="163"/>
      <c r="I491" s="163" t="s">
        <v>102</v>
      </c>
      <c r="J491" s="163" t="s">
        <v>106</v>
      </c>
      <c r="K491" s="164" t="n">
        <f aca="false">32400/3</f>
        <v>10800</v>
      </c>
      <c r="L491" s="165" t="n">
        <f aca="false">K491*N491</f>
        <v>32400</v>
      </c>
      <c r="M491" s="165"/>
      <c r="N491" s="166" t="n">
        <v>3</v>
      </c>
      <c r="O491" s="167"/>
      <c r="P491" s="166"/>
      <c r="Q491" s="166" t="n">
        <v>1</v>
      </c>
      <c r="R491" s="166" t="n">
        <v>30</v>
      </c>
      <c r="S491" s="166" t="n">
        <v>1</v>
      </c>
      <c r="T491" s="2"/>
    </row>
    <row r="492" customFormat="false" ht="44.15" hidden="false" customHeight="true" outlineLevel="0" collapsed="false">
      <c r="A492" s="22"/>
      <c r="B492" s="161"/>
      <c r="C492" s="162" t="s">
        <v>103</v>
      </c>
      <c r="D492" s="162" t="s">
        <v>57</v>
      </c>
      <c r="E492" s="162" t="s">
        <v>99</v>
      </c>
      <c r="F492" s="163" t="s">
        <v>308</v>
      </c>
      <c r="G492" s="163" t="s">
        <v>705</v>
      </c>
      <c r="H492" s="163"/>
      <c r="I492" s="163" t="s">
        <v>102</v>
      </c>
      <c r="J492" s="163" t="s">
        <v>106</v>
      </c>
      <c r="K492" s="164" t="n">
        <f aca="false">21600/2</f>
        <v>10800</v>
      </c>
      <c r="L492" s="165" t="n">
        <f aca="false">K492*N492</f>
        <v>21600</v>
      </c>
      <c r="M492" s="165"/>
      <c r="N492" s="166" t="n">
        <v>2</v>
      </c>
      <c r="O492" s="167"/>
      <c r="P492" s="166"/>
      <c r="Q492" s="166" t="n">
        <v>1</v>
      </c>
      <c r="R492" s="166" t="n">
        <f aca="false">10*N492</f>
        <v>20</v>
      </c>
      <c r="S492" s="166" t="n">
        <v>1</v>
      </c>
      <c r="T492" s="2"/>
    </row>
    <row r="493" customFormat="false" ht="44.15" hidden="false" customHeight="true" outlineLevel="0" collapsed="false">
      <c r="A493" s="22"/>
      <c r="B493" s="161"/>
      <c r="C493" s="162" t="s">
        <v>437</v>
      </c>
      <c r="D493" s="162" t="s">
        <v>44</v>
      </c>
      <c r="E493" s="162" t="s">
        <v>45</v>
      </c>
      <c r="F493" s="163"/>
      <c r="G493" s="163"/>
      <c r="H493" s="163"/>
      <c r="I493" s="163" t="s">
        <v>352</v>
      </c>
      <c r="J493" s="163"/>
      <c r="K493" s="164" t="n">
        <v>598581</v>
      </c>
      <c r="L493" s="165" t="n">
        <v>598581</v>
      </c>
      <c r="M493" s="165"/>
      <c r="N493" s="166"/>
      <c r="O493" s="167"/>
      <c r="P493" s="166"/>
      <c r="Q493" s="166"/>
      <c r="R493" s="166"/>
      <c r="S493" s="166" t="n">
        <v>1</v>
      </c>
      <c r="T493" s="2"/>
    </row>
    <row r="494" customFormat="false" ht="44.15" hidden="false" customHeight="true" outlineLevel="0" collapsed="false">
      <c r="A494" s="22"/>
      <c r="B494" s="161"/>
      <c r="C494" s="162" t="s">
        <v>164</v>
      </c>
      <c r="D494" s="162" t="s">
        <v>127</v>
      </c>
      <c r="E494" s="162" t="s">
        <v>165</v>
      </c>
      <c r="F494" s="163" t="s">
        <v>166</v>
      </c>
      <c r="G494" s="163" t="s">
        <v>167</v>
      </c>
      <c r="H494" s="163" t="s">
        <v>168</v>
      </c>
      <c r="I494" s="163" t="s">
        <v>169</v>
      </c>
      <c r="J494" s="163"/>
      <c r="K494" s="164"/>
      <c r="L494" s="165" t="n">
        <v>26494</v>
      </c>
      <c r="M494" s="165"/>
      <c r="N494" s="166"/>
      <c r="O494" s="167"/>
      <c r="P494" s="166"/>
      <c r="Q494" s="166"/>
      <c r="R494" s="166"/>
      <c r="S494" s="166" t="n">
        <v>1</v>
      </c>
      <c r="T494" s="2"/>
    </row>
    <row r="495" customFormat="false" ht="44.15" hidden="false" customHeight="true" outlineLevel="0" collapsed="false">
      <c r="A495" s="22"/>
      <c r="B495" s="161"/>
      <c r="C495" s="162" t="s">
        <v>35</v>
      </c>
      <c r="D495" s="162" t="s">
        <v>21</v>
      </c>
      <c r="E495" s="162" t="s">
        <v>36</v>
      </c>
      <c r="F495" s="163" t="s">
        <v>37</v>
      </c>
      <c r="G495" s="164" t="s">
        <v>38</v>
      </c>
      <c r="H495" s="165"/>
      <c r="I495" s="165" t="s">
        <v>37</v>
      </c>
      <c r="J495" s="163"/>
      <c r="K495" s="164" t="n">
        <v>310</v>
      </c>
      <c r="L495" s="165" t="n">
        <v>8308</v>
      </c>
      <c r="M495" s="165"/>
      <c r="N495" s="166" t="n">
        <v>26.8</v>
      </c>
      <c r="O495" s="167"/>
      <c r="P495" s="166"/>
      <c r="Q495" s="166"/>
      <c r="R495" s="166"/>
      <c r="S495" s="166" t="n">
        <v>1</v>
      </c>
      <c r="T495" s="2"/>
    </row>
    <row r="496" customFormat="false" ht="44.15" hidden="false" customHeight="true" outlineLevel="0" collapsed="false">
      <c r="A496" s="22"/>
      <c r="B496" s="161"/>
      <c r="C496" s="162" t="s">
        <v>152</v>
      </c>
      <c r="D496" s="162" t="s">
        <v>21</v>
      </c>
      <c r="E496" s="162" t="s">
        <v>152</v>
      </c>
      <c r="F496" s="163" t="s">
        <v>153</v>
      </c>
      <c r="G496" s="163" t="s">
        <v>154</v>
      </c>
      <c r="H496" s="163" t="s">
        <v>155</v>
      </c>
      <c r="I496" s="163" t="s">
        <v>156</v>
      </c>
      <c r="J496" s="163" t="s">
        <v>157</v>
      </c>
      <c r="K496" s="164" t="n">
        <v>450</v>
      </c>
      <c r="L496" s="165" t="n">
        <f aca="false">K511*N496</f>
        <v>1125</v>
      </c>
      <c r="M496" s="165"/>
      <c r="N496" s="166" t="n">
        <v>2.5</v>
      </c>
      <c r="O496" s="167"/>
      <c r="P496" s="166"/>
      <c r="Q496" s="166"/>
      <c r="R496" s="166"/>
      <c r="S496" s="166" t="n">
        <v>1</v>
      </c>
      <c r="T496" s="6" t="n">
        <v>2550</v>
      </c>
    </row>
    <row r="497" customFormat="false" ht="44.15" hidden="false" customHeight="true" outlineLevel="0" collapsed="false">
      <c r="A497" s="22"/>
      <c r="B497" s="176" t="s">
        <v>796</v>
      </c>
      <c r="C497" s="27" t="s">
        <v>77</v>
      </c>
      <c r="D497" s="27" t="s">
        <v>76</v>
      </c>
      <c r="E497" s="27" t="s">
        <v>77</v>
      </c>
      <c r="F497" s="29" t="s">
        <v>78</v>
      </c>
      <c r="G497" s="29" t="s">
        <v>79</v>
      </c>
      <c r="H497" s="29" t="s">
        <v>647</v>
      </c>
      <c r="I497" s="29" t="s">
        <v>81</v>
      </c>
      <c r="J497" s="29" t="s">
        <v>82</v>
      </c>
      <c r="K497" s="30" t="n">
        <v>84623</v>
      </c>
      <c r="L497" s="31" t="n">
        <v>84623</v>
      </c>
      <c r="M497" s="31"/>
      <c r="N497" s="32" t="n">
        <v>1</v>
      </c>
      <c r="O497" s="32"/>
      <c r="P497" s="32"/>
      <c r="Q497" s="32" t="n">
        <v>1</v>
      </c>
      <c r="R497" s="32" t="n">
        <v>24</v>
      </c>
      <c r="S497" s="32" t="n">
        <v>1</v>
      </c>
      <c r="T497" s="2"/>
    </row>
    <row r="498" customFormat="false" ht="44.15" hidden="false" customHeight="true" outlineLevel="0" collapsed="false">
      <c r="A498" s="22"/>
      <c r="B498" s="176"/>
      <c r="C498" s="27" t="s">
        <v>28</v>
      </c>
      <c r="D498" s="27" t="s">
        <v>29</v>
      </c>
      <c r="E498" s="27" t="s">
        <v>30</v>
      </c>
      <c r="F498" s="29" t="s">
        <v>31</v>
      </c>
      <c r="G498" s="29"/>
      <c r="H498" s="29" t="s">
        <v>204</v>
      </c>
      <c r="I498" s="29" t="s">
        <v>33</v>
      </c>
      <c r="J498" s="29"/>
      <c r="K498" s="30"/>
      <c r="L498" s="31" t="n">
        <v>68940</v>
      </c>
      <c r="M498" s="31"/>
      <c r="N498" s="32" t="n">
        <v>10.2</v>
      </c>
      <c r="O498" s="33"/>
      <c r="P498" s="32"/>
      <c r="Q498" s="32"/>
      <c r="R498" s="32"/>
      <c r="S498" s="32" t="n">
        <v>1</v>
      </c>
      <c r="T498" s="2"/>
    </row>
    <row r="499" customFormat="false" ht="44.15" hidden="false" customHeight="true" outlineLevel="0" collapsed="false">
      <c r="A499" s="22"/>
      <c r="B499" s="176"/>
      <c r="C499" s="27" t="s">
        <v>143</v>
      </c>
      <c r="D499" s="27" t="s">
        <v>29</v>
      </c>
      <c r="E499" s="27" t="s">
        <v>30</v>
      </c>
      <c r="F499" s="29" t="s">
        <v>31</v>
      </c>
      <c r="G499" s="29"/>
      <c r="H499" s="29" t="s">
        <v>204</v>
      </c>
      <c r="I499" s="29" t="s">
        <v>33</v>
      </c>
      <c r="J499" s="29"/>
      <c r="K499" s="30"/>
      <c r="L499" s="31" t="n">
        <v>37224</v>
      </c>
      <c r="M499" s="31"/>
      <c r="N499" s="32" t="n">
        <v>8.8</v>
      </c>
      <c r="O499" s="33"/>
      <c r="P499" s="32"/>
      <c r="Q499" s="32"/>
      <c r="R499" s="32"/>
      <c r="S499" s="32" t="n">
        <v>1</v>
      </c>
      <c r="T499" s="2"/>
    </row>
    <row r="500" customFormat="false" ht="44.15" hidden="false" customHeight="true" outlineLevel="0" collapsed="false">
      <c r="A500" s="22"/>
      <c r="B500" s="176"/>
      <c r="C500" s="27" t="s">
        <v>144</v>
      </c>
      <c r="D500" s="27" t="s">
        <v>21</v>
      </c>
      <c r="E500" s="27" t="s">
        <v>145</v>
      </c>
      <c r="F500" s="29" t="s">
        <v>31</v>
      </c>
      <c r="G500" s="29"/>
      <c r="H500" s="29" t="s">
        <v>204</v>
      </c>
      <c r="I500" s="29" t="s">
        <v>33</v>
      </c>
      <c r="J500" s="29"/>
      <c r="K500" s="30"/>
      <c r="L500" s="31" t="n">
        <v>3280</v>
      </c>
      <c r="M500" s="31"/>
      <c r="N500" s="32" t="n">
        <v>2</v>
      </c>
      <c r="O500" s="33"/>
      <c r="P500" s="32"/>
      <c r="Q500" s="32"/>
      <c r="R500" s="32"/>
      <c r="S500" s="32" t="n">
        <v>1</v>
      </c>
      <c r="T500" s="2"/>
    </row>
    <row r="501" customFormat="false" ht="44.15" hidden="false" customHeight="true" outlineLevel="0" collapsed="false">
      <c r="A501" s="22"/>
      <c r="B501" s="176"/>
      <c r="C501" s="27" t="s">
        <v>797</v>
      </c>
      <c r="D501" s="27" t="s">
        <v>21</v>
      </c>
      <c r="E501" s="27"/>
      <c r="F501" s="29"/>
      <c r="G501" s="29" t="s">
        <v>663</v>
      </c>
      <c r="H501" s="29"/>
      <c r="I501" s="29" t="s">
        <v>209</v>
      </c>
      <c r="J501" s="29"/>
      <c r="K501" s="30" t="n">
        <v>161805</v>
      </c>
      <c r="L501" s="31" t="n">
        <v>161805</v>
      </c>
      <c r="M501" s="31"/>
      <c r="N501" s="32"/>
      <c r="O501" s="33"/>
      <c r="P501" s="32"/>
      <c r="Q501" s="32"/>
      <c r="R501" s="32"/>
      <c r="S501" s="32" t="n">
        <v>1</v>
      </c>
      <c r="T501" s="2"/>
    </row>
    <row r="502" customFormat="false" ht="44.15" hidden="false" customHeight="true" outlineLevel="0" collapsed="false">
      <c r="A502" s="22"/>
      <c r="B502" s="176"/>
      <c r="C502" s="27" t="s">
        <v>798</v>
      </c>
      <c r="D502" s="27" t="s">
        <v>21</v>
      </c>
      <c r="E502" s="27"/>
      <c r="F502" s="29"/>
      <c r="G502" s="29" t="s">
        <v>663</v>
      </c>
      <c r="H502" s="29"/>
      <c r="I502" s="29" t="s">
        <v>352</v>
      </c>
      <c r="J502" s="29"/>
      <c r="K502" s="30" t="n">
        <v>144900</v>
      </c>
      <c r="L502" s="31" t="n">
        <v>144900</v>
      </c>
      <c r="M502" s="31"/>
      <c r="N502" s="32"/>
      <c r="O502" s="33"/>
      <c r="P502" s="32"/>
      <c r="Q502" s="32"/>
      <c r="R502" s="32"/>
      <c r="S502" s="32" t="n">
        <v>1</v>
      </c>
      <c r="T502" s="2"/>
    </row>
    <row r="503" customFormat="false" ht="44.15" hidden="false" customHeight="true" outlineLevel="0" collapsed="false">
      <c r="A503" s="22"/>
      <c r="B503" s="176"/>
      <c r="C503" s="27" t="s">
        <v>799</v>
      </c>
      <c r="D503" s="27" t="s">
        <v>800</v>
      </c>
      <c r="E503" s="27" t="s">
        <v>800</v>
      </c>
      <c r="F503" s="29" t="s">
        <v>801</v>
      </c>
      <c r="G503" s="29" t="s">
        <v>802</v>
      </c>
      <c r="H503" s="29" t="s">
        <v>803</v>
      </c>
      <c r="I503" s="29" t="s">
        <v>804</v>
      </c>
      <c r="J503" s="29"/>
      <c r="K503" s="30" t="s">
        <v>805</v>
      </c>
      <c r="L503" s="31" t="s">
        <v>805</v>
      </c>
      <c r="M503" s="31"/>
      <c r="N503" s="32"/>
      <c r="O503" s="33"/>
      <c r="P503" s="32"/>
      <c r="Q503" s="32"/>
      <c r="R503" s="32"/>
      <c r="S503" s="32" t="n">
        <v>1</v>
      </c>
      <c r="T503" s="2"/>
    </row>
    <row r="504" customFormat="false" ht="44.15" hidden="false" customHeight="true" outlineLevel="0" collapsed="false">
      <c r="A504" s="22"/>
      <c r="B504" s="176"/>
      <c r="C504" s="27" t="s">
        <v>799</v>
      </c>
      <c r="D504" s="27" t="s">
        <v>800</v>
      </c>
      <c r="E504" s="27" t="s">
        <v>800</v>
      </c>
      <c r="F504" s="29" t="s">
        <v>806</v>
      </c>
      <c r="G504" s="29" t="s">
        <v>807</v>
      </c>
      <c r="H504" s="29" t="s">
        <v>808</v>
      </c>
      <c r="I504" s="29" t="s">
        <v>809</v>
      </c>
      <c r="J504" s="29"/>
      <c r="K504" s="30" t="s">
        <v>810</v>
      </c>
      <c r="L504" s="31" t="s">
        <v>810</v>
      </c>
      <c r="M504" s="31"/>
      <c r="N504" s="32"/>
      <c r="O504" s="33"/>
      <c r="P504" s="32"/>
      <c r="Q504" s="32"/>
      <c r="R504" s="32"/>
      <c r="S504" s="32" t="n">
        <v>1</v>
      </c>
      <c r="T504" s="2"/>
    </row>
    <row r="505" customFormat="false" ht="44.15" hidden="false" customHeight="true" outlineLevel="0" collapsed="false">
      <c r="A505" s="22"/>
      <c r="B505" s="176"/>
      <c r="C505" s="27" t="s">
        <v>641</v>
      </c>
      <c r="D505" s="27" t="s">
        <v>800</v>
      </c>
      <c r="E505" s="27"/>
      <c r="F505" s="29" t="s">
        <v>811</v>
      </c>
      <c r="G505" s="29" t="s">
        <v>812</v>
      </c>
      <c r="H505" s="29" t="s">
        <v>813</v>
      </c>
      <c r="I505" s="29" t="s">
        <v>814</v>
      </c>
      <c r="J505" s="29"/>
      <c r="K505" s="30" t="n">
        <v>2849</v>
      </c>
      <c r="L505" s="31" t="n">
        <v>2849</v>
      </c>
      <c r="M505" s="31"/>
      <c r="N505" s="32"/>
      <c r="O505" s="33"/>
      <c r="P505" s="32"/>
      <c r="Q505" s="32"/>
      <c r="R505" s="32"/>
      <c r="S505" s="32" t="n">
        <v>1</v>
      </c>
      <c r="T505" s="2"/>
    </row>
    <row r="506" customFormat="false" ht="44.15" hidden="false" customHeight="true" outlineLevel="0" collapsed="false">
      <c r="A506" s="22"/>
      <c r="B506" s="176"/>
      <c r="C506" s="27" t="s">
        <v>20</v>
      </c>
      <c r="D506" s="27" t="s">
        <v>21</v>
      </c>
      <c r="E506" s="27" t="s">
        <v>20</v>
      </c>
      <c r="F506" s="29" t="s">
        <v>184</v>
      </c>
      <c r="G506" s="29" t="s">
        <v>185</v>
      </c>
      <c r="H506" s="29" t="s">
        <v>186</v>
      </c>
      <c r="I506" s="29" t="s">
        <v>187</v>
      </c>
      <c r="J506" s="29"/>
      <c r="K506" s="30" t="n">
        <v>3637</v>
      </c>
      <c r="L506" s="31" t="n">
        <f aca="false">K506*N506</f>
        <v>64702.23</v>
      </c>
      <c r="M506" s="31"/>
      <c r="N506" s="55" t="n">
        <v>17.79</v>
      </c>
      <c r="O506" s="177"/>
      <c r="P506" s="32"/>
      <c r="Q506" s="32"/>
      <c r="R506" s="32"/>
      <c r="S506" s="32" t="n">
        <v>1</v>
      </c>
      <c r="T506" s="2"/>
    </row>
    <row r="507" customFormat="false" ht="44.15" hidden="false" customHeight="true" outlineLevel="0" collapsed="false">
      <c r="A507" s="22"/>
      <c r="B507" s="176"/>
      <c r="C507" s="27" t="s">
        <v>781</v>
      </c>
      <c r="D507" s="27" t="s">
        <v>21</v>
      </c>
      <c r="E507" s="27"/>
      <c r="F507" s="29" t="s">
        <v>782</v>
      </c>
      <c r="G507" s="29" t="s">
        <v>783</v>
      </c>
      <c r="H507" s="29" t="s">
        <v>784</v>
      </c>
      <c r="I507" s="29" t="s">
        <v>785</v>
      </c>
      <c r="J507" s="29"/>
      <c r="K507" s="30" t="n">
        <v>4676</v>
      </c>
      <c r="L507" s="31" t="n">
        <v>18676</v>
      </c>
      <c r="M507" s="31"/>
      <c r="N507" s="55" t="n">
        <v>4</v>
      </c>
      <c r="O507" s="177"/>
      <c r="P507" s="32"/>
      <c r="Q507" s="32"/>
      <c r="R507" s="32"/>
      <c r="S507" s="32" t="n">
        <v>1</v>
      </c>
      <c r="T507" s="2"/>
    </row>
    <row r="508" customFormat="false" ht="44.15" hidden="false" customHeight="true" outlineLevel="0" collapsed="false">
      <c r="A508" s="22"/>
      <c r="B508" s="176"/>
      <c r="C508" s="27" t="s">
        <v>815</v>
      </c>
      <c r="D508" s="27" t="s">
        <v>21</v>
      </c>
      <c r="E508" s="27" t="s">
        <v>36</v>
      </c>
      <c r="F508" s="29" t="s">
        <v>37</v>
      </c>
      <c r="G508" s="29" t="s">
        <v>816</v>
      </c>
      <c r="H508" s="29"/>
      <c r="I508" s="29" t="s">
        <v>37</v>
      </c>
      <c r="J508" s="29"/>
      <c r="K508" s="30" t="n">
        <v>310</v>
      </c>
      <c r="L508" s="31" t="n">
        <v>1894</v>
      </c>
      <c r="M508" s="31"/>
      <c r="N508" s="55" t="n">
        <v>6.11</v>
      </c>
      <c r="O508" s="177"/>
      <c r="P508" s="32"/>
      <c r="Q508" s="32"/>
      <c r="R508" s="32"/>
      <c r="S508" s="32" t="n">
        <v>1</v>
      </c>
      <c r="T508" s="2"/>
    </row>
    <row r="509" customFormat="false" ht="44.15" hidden="false" customHeight="true" outlineLevel="0" collapsed="false">
      <c r="A509" s="22"/>
      <c r="B509" s="176"/>
      <c r="C509" s="27" t="s">
        <v>39</v>
      </c>
      <c r="D509" s="27" t="s">
        <v>21</v>
      </c>
      <c r="E509" s="27" t="s">
        <v>40</v>
      </c>
      <c r="F509" s="29" t="s">
        <v>182</v>
      </c>
      <c r="G509" s="29" t="s">
        <v>183</v>
      </c>
      <c r="H509" s="29"/>
      <c r="I509" s="29" t="s">
        <v>37</v>
      </c>
      <c r="J509" s="29"/>
      <c r="K509" s="29" t="n">
        <v>1600</v>
      </c>
      <c r="L509" s="29" t="n">
        <v>20752</v>
      </c>
      <c r="M509" s="30"/>
      <c r="N509" s="32" t="n">
        <v>12.97</v>
      </c>
      <c r="O509" s="33"/>
      <c r="P509" s="32"/>
      <c r="Q509" s="32"/>
      <c r="R509" s="32"/>
      <c r="S509" s="32" t="n">
        <v>1</v>
      </c>
      <c r="T509" s="2"/>
    </row>
    <row r="510" customFormat="false" ht="44.15" hidden="false" customHeight="true" outlineLevel="0" collapsed="false">
      <c r="A510" s="22"/>
      <c r="B510" s="176"/>
      <c r="C510" s="27" t="s">
        <v>147</v>
      </c>
      <c r="D510" s="27" t="s">
        <v>21</v>
      </c>
      <c r="E510" s="27" t="s">
        <v>471</v>
      </c>
      <c r="F510" s="28" t="s">
        <v>148</v>
      </c>
      <c r="G510" s="29" t="s">
        <v>149</v>
      </c>
      <c r="H510" s="29" t="s">
        <v>150</v>
      </c>
      <c r="I510" s="29" t="s">
        <v>151</v>
      </c>
      <c r="J510" s="29"/>
      <c r="K510" s="30" t="n">
        <f aca="false">599+425</f>
        <v>1024</v>
      </c>
      <c r="L510" s="31" t="n">
        <f aca="false">K530*N510</f>
        <v>15564.8</v>
      </c>
      <c r="M510" s="31"/>
      <c r="N510" s="32" t="n">
        <v>15.2</v>
      </c>
      <c r="O510" s="33"/>
      <c r="P510" s="32"/>
      <c r="Q510" s="32"/>
      <c r="R510" s="32"/>
      <c r="S510" s="32" t="n">
        <v>1</v>
      </c>
      <c r="T510" s="2"/>
    </row>
    <row r="511" customFormat="false" ht="44.15" hidden="false" customHeight="true" outlineLevel="0" collapsed="false">
      <c r="A511" s="22"/>
      <c r="B511" s="176"/>
      <c r="C511" s="27" t="s">
        <v>152</v>
      </c>
      <c r="D511" s="27" t="s">
        <v>21</v>
      </c>
      <c r="E511" s="27" t="s">
        <v>152</v>
      </c>
      <c r="F511" s="29" t="s">
        <v>153</v>
      </c>
      <c r="G511" s="29" t="s">
        <v>154</v>
      </c>
      <c r="H511" s="29" t="s">
        <v>155</v>
      </c>
      <c r="I511" s="29" t="s">
        <v>156</v>
      </c>
      <c r="J511" s="29" t="s">
        <v>157</v>
      </c>
      <c r="K511" s="30" t="n">
        <v>450</v>
      </c>
      <c r="L511" s="31" t="n">
        <f aca="false">K511*N511</f>
        <v>7560</v>
      </c>
      <c r="M511" s="31"/>
      <c r="N511" s="32" t="n">
        <v>16.8</v>
      </c>
      <c r="O511" s="33"/>
      <c r="P511" s="32"/>
      <c r="Q511" s="32"/>
      <c r="R511" s="32"/>
      <c r="S511" s="32" t="n">
        <v>1</v>
      </c>
      <c r="T511" s="6" t="s">
        <v>817</v>
      </c>
    </row>
    <row r="512" customFormat="false" ht="44.15" hidden="false" customHeight="true" outlineLevel="0" collapsed="false">
      <c r="A512" s="22"/>
      <c r="B512" s="176"/>
      <c r="C512" s="27" t="s">
        <v>103</v>
      </c>
      <c r="D512" s="27" t="s">
        <v>57</v>
      </c>
      <c r="E512" s="27" t="s">
        <v>99</v>
      </c>
      <c r="F512" s="29" t="s">
        <v>104</v>
      </c>
      <c r="G512" s="29" t="s">
        <v>105</v>
      </c>
      <c r="H512" s="29"/>
      <c r="I512" s="29" t="s">
        <v>102</v>
      </c>
      <c r="J512" s="29" t="s">
        <v>106</v>
      </c>
      <c r="K512" s="30" t="n">
        <v>10000</v>
      </c>
      <c r="L512" s="31" t="n">
        <f aca="false">K512*N512</f>
        <v>50000</v>
      </c>
      <c r="M512" s="31"/>
      <c r="N512" s="32" t="n">
        <v>5</v>
      </c>
      <c r="O512" s="33"/>
      <c r="P512" s="32"/>
      <c r="Q512" s="32" t="n">
        <v>1</v>
      </c>
      <c r="R512" s="32"/>
      <c r="S512" s="32" t="n">
        <v>1</v>
      </c>
      <c r="T512" s="2"/>
    </row>
    <row r="513" customFormat="false" ht="44.15" hidden="false" customHeight="true" outlineLevel="0" collapsed="false">
      <c r="A513" s="22"/>
      <c r="B513" s="176"/>
      <c r="C513" s="27" t="s">
        <v>103</v>
      </c>
      <c r="D513" s="27" t="s">
        <v>57</v>
      </c>
      <c r="E513" s="27" t="s">
        <v>99</v>
      </c>
      <c r="F513" s="29" t="s">
        <v>104</v>
      </c>
      <c r="G513" s="29" t="s">
        <v>708</v>
      </c>
      <c r="H513" s="29"/>
      <c r="I513" s="29" t="s">
        <v>102</v>
      </c>
      <c r="J513" s="29" t="s">
        <v>106</v>
      </c>
      <c r="K513" s="30" t="n">
        <v>8600</v>
      </c>
      <c r="L513" s="31" t="n">
        <f aca="false">K513*N513</f>
        <v>8600</v>
      </c>
      <c r="M513" s="31"/>
      <c r="N513" s="32" t="n">
        <v>1</v>
      </c>
      <c r="O513" s="33"/>
      <c r="P513" s="32"/>
      <c r="Q513" s="32" t="n">
        <v>1</v>
      </c>
      <c r="R513" s="32"/>
      <c r="S513" s="32" t="n">
        <v>1</v>
      </c>
      <c r="T513" s="2"/>
    </row>
    <row r="514" customFormat="false" ht="44.15" hidden="false" customHeight="true" outlineLevel="0" collapsed="false">
      <c r="A514" s="22"/>
      <c r="B514" s="176"/>
      <c r="C514" s="27" t="s">
        <v>103</v>
      </c>
      <c r="D514" s="27" t="s">
        <v>57</v>
      </c>
      <c r="E514" s="27" t="s">
        <v>99</v>
      </c>
      <c r="F514" s="29" t="s">
        <v>104</v>
      </c>
      <c r="G514" s="29" t="s">
        <v>114</v>
      </c>
      <c r="H514" s="29"/>
      <c r="I514" s="29" t="s">
        <v>102</v>
      </c>
      <c r="J514" s="29" t="s">
        <v>106</v>
      </c>
      <c r="K514" s="30" t="n">
        <f aca="false">11200/4</f>
        <v>2800</v>
      </c>
      <c r="L514" s="31" t="n">
        <f aca="false">K514*N514</f>
        <v>11200</v>
      </c>
      <c r="M514" s="31"/>
      <c r="N514" s="32" t="n">
        <v>4</v>
      </c>
      <c r="O514" s="33"/>
      <c r="P514" s="32"/>
      <c r="Q514" s="32" t="n">
        <v>1</v>
      </c>
      <c r="R514" s="32"/>
      <c r="S514" s="32" t="n">
        <v>1</v>
      </c>
      <c r="T514" s="2"/>
    </row>
    <row r="515" customFormat="false" ht="44.15" hidden="false" customHeight="true" outlineLevel="0" collapsed="false">
      <c r="A515" s="22"/>
      <c r="B515" s="176"/>
      <c r="C515" s="27" t="s">
        <v>103</v>
      </c>
      <c r="D515" s="27" t="s">
        <v>57</v>
      </c>
      <c r="E515" s="27" t="s">
        <v>99</v>
      </c>
      <c r="F515" s="29" t="s">
        <v>104</v>
      </c>
      <c r="G515" s="29" t="s">
        <v>110</v>
      </c>
      <c r="H515" s="29"/>
      <c r="I515" s="29" t="s">
        <v>102</v>
      </c>
      <c r="J515" s="29" t="s">
        <v>106</v>
      </c>
      <c r="K515" s="30" t="n">
        <v>2000</v>
      </c>
      <c r="L515" s="31" t="n">
        <f aca="false">K515*N515</f>
        <v>8000</v>
      </c>
      <c r="M515" s="31"/>
      <c r="N515" s="32" t="n">
        <v>4</v>
      </c>
      <c r="O515" s="33"/>
      <c r="P515" s="32"/>
      <c r="Q515" s="32" t="n">
        <v>1</v>
      </c>
      <c r="R515" s="32"/>
      <c r="S515" s="32" t="n">
        <v>1</v>
      </c>
      <c r="T515" s="2"/>
    </row>
    <row r="516" customFormat="false" ht="44.15" hidden="false" customHeight="true" outlineLevel="0" collapsed="false">
      <c r="A516" s="22"/>
      <c r="B516" s="176"/>
      <c r="C516" s="27" t="s">
        <v>103</v>
      </c>
      <c r="D516" s="27" t="s">
        <v>57</v>
      </c>
      <c r="E516" s="27" t="s">
        <v>99</v>
      </c>
      <c r="F516" s="29" t="s">
        <v>104</v>
      </c>
      <c r="G516" s="29" t="s">
        <v>246</v>
      </c>
      <c r="H516" s="29"/>
      <c r="I516" s="29" t="s">
        <v>102</v>
      </c>
      <c r="J516" s="29" t="s">
        <v>106</v>
      </c>
      <c r="K516" s="30" t="n">
        <v>4000</v>
      </c>
      <c r="L516" s="31" t="n">
        <f aca="false">K516*N516</f>
        <v>16000</v>
      </c>
      <c r="M516" s="31"/>
      <c r="N516" s="32" t="n">
        <v>4</v>
      </c>
      <c r="O516" s="33"/>
      <c r="P516" s="32"/>
      <c r="Q516" s="32" t="n">
        <v>1</v>
      </c>
      <c r="R516" s="32"/>
      <c r="S516" s="32" t="n">
        <v>1</v>
      </c>
      <c r="T516" s="2"/>
    </row>
    <row r="517" customFormat="false" ht="44.15" hidden="false" customHeight="true" outlineLevel="0" collapsed="false">
      <c r="A517" s="22"/>
      <c r="B517" s="176"/>
      <c r="C517" s="27" t="s">
        <v>103</v>
      </c>
      <c r="D517" s="27" t="s">
        <v>57</v>
      </c>
      <c r="E517" s="27" t="s">
        <v>99</v>
      </c>
      <c r="F517" s="29" t="s">
        <v>104</v>
      </c>
      <c r="G517" s="29" t="s">
        <v>112</v>
      </c>
      <c r="H517" s="29"/>
      <c r="I517" s="29" t="s">
        <v>102</v>
      </c>
      <c r="J517" s="29" t="s">
        <v>106</v>
      </c>
      <c r="K517" s="30" t="n">
        <f aca="false">1280/16</f>
        <v>80</v>
      </c>
      <c r="L517" s="31" t="n">
        <f aca="false">K517*N517</f>
        <v>1280</v>
      </c>
      <c r="M517" s="31"/>
      <c r="N517" s="32" t="n">
        <v>16</v>
      </c>
      <c r="O517" s="33"/>
      <c r="P517" s="32"/>
      <c r="Q517" s="32" t="n">
        <v>1</v>
      </c>
      <c r="R517" s="32"/>
      <c r="S517" s="32" t="n">
        <v>1</v>
      </c>
      <c r="T517" s="2"/>
    </row>
    <row r="518" customFormat="false" ht="44.15" hidden="false" customHeight="true" outlineLevel="0" collapsed="false">
      <c r="A518" s="22"/>
      <c r="B518" s="176"/>
      <c r="C518" s="27" t="s">
        <v>103</v>
      </c>
      <c r="D518" s="27" t="s">
        <v>57</v>
      </c>
      <c r="E518" s="27" t="s">
        <v>99</v>
      </c>
      <c r="F518" s="29" t="s">
        <v>104</v>
      </c>
      <c r="G518" s="29" t="s">
        <v>250</v>
      </c>
      <c r="H518" s="29"/>
      <c r="I518" s="29" t="s">
        <v>102</v>
      </c>
      <c r="J518" s="29" t="s">
        <v>106</v>
      </c>
      <c r="K518" s="30" t="n">
        <v>2800</v>
      </c>
      <c r="L518" s="31" t="n">
        <f aca="false">K518*N518</f>
        <v>2800</v>
      </c>
      <c r="M518" s="31"/>
      <c r="N518" s="32" t="n">
        <v>1</v>
      </c>
      <c r="O518" s="33"/>
      <c r="P518" s="32"/>
      <c r="Q518" s="32" t="n">
        <v>1</v>
      </c>
      <c r="R518" s="32"/>
      <c r="S518" s="32" t="n">
        <v>1</v>
      </c>
      <c r="T518" s="2"/>
    </row>
    <row r="519" customFormat="false" ht="44.15" hidden="false" customHeight="true" outlineLevel="0" collapsed="false">
      <c r="A519" s="22"/>
      <c r="B519" s="176"/>
      <c r="C519" s="27" t="s">
        <v>103</v>
      </c>
      <c r="D519" s="27" t="s">
        <v>57</v>
      </c>
      <c r="E519" s="27" t="s">
        <v>99</v>
      </c>
      <c r="F519" s="29" t="s">
        <v>104</v>
      </c>
      <c r="G519" s="29" t="s">
        <v>342</v>
      </c>
      <c r="H519" s="29"/>
      <c r="I519" s="29" t="s">
        <v>102</v>
      </c>
      <c r="J519" s="29" t="s">
        <v>106</v>
      </c>
      <c r="K519" s="30" t="n">
        <f aca="false">21600/2</f>
        <v>10800</v>
      </c>
      <c r="L519" s="31" t="n">
        <f aca="false">K519*N519</f>
        <v>21600</v>
      </c>
      <c r="M519" s="31"/>
      <c r="N519" s="32" t="n">
        <v>2</v>
      </c>
      <c r="O519" s="33"/>
      <c r="P519" s="32"/>
      <c r="Q519" s="32" t="n">
        <v>1</v>
      </c>
      <c r="R519" s="32" t="n">
        <f aca="false">10*N519</f>
        <v>20</v>
      </c>
      <c r="S519" s="32" t="n">
        <v>1</v>
      </c>
      <c r="T519" s="2"/>
    </row>
    <row r="520" customFormat="false" ht="44.15" hidden="false" customHeight="true" outlineLevel="0" collapsed="false">
      <c r="A520" s="22"/>
      <c r="B520" s="176"/>
      <c r="C520" s="27" t="s">
        <v>103</v>
      </c>
      <c r="D520" s="27" t="s">
        <v>57</v>
      </c>
      <c r="E520" s="27" t="s">
        <v>99</v>
      </c>
      <c r="F520" s="29" t="s">
        <v>104</v>
      </c>
      <c r="G520" s="29" t="s">
        <v>251</v>
      </c>
      <c r="H520" s="29"/>
      <c r="I520" s="29" t="s">
        <v>102</v>
      </c>
      <c r="J520" s="29" t="s">
        <v>106</v>
      </c>
      <c r="K520" s="30" t="n">
        <f aca="false">64800/6</f>
        <v>10800</v>
      </c>
      <c r="L520" s="31" t="n">
        <f aca="false">K520*N520</f>
        <v>64800</v>
      </c>
      <c r="M520" s="31"/>
      <c r="N520" s="32" t="n">
        <v>6</v>
      </c>
      <c r="O520" s="33"/>
      <c r="P520" s="32"/>
      <c r="Q520" s="32" t="n">
        <v>1</v>
      </c>
      <c r="R520" s="32" t="n">
        <f aca="false">16*N520</f>
        <v>96</v>
      </c>
      <c r="S520" s="32" t="n">
        <v>1</v>
      </c>
      <c r="T520" s="2"/>
    </row>
    <row r="521" customFormat="false" ht="44.15" hidden="false" customHeight="true" outlineLevel="0" collapsed="false">
      <c r="A521" s="22"/>
      <c r="B521" s="176"/>
      <c r="C521" s="27" t="s">
        <v>56</v>
      </c>
      <c r="D521" s="27" t="s">
        <v>57</v>
      </c>
      <c r="E521" s="27" t="s">
        <v>63</v>
      </c>
      <c r="F521" s="29" t="s">
        <v>64</v>
      </c>
      <c r="G521" s="29" t="s">
        <v>65</v>
      </c>
      <c r="H521" s="29" t="s">
        <v>818</v>
      </c>
      <c r="I521" s="28" t="s">
        <v>62</v>
      </c>
      <c r="J521" s="29"/>
      <c r="K521" s="30" t="n">
        <v>670.94</v>
      </c>
      <c r="L521" s="31" t="n">
        <f aca="false">K521*N521</f>
        <v>7313.246</v>
      </c>
      <c r="M521" s="31"/>
      <c r="N521" s="178" t="n">
        <v>10.9</v>
      </c>
      <c r="O521" s="33"/>
      <c r="P521" s="32"/>
      <c r="Q521" s="32" t="n">
        <v>1</v>
      </c>
      <c r="R521" s="32" t="n">
        <f aca="false">4.8*N521</f>
        <v>52.32</v>
      </c>
      <c r="S521" s="58" t="n">
        <v>1</v>
      </c>
      <c r="T521" s="2"/>
    </row>
    <row r="522" customFormat="false" ht="44.15" hidden="false" customHeight="true" outlineLevel="0" collapsed="false">
      <c r="A522" s="22"/>
      <c r="B522" s="176"/>
      <c r="C522" s="27" t="s">
        <v>56</v>
      </c>
      <c r="D522" s="27" t="s">
        <v>57</v>
      </c>
      <c r="E522" s="27" t="s">
        <v>58</v>
      </c>
      <c r="F522" s="29" t="s">
        <v>59</v>
      </c>
      <c r="G522" s="29" t="s">
        <v>60</v>
      </c>
      <c r="H522" s="29" t="s">
        <v>819</v>
      </c>
      <c r="I522" s="28" t="s">
        <v>62</v>
      </c>
      <c r="J522" s="29"/>
      <c r="K522" s="30" t="n">
        <v>393.4</v>
      </c>
      <c r="L522" s="31" t="n">
        <f aca="false">K522*N522</f>
        <v>4288.06</v>
      </c>
      <c r="M522" s="31"/>
      <c r="N522" s="178" t="n">
        <v>10.9</v>
      </c>
      <c r="O522" s="33"/>
      <c r="P522" s="32"/>
      <c r="Q522" s="32"/>
      <c r="R522" s="32"/>
      <c r="S522" s="58" t="n">
        <v>1</v>
      </c>
      <c r="T522" s="2"/>
    </row>
    <row r="523" customFormat="false" ht="44.15" hidden="false" customHeight="true" outlineLevel="0" collapsed="false">
      <c r="A523" s="22"/>
      <c r="B523" s="176"/>
      <c r="C523" s="27" t="s">
        <v>552</v>
      </c>
      <c r="D523" s="27" t="s">
        <v>44</v>
      </c>
      <c r="E523" s="27" t="s">
        <v>45</v>
      </c>
      <c r="F523" s="29"/>
      <c r="G523" s="29" t="s">
        <v>553</v>
      </c>
      <c r="H523" s="29"/>
      <c r="I523" s="29" t="s">
        <v>352</v>
      </c>
      <c r="J523" s="29"/>
      <c r="K523" s="30" t="n">
        <v>160893</v>
      </c>
      <c r="L523" s="31" t="n">
        <v>160893</v>
      </c>
      <c r="M523" s="31"/>
      <c r="N523" s="32"/>
      <c r="O523" s="33"/>
      <c r="P523" s="32"/>
      <c r="Q523" s="32"/>
      <c r="R523" s="32"/>
      <c r="S523" s="32" t="n">
        <v>1</v>
      </c>
      <c r="T523" s="2"/>
    </row>
    <row r="524" customFormat="false" ht="44.15" hidden="false" customHeight="true" outlineLevel="0" collapsed="false">
      <c r="A524" s="22"/>
      <c r="B524" s="176"/>
      <c r="C524" s="27" t="s">
        <v>117</v>
      </c>
      <c r="D524" s="27" t="s">
        <v>68</v>
      </c>
      <c r="E524" s="27" t="s">
        <v>117</v>
      </c>
      <c r="F524" s="29"/>
      <c r="G524" s="29" t="s">
        <v>211</v>
      </c>
      <c r="H524" s="29" t="s">
        <v>212</v>
      </c>
      <c r="I524" s="29" t="s">
        <v>213</v>
      </c>
      <c r="J524" s="29"/>
      <c r="K524" s="29" t="n">
        <v>51990</v>
      </c>
      <c r="L524" s="29" t="n">
        <v>51991</v>
      </c>
      <c r="M524" s="29"/>
      <c r="N524" s="29" t="n">
        <v>1</v>
      </c>
      <c r="O524" s="29"/>
      <c r="P524" s="29"/>
      <c r="Q524" s="29" t="n">
        <v>1</v>
      </c>
      <c r="R524" s="29" t="n">
        <v>66</v>
      </c>
      <c r="S524" s="29" t="n">
        <v>1</v>
      </c>
      <c r="T524" s="2"/>
    </row>
    <row r="525" customFormat="false" ht="44.15" hidden="false" customHeight="true" outlineLevel="0" collapsed="false">
      <c r="A525" s="22"/>
      <c r="B525" s="176"/>
      <c r="C525" s="27" t="s">
        <v>820</v>
      </c>
      <c r="D525" s="27" t="s">
        <v>344</v>
      </c>
      <c r="E525" s="27" t="s">
        <v>298</v>
      </c>
      <c r="F525" s="29" t="s">
        <v>299</v>
      </c>
      <c r="G525" s="29" t="s">
        <v>300</v>
      </c>
      <c r="H525" s="29" t="s">
        <v>514</v>
      </c>
      <c r="I525" s="29" t="s">
        <v>295</v>
      </c>
      <c r="J525" s="29" t="s">
        <v>302</v>
      </c>
      <c r="K525" s="30" t="n">
        <v>35000</v>
      </c>
      <c r="L525" s="31" t="n">
        <v>35000</v>
      </c>
      <c r="M525" s="31"/>
      <c r="N525" s="32" t="n">
        <v>1</v>
      </c>
      <c r="O525" s="33"/>
      <c r="P525" s="32"/>
      <c r="Q525" s="32"/>
      <c r="R525" s="32"/>
      <c r="S525" s="32" t="n">
        <v>1</v>
      </c>
      <c r="T525" s="2"/>
    </row>
    <row r="526" customFormat="false" ht="44.15" hidden="false" customHeight="true" outlineLevel="0" collapsed="false">
      <c r="A526" s="22"/>
      <c r="B526" s="176"/>
      <c r="C526" s="27" t="s">
        <v>343</v>
      </c>
      <c r="D526" s="27" t="s">
        <v>344</v>
      </c>
      <c r="E526" s="27"/>
      <c r="F526" s="29" t="s">
        <v>345</v>
      </c>
      <c r="G526" s="29" t="s">
        <v>346</v>
      </c>
      <c r="H526" s="29"/>
      <c r="I526" s="29" t="s">
        <v>295</v>
      </c>
      <c r="J526" s="29" t="s">
        <v>347</v>
      </c>
      <c r="K526" s="30" t="n">
        <v>8080</v>
      </c>
      <c r="L526" s="31" t="n">
        <v>8080</v>
      </c>
      <c r="M526" s="31"/>
      <c r="N526" s="32" t="n">
        <v>1</v>
      </c>
      <c r="O526" s="33"/>
      <c r="P526" s="32"/>
      <c r="Q526" s="32"/>
      <c r="R526" s="32"/>
      <c r="S526" s="32" t="n">
        <v>1</v>
      </c>
      <c r="T526" s="2"/>
    </row>
    <row r="527" customFormat="false" ht="44.15" hidden="false" customHeight="true" outlineLevel="0" collapsed="false">
      <c r="A527" s="22"/>
      <c r="B527" s="176"/>
      <c r="C527" s="27" t="s">
        <v>164</v>
      </c>
      <c r="D527" s="27" t="s">
        <v>127</v>
      </c>
      <c r="E527" s="27" t="s">
        <v>165</v>
      </c>
      <c r="F527" s="29" t="s">
        <v>166</v>
      </c>
      <c r="G527" s="29" t="s">
        <v>167</v>
      </c>
      <c r="H527" s="29" t="s">
        <v>168</v>
      </c>
      <c r="I527" s="29" t="s">
        <v>169</v>
      </c>
      <c r="J527" s="29"/>
      <c r="K527" s="30"/>
      <c r="L527" s="31" t="n">
        <v>115482</v>
      </c>
      <c r="M527" s="31"/>
      <c r="N527" s="32"/>
      <c r="O527" s="33"/>
      <c r="P527" s="32"/>
      <c r="Q527" s="32"/>
      <c r="R527" s="32"/>
      <c r="S527" s="32" t="n">
        <v>1</v>
      </c>
      <c r="T527" s="2"/>
    </row>
    <row r="528" customFormat="false" ht="44.15" hidden="false" customHeight="true" outlineLevel="0" collapsed="false">
      <c r="A528" s="22"/>
      <c r="B528" s="161" t="s">
        <v>821</v>
      </c>
      <c r="C528" s="162" t="s">
        <v>103</v>
      </c>
      <c r="D528" s="162" t="s">
        <v>57</v>
      </c>
      <c r="E528" s="162" t="s">
        <v>99</v>
      </c>
      <c r="F528" s="163" t="s">
        <v>104</v>
      </c>
      <c r="G528" s="163" t="s">
        <v>105</v>
      </c>
      <c r="H528" s="163"/>
      <c r="I528" s="163" t="s">
        <v>102</v>
      </c>
      <c r="J528" s="163" t="s">
        <v>106</v>
      </c>
      <c r="K528" s="164" t="n">
        <v>10000</v>
      </c>
      <c r="L528" s="165" t="n">
        <f aca="false">K528*N528</f>
        <v>50000</v>
      </c>
      <c r="M528" s="165"/>
      <c r="N528" s="166" t="n">
        <v>5</v>
      </c>
      <c r="O528" s="166"/>
      <c r="P528" s="166"/>
      <c r="Q528" s="166" t="n">
        <v>1</v>
      </c>
      <c r="R528" s="166"/>
      <c r="S528" s="166" t="n">
        <v>1</v>
      </c>
      <c r="T528" s="2"/>
    </row>
    <row r="529" customFormat="false" ht="44.15" hidden="false" customHeight="true" outlineLevel="0" collapsed="false">
      <c r="A529" s="22"/>
      <c r="B529" s="161"/>
      <c r="C529" s="162" t="s">
        <v>20</v>
      </c>
      <c r="D529" s="162" t="s">
        <v>21</v>
      </c>
      <c r="E529" s="162" t="s">
        <v>20</v>
      </c>
      <c r="F529" s="163" t="s">
        <v>184</v>
      </c>
      <c r="G529" s="163" t="s">
        <v>185</v>
      </c>
      <c r="H529" s="163" t="s">
        <v>186</v>
      </c>
      <c r="I529" s="163" t="s">
        <v>187</v>
      </c>
      <c r="J529" s="163"/>
      <c r="K529" s="164" t="n">
        <v>3637</v>
      </c>
      <c r="L529" s="165" t="n">
        <f aca="false">K529*N529</f>
        <v>63211.06</v>
      </c>
      <c r="M529" s="165"/>
      <c r="N529" s="168" t="n">
        <v>17.38</v>
      </c>
      <c r="O529" s="169"/>
      <c r="P529" s="166"/>
      <c r="Q529" s="166"/>
      <c r="R529" s="166"/>
      <c r="S529" s="166" t="n">
        <v>1</v>
      </c>
      <c r="T529" s="2"/>
    </row>
    <row r="530" customFormat="false" ht="44.15" hidden="false" customHeight="true" outlineLevel="0" collapsed="false">
      <c r="A530" s="22"/>
      <c r="B530" s="161"/>
      <c r="C530" s="162" t="s">
        <v>147</v>
      </c>
      <c r="D530" s="162" t="s">
        <v>21</v>
      </c>
      <c r="E530" s="162" t="s">
        <v>471</v>
      </c>
      <c r="F530" s="179" t="s">
        <v>148</v>
      </c>
      <c r="G530" s="163" t="s">
        <v>149</v>
      </c>
      <c r="H530" s="163" t="s">
        <v>150</v>
      </c>
      <c r="I530" s="163" t="s">
        <v>151</v>
      </c>
      <c r="J530" s="163"/>
      <c r="K530" s="164" t="n">
        <f aca="false">599+425</f>
        <v>1024</v>
      </c>
      <c r="L530" s="165" t="n">
        <f aca="false">K530*N530</f>
        <v>8499.2</v>
      </c>
      <c r="M530" s="165"/>
      <c r="N530" s="166" t="n">
        <v>8.3</v>
      </c>
      <c r="O530" s="167"/>
      <c r="P530" s="166"/>
      <c r="Q530" s="166"/>
      <c r="R530" s="166"/>
      <c r="S530" s="166" t="n">
        <v>1</v>
      </c>
      <c r="T530" s="2"/>
    </row>
    <row r="531" customFormat="false" ht="44.15" hidden="false" customHeight="true" outlineLevel="0" collapsed="false">
      <c r="A531" s="22"/>
      <c r="B531" s="161"/>
      <c r="C531" s="162" t="s">
        <v>35</v>
      </c>
      <c r="D531" s="162" t="s">
        <v>21</v>
      </c>
      <c r="E531" s="162" t="s">
        <v>36</v>
      </c>
      <c r="F531" s="163" t="s">
        <v>37</v>
      </c>
      <c r="G531" s="164" t="s">
        <v>577</v>
      </c>
      <c r="H531" s="165"/>
      <c r="I531" s="165" t="s">
        <v>37</v>
      </c>
      <c r="J531" s="163"/>
      <c r="K531" s="164" t="n">
        <v>310</v>
      </c>
      <c r="L531" s="165" t="n">
        <v>3754</v>
      </c>
      <c r="M531" s="165"/>
      <c r="N531" s="166" t="n">
        <v>12.11</v>
      </c>
      <c r="O531" s="167"/>
      <c r="P531" s="166"/>
      <c r="Q531" s="166"/>
      <c r="R531" s="166"/>
      <c r="S531" s="166" t="n">
        <v>1</v>
      </c>
      <c r="T531" s="2"/>
    </row>
    <row r="532" customFormat="false" ht="44.15" hidden="false" customHeight="true" outlineLevel="0" collapsed="false">
      <c r="A532" s="22"/>
      <c r="B532" s="161"/>
      <c r="C532" s="162" t="s">
        <v>152</v>
      </c>
      <c r="D532" s="162" t="s">
        <v>21</v>
      </c>
      <c r="E532" s="162" t="s">
        <v>152</v>
      </c>
      <c r="F532" s="163" t="s">
        <v>153</v>
      </c>
      <c r="G532" s="163" t="s">
        <v>154</v>
      </c>
      <c r="H532" s="163" t="s">
        <v>155</v>
      </c>
      <c r="I532" s="163" t="s">
        <v>156</v>
      </c>
      <c r="J532" s="163" t="s">
        <v>157</v>
      </c>
      <c r="K532" s="164" t="n">
        <v>450</v>
      </c>
      <c r="L532" s="165" t="n">
        <f aca="false">K532*N532</f>
        <v>7470</v>
      </c>
      <c r="M532" s="165"/>
      <c r="N532" s="166" t="n">
        <v>16.6</v>
      </c>
      <c r="O532" s="167"/>
      <c r="P532" s="166"/>
      <c r="Q532" s="166"/>
      <c r="R532" s="166"/>
      <c r="S532" s="166" t="n">
        <v>1</v>
      </c>
      <c r="T532" s="6" t="s">
        <v>822</v>
      </c>
    </row>
    <row r="533" customFormat="false" ht="44.15" hidden="false" customHeight="true" outlineLevel="0" collapsed="false">
      <c r="A533" s="22"/>
      <c r="B533" s="161"/>
      <c r="C533" s="162" t="s">
        <v>28</v>
      </c>
      <c r="D533" s="162" t="s">
        <v>29</v>
      </c>
      <c r="E533" s="162" t="s">
        <v>30</v>
      </c>
      <c r="F533" s="163" t="s">
        <v>31</v>
      </c>
      <c r="G533" s="163"/>
      <c r="H533" s="163" t="s">
        <v>204</v>
      </c>
      <c r="I533" s="163" t="s">
        <v>33</v>
      </c>
      <c r="J533" s="163"/>
      <c r="K533" s="164"/>
      <c r="L533" s="165" t="n">
        <v>68940</v>
      </c>
      <c r="M533" s="165"/>
      <c r="N533" s="166" t="n">
        <v>10.2</v>
      </c>
      <c r="O533" s="167"/>
      <c r="P533" s="166"/>
      <c r="Q533" s="166"/>
      <c r="R533" s="166"/>
      <c r="S533" s="166" t="n">
        <v>1</v>
      </c>
      <c r="T533" s="2"/>
    </row>
    <row r="534" customFormat="false" ht="44.15" hidden="false" customHeight="true" outlineLevel="0" collapsed="false">
      <c r="A534" s="22"/>
      <c r="B534" s="161"/>
      <c r="C534" s="162" t="s">
        <v>143</v>
      </c>
      <c r="D534" s="162" t="s">
        <v>29</v>
      </c>
      <c r="E534" s="162" t="s">
        <v>30</v>
      </c>
      <c r="F534" s="163" t="s">
        <v>31</v>
      </c>
      <c r="G534" s="163"/>
      <c r="H534" s="163" t="s">
        <v>204</v>
      </c>
      <c r="I534" s="163" t="s">
        <v>33</v>
      </c>
      <c r="J534" s="163"/>
      <c r="K534" s="164"/>
      <c r="L534" s="165" t="n">
        <v>37224</v>
      </c>
      <c r="M534" s="165"/>
      <c r="N534" s="166" t="n">
        <v>8.8</v>
      </c>
      <c r="O534" s="167"/>
      <c r="P534" s="166"/>
      <c r="Q534" s="166"/>
      <c r="R534" s="166"/>
      <c r="S534" s="166" t="n">
        <v>1</v>
      </c>
      <c r="T534" s="2"/>
    </row>
    <row r="535" customFormat="false" ht="44.15" hidden="false" customHeight="true" outlineLevel="0" collapsed="false">
      <c r="A535" s="22"/>
      <c r="B535" s="161"/>
      <c r="C535" s="162" t="s">
        <v>144</v>
      </c>
      <c r="D535" s="162" t="s">
        <v>21</v>
      </c>
      <c r="E535" s="162" t="s">
        <v>145</v>
      </c>
      <c r="F535" s="163" t="s">
        <v>31</v>
      </c>
      <c r="G535" s="163"/>
      <c r="H535" s="163" t="s">
        <v>204</v>
      </c>
      <c r="I535" s="163" t="s">
        <v>33</v>
      </c>
      <c r="J535" s="163"/>
      <c r="K535" s="164"/>
      <c r="L535" s="165" t="n">
        <v>3280</v>
      </c>
      <c r="M535" s="165"/>
      <c r="N535" s="166" t="n">
        <v>2</v>
      </c>
      <c r="O535" s="167"/>
      <c r="P535" s="166"/>
      <c r="Q535" s="166"/>
      <c r="R535" s="166"/>
      <c r="S535" s="166" t="n">
        <v>1</v>
      </c>
      <c r="T535" s="2"/>
    </row>
    <row r="536" customFormat="false" ht="44.15" hidden="false" customHeight="true" outlineLevel="0" collapsed="false">
      <c r="A536" s="22"/>
      <c r="B536" s="161"/>
      <c r="C536" s="162" t="s">
        <v>343</v>
      </c>
      <c r="D536" s="162" t="s">
        <v>344</v>
      </c>
      <c r="E536" s="162"/>
      <c r="F536" s="163" t="s">
        <v>345</v>
      </c>
      <c r="G536" s="163" t="s">
        <v>346</v>
      </c>
      <c r="H536" s="163"/>
      <c r="I536" s="163" t="s">
        <v>295</v>
      </c>
      <c r="J536" s="163" t="s">
        <v>347</v>
      </c>
      <c r="K536" s="164" t="n">
        <v>8080</v>
      </c>
      <c r="L536" s="165" t="n">
        <v>8080</v>
      </c>
      <c r="M536" s="165"/>
      <c r="N536" s="166" t="n">
        <v>1</v>
      </c>
      <c r="O536" s="167"/>
      <c r="P536" s="166"/>
      <c r="Q536" s="166"/>
      <c r="R536" s="166"/>
      <c r="S536" s="166" t="n">
        <v>1</v>
      </c>
      <c r="T536" s="2"/>
    </row>
    <row r="537" customFormat="false" ht="44.15" hidden="false" customHeight="true" outlineLevel="0" collapsed="false">
      <c r="A537" s="22"/>
      <c r="B537" s="161"/>
      <c r="C537" s="162" t="s">
        <v>103</v>
      </c>
      <c r="D537" s="162" t="s">
        <v>57</v>
      </c>
      <c r="E537" s="162" t="s">
        <v>99</v>
      </c>
      <c r="F537" s="163" t="s">
        <v>104</v>
      </c>
      <c r="G537" s="163" t="s">
        <v>340</v>
      </c>
      <c r="H537" s="163"/>
      <c r="I537" s="163" t="s">
        <v>102</v>
      </c>
      <c r="J537" s="163" t="s">
        <v>106</v>
      </c>
      <c r="K537" s="164" t="n">
        <v>6200</v>
      </c>
      <c r="L537" s="165" t="n">
        <f aca="false">K537*N537</f>
        <v>6200</v>
      </c>
      <c r="M537" s="165"/>
      <c r="N537" s="166" t="n">
        <v>1</v>
      </c>
      <c r="O537" s="167"/>
      <c r="P537" s="166"/>
      <c r="Q537" s="166" t="n">
        <v>1</v>
      </c>
      <c r="R537" s="166"/>
      <c r="S537" s="166" t="n">
        <v>1</v>
      </c>
      <c r="T537" s="2"/>
    </row>
    <row r="538" customFormat="false" ht="44.15" hidden="false" customHeight="true" outlineLevel="0" collapsed="false">
      <c r="A538" s="22"/>
      <c r="B538" s="161"/>
      <c r="C538" s="162" t="s">
        <v>103</v>
      </c>
      <c r="D538" s="162" t="s">
        <v>57</v>
      </c>
      <c r="E538" s="162" t="s">
        <v>99</v>
      </c>
      <c r="F538" s="163" t="s">
        <v>104</v>
      </c>
      <c r="G538" s="163" t="s">
        <v>107</v>
      </c>
      <c r="H538" s="163"/>
      <c r="I538" s="163" t="s">
        <v>102</v>
      </c>
      <c r="J538" s="163" t="s">
        <v>106</v>
      </c>
      <c r="K538" s="164" t="n">
        <f aca="false">11200/4</f>
        <v>2800</v>
      </c>
      <c r="L538" s="165" t="n">
        <f aca="false">K538*N538</f>
        <v>11200</v>
      </c>
      <c r="M538" s="165"/>
      <c r="N538" s="166" t="n">
        <v>4</v>
      </c>
      <c r="O538" s="167"/>
      <c r="P538" s="166"/>
      <c r="Q538" s="166" t="n">
        <v>1</v>
      </c>
      <c r="R538" s="166"/>
      <c r="S538" s="166" t="n">
        <v>1</v>
      </c>
      <c r="T538" s="2"/>
    </row>
    <row r="539" customFormat="false" ht="44.15" hidden="false" customHeight="true" outlineLevel="0" collapsed="false">
      <c r="A539" s="22"/>
      <c r="B539" s="161"/>
      <c r="C539" s="162" t="s">
        <v>103</v>
      </c>
      <c r="D539" s="162" t="s">
        <v>57</v>
      </c>
      <c r="E539" s="162" t="s">
        <v>99</v>
      </c>
      <c r="F539" s="163" t="s">
        <v>104</v>
      </c>
      <c r="G539" s="163" t="s">
        <v>246</v>
      </c>
      <c r="H539" s="163"/>
      <c r="I539" s="163" t="s">
        <v>102</v>
      </c>
      <c r="J539" s="163" t="s">
        <v>106</v>
      </c>
      <c r="K539" s="164" t="n">
        <v>4000</v>
      </c>
      <c r="L539" s="165" t="n">
        <f aca="false">K539*N539</f>
        <v>16000</v>
      </c>
      <c r="M539" s="165"/>
      <c r="N539" s="166" t="n">
        <v>4</v>
      </c>
      <c r="O539" s="167"/>
      <c r="P539" s="166"/>
      <c r="Q539" s="166" t="n">
        <v>1</v>
      </c>
      <c r="R539" s="166"/>
      <c r="S539" s="166" t="n">
        <v>1</v>
      </c>
      <c r="T539" s="2"/>
    </row>
    <row r="540" customFormat="false" ht="44.15" hidden="false" customHeight="true" outlineLevel="0" collapsed="false">
      <c r="A540" s="22"/>
      <c r="B540" s="161"/>
      <c r="C540" s="162" t="s">
        <v>103</v>
      </c>
      <c r="D540" s="162" t="s">
        <v>57</v>
      </c>
      <c r="E540" s="162" t="s">
        <v>99</v>
      </c>
      <c r="F540" s="163" t="s">
        <v>104</v>
      </c>
      <c r="G540" s="163" t="s">
        <v>110</v>
      </c>
      <c r="H540" s="163"/>
      <c r="I540" s="163" t="s">
        <v>102</v>
      </c>
      <c r="J540" s="163" t="s">
        <v>106</v>
      </c>
      <c r="K540" s="164" t="n">
        <v>2000</v>
      </c>
      <c r="L540" s="165" t="n">
        <f aca="false">K540*N540</f>
        <v>4000</v>
      </c>
      <c r="M540" s="165"/>
      <c r="N540" s="166" t="n">
        <v>2</v>
      </c>
      <c r="O540" s="167"/>
      <c r="P540" s="166"/>
      <c r="Q540" s="166" t="n">
        <v>1</v>
      </c>
      <c r="R540" s="166"/>
      <c r="S540" s="166" t="n">
        <v>1</v>
      </c>
      <c r="T540" s="2"/>
    </row>
    <row r="541" customFormat="false" ht="44.15" hidden="false" customHeight="true" outlineLevel="0" collapsed="false">
      <c r="A541" s="22"/>
      <c r="B541" s="161"/>
      <c r="C541" s="162" t="s">
        <v>103</v>
      </c>
      <c r="D541" s="162" t="s">
        <v>57</v>
      </c>
      <c r="E541" s="162" t="s">
        <v>99</v>
      </c>
      <c r="F541" s="163" t="s">
        <v>104</v>
      </c>
      <c r="G541" s="163" t="s">
        <v>112</v>
      </c>
      <c r="H541" s="163"/>
      <c r="I541" s="163" t="s">
        <v>102</v>
      </c>
      <c r="J541" s="163" t="s">
        <v>106</v>
      </c>
      <c r="K541" s="164" t="n">
        <f aca="false">640/8</f>
        <v>80</v>
      </c>
      <c r="L541" s="165" t="n">
        <f aca="false">K541*N541</f>
        <v>640</v>
      </c>
      <c r="M541" s="165"/>
      <c r="N541" s="166" t="n">
        <v>8</v>
      </c>
      <c r="O541" s="167"/>
      <c r="P541" s="166"/>
      <c r="Q541" s="166" t="n">
        <v>1</v>
      </c>
      <c r="R541" s="166"/>
      <c r="S541" s="166" t="n">
        <v>1</v>
      </c>
      <c r="T541" s="2"/>
    </row>
    <row r="542" customFormat="false" ht="44.15" hidden="false" customHeight="true" outlineLevel="0" collapsed="false">
      <c r="A542" s="22"/>
      <c r="B542" s="161"/>
      <c r="C542" s="162" t="s">
        <v>103</v>
      </c>
      <c r="D542" s="162" t="s">
        <v>57</v>
      </c>
      <c r="E542" s="162" t="s">
        <v>99</v>
      </c>
      <c r="F542" s="163" t="s">
        <v>104</v>
      </c>
      <c r="G542" s="163" t="s">
        <v>250</v>
      </c>
      <c r="H542" s="163"/>
      <c r="I542" s="163" t="s">
        <v>102</v>
      </c>
      <c r="J542" s="163" t="s">
        <v>106</v>
      </c>
      <c r="K542" s="164" t="n">
        <v>2800</v>
      </c>
      <c r="L542" s="165" t="n">
        <f aca="false">K542*N542</f>
        <v>2800</v>
      </c>
      <c r="M542" s="165"/>
      <c r="N542" s="166" t="n">
        <v>1</v>
      </c>
      <c r="O542" s="167"/>
      <c r="P542" s="166"/>
      <c r="Q542" s="166" t="n">
        <v>1</v>
      </c>
      <c r="R542" s="166"/>
      <c r="S542" s="166" t="n">
        <v>1</v>
      </c>
      <c r="T542" s="2"/>
    </row>
    <row r="543" customFormat="false" ht="44.15" hidden="false" customHeight="true" outlineLevel="0" collapsed="false">
      <c r="A543" s="22"/>
      <c r="B543" s="161"/>
      <c r="C543" s="162" t="s">
        <v>103</v>
      </c>
      <c r="D543" s="162" t="s">
        <v>57</v>
      </c>
      <c r="E543" s="162" t="s">
        <v>99</v>
      </c>
      <c r="F543" s="163" t="s">
        <v>104</v>
      </c>
      <c r="G543" s="163" t="s">
        <v>342</v>
      </c>
      <c r="H543" s="163"/>
      <c r="I543" s="163" t="s">
        <v>102</v>
      </c>
      <c r="J543" s="163" t="s">
        <v>106</v>
      </c>
      <c r="K543" s="164" t="n">
        <f aca="false">32400/3</f>
        <v>10800</v>
      </c>
      <c r="L543" s="165" t="n">
        <f aca="false">K543*N543</f>
        <v>32400</v>
      </c>
      <c r="M543" s="165"/>
      <c r="N543" s="166" t="n">
        <v>3</v>
      </c>
      <c r="O543" s="167"/>
      <c r="P543" s="166"/>
      <c r="Q543" s="166" t="n">
        <v>1</v>
      </c>
      <c r="R543" s="166" t="n">
        <f aca="false">10*N543</f>
        <v>30</v>
      </c>
      <c r="S543" s="166" t="n">
        <v>1</v>
      </c>
      <c r="T543" s="2"/>
    </row>
    <row r="544" customFormat="false" ht="44.15" hidden="false" customHeight="true" outlineLevel="0" collapsed="false">
      <c r="A544" s="22"/>
      <c r="B544" s="161"/>
      <c r="C544" s="162" t="s">
        <v>103</v>
      </c>
      <c r="D544" s="162" t="s">
        <v>57</v>
      </c>
      <c r="E544" s="162" t="s">
        <v>99</v>
      </c>
      <c r="F544" s="163" t="s">
        <v>104</v>
      </c>
      <c r="G544" s="163" t="s">
        <v>251</v>
      </c>
      <c r="H544" s="163"/>
      <c r="I544" s="163" t="s">
        <v>102</v>
      </c>
      <c r="J544" s="163" t="s">
        <v>106</v>
      </c>
      <c r="K544" s="164" t="n">
        <f aca="false">43200/4</f>
        <v>10800</v>
      </c>
      <c r="L544" s="165" t="n">
        <f aca="false">K544*N544</f>
        <v>43200</v>
      </c>
      <c r="M544" s="165"/>
      <c r="N544" s="166" t="n">
        <v>4</v>
      </c>
      <c r="O544" s="167"/>
      <c r="P544" s="166"/>
      <c r="Q544" s="166" t="n">
        <v>1</v>
      </c>
      <c r="R544" s="166" t="n">
        <f aca="false">16*N544</f>
        <v>64</v>
      </c>
      <c r="S544" s="166" t="n">
        <v>1</v>
      </c>
      <c r="T544" s="2"/>
    </row>
    <row r="545" customFormat="false" ht="44.15" hidden="false" customHeight="true" outlineLevel="0" collapsed="false">
      <c r="A545" s="22"/>
      <c r="B545" s="161"/>
      <c r="C545" s="162" t="s">
        <v>605</v>
      </c>
      <c r="D545" s="162" t="s">
        <v>57</v>
      </c>
      <c r="E545" s="162" t="s">
        <v>99</v>
      </c>
      <c r="F545" s="163" t="s">
        <v>606</v>
      </c>
      <c r="G545" s="163" t="s">
        <v>607</v>
      </c>
      <c r="H545" s="163" t="s">
        <v>608</v>
      </c>
      <c r="I545" s="163" t="s">
        <v>609</v>
      </c>
      <c r="J545" s="163"/>
      <c r="K545" s="164" t="s">
        <v>610</v>
      </c>
      <c r="L545" s="165" t="n">
        <v>6500</v>
      </c>
      <c r="M545" s="165"/>
      <c r="N545" s="166" t="n">
        <v>2</v>
      </c>
      <c r="O545" s="167"/>
      <c r="P545" s="166"/>
      <c r="Q545" s="166" t="n">
        <v>1</v>
      </c>
      <c r="R545" s="166" t="n">
        <v>6.4</v>
      </c>
      <c r="S545" s="166" t="n">
        <v>1</v>
      </c>
      <c r="T545" s="2"/>
    </row>
    <row r="546" customFormat="false" ht="44.15" hidden="false" customHeight="true" outlineLevel="0" collapsed="false">
      <c r="A546" s="22"/>
      <c r="B546" s="161"/>
      <c r="C546" s="162" t="s">
        <v>823</v>
      </c>
      <c r="D546" s="162" t="s">
        <v>57</v>
      </c>
      <c r="E546" s="162" t="s">
        <v>99</v>
      </c>
      <c r="F546" s="163" t="s">
        <v>824</v>
      </c>
      <c r="G546" s="163" t="s">
        <v>825</v>
      </c>
      <c r="H546" s="163" t="s">
        <v>826</v>
      </c>
      <c r="I546" s="163" t="s">
        <v>827</v>
      </c>
      <c r="J546" s="163"/>
      <c r="K546" s="164" t="s">
        <v>828</v>
      </c>
      <c r="L546" s="165" t="n">
        <v>28200</v>
      </c>
      <c r="M546" s="165"/>
      <c r="N546" s="166" t="n">
        <v>2</v>
      </c>
      <c r="O546" s="167"/>
      <c r="P546" s="166"/>
      <c r="Q546" s="166" t="n">
        <v>1</v>
      </c>
      <c r="R546" s="166" t="n">
        <v>120</v>
      </c>
      <c r="S546" s="166" t="n">
        <v>1</v>
      </c>
      <c r="T546" s="2"/>
    </row>
    <row r="547" customFormat="false" ht="44.15" hidden="false" customHeight="true" outlineLevel="0" collapsed="false">
      <c r="A547" s="22"/>
      <c r="B547" s="161"/>
      <c r="C547" s="162" t="s">
        <v>164</v>
      </c>
      <c r="D547" s="162" t="s">
        <v>127</v>
      </c>
      <c r="E547" s="162" t="s">
        <v>165</v>
      </c>
      <c r="F547" s="163" t="s">
        <v>166</v>
      </c>
      <c r="G547" s="163" t="s">
        <v>167</v>
      </c>
      <c r="H547" s="163" t="s">
        <v>168</v>
      </c>
      <c r="I547" s="163" t="s">
        <v>169</v>
      </c>
      <c r="J547" s="163"/>
      <c r="K547" s="164"/>
      <c r="L547" s="165" t="n">
        <v>182346</v>
      </c>
      <c r="M547" s="165"/>
      <c r="N547" s="166"/>
      <c r="O547" s="167"/>
      <c r="P547" s="166"/>
      <c r="Q547" s="166"/>
      <c r="R547" s="166"/>
      <c r="S547" s="166" t="n">
        <v>1</v>
      </c>
      <c r="T547" s="2"/>
    </row>
    <row r="548" customFormat="false" ht="44.15" hidden="false" customHeight="true" outlineLevel="0" collapsed="false">
      <c r="A548" s="22"/>
      <c r="B548" s="161"/>
      <c r="C548" s="162" t="s">
        <v>117</v>
      </c>
      <c r="D548" s="162" t="s">
        <v>68</v>
      </c>
      <c r="E548" s="162" t="s">
        <v>117</v>
      </c>
      <c r="F548" s="163"/>
      <c r="G548" s="163" t="s">
        <v>211</v>
      </c>
      <c r="H548" s="163" t="s">
        <v>212</v>
      </c>
      <c r="I548" s="163" t="s">
        <v>213</v>
      </c>
      <c r="J548" s="163"/>
      <c r="K548" s="163" t="n">
        <v>51990</v>
      </c>
      <c r="L548" s="163" t="n">
        <v>51991</v>
      </c>
      <c r="M548" s="163"/>
      <c r="N548" s="163" t="n">
        <v>1</v>
      </c>
      <c r="O548" s="163"/>
      <c r="P548" s="163"/>
      <c r="Q548" s="163" t="n">
        <v>1</v>
      </c>
      <c r="R548" s="163" t="n">
        <v>66</v>
      </c>
      <c r="S548" s="163" t="n">
        <v>1</v>
      </c>
      <c r="T548" s="2"/>
    </row>
    <row r="549" customFormat="false" ht="44.15" hidden="false" customHeight="true" outlineLevel="0" collapsed="false">
      <c r="A549" s="22"/>
      <c r="B549" s="161"/>
      <c r="C549" s="162" t="s">
        <v>829</v>
      </c>
      <c r="D549" s="162" t="s">
        <v>44</v>
      </c>
      <c r="E549" s="162" t="s">
        <v>45</v>
      </c>
      <c r="F549" s="163"/>
      <c r="G549" s="163" t="s">
        <v>830</v>
      </c>
      <c r="H549" s="163"/>
      <c r="I549" s="163" t="s">
        <v>352</v>
      </c>
      <c r="J549" s="163"/>
      <c r="K549" s="164" t="n">
        <v>323288</v>
      </c>
      <c r="L549" s="165" t="n">
        <v>323288</v>
      </c>
      <c r="M549" s="165"/>
      <c r="N549" s="166" t="n">
        <v>1</v>
      </c>
      <c r="O549" s="167"/>
      <c r="P549" s="166"/>
      <c r="Q549" s="166"/>
      <c r="R549" s="166"/>
      <c r="S549" s="166" t="n">
        <v>1</v>
      </c>
      <c r="T549" s="2"/>
    </row>
    <row r="550" customFormat="false" ht="44.15" hidden="false" customHeight="true" outlineLevel="0" collapsed="false">
      <c r="A550" s="22"/>
      <c r="B550" s="161"/>
      <c r="C550" s="162" t="s">
        <v>831</v>
      </c>
      <c r="D550" s="162" t="s">
        <v>45</v>
      </c>
      <c r="E550" s="162" t="s">
        <v>45</v>
      </c>
      <c r="F550" s="163" t="s">
        <v>832</v>
      </c>
      <c r="G550" s="163" t="s">
        <v>833</v>
      </c>
      <c r="H550" s="163" t="s">
        <v>834</v>
      </c>
      <c r="I550" s="163" t="s">
        <v>832</v>
      </c>
      <c r="J550" s="163"/>
      <c r="K550" s="164" t="s">
        <v>835</v>
      </c>
      <c r="L550" s="165" t="n">
        <v>59990</v>
      </c>
      <c r="M550" s="165"/>
      <c r="N550" s="166" t="n">
        <v>1</v>
      </c>
      <c r="O550" s="167"/>
      <c r="P550" s="166"/>
      <c r="Q550" s="166"/>
      <c r="R550" s="166"/>
      <c r="S550" s="166" t="n">
        <v>1</v>
      </c>
      <c r="T550" s="2"/>
    </row>
    <row r="551" customFormat="false" ht="44.15" hidden="false" customHeight="true" outlineLevel="0" collapsed="false">
      <c r="A551" s="22"/>
      <c r="B551" s="161"/>
      <c r="C551" s="162" t="s">
        <v>836</v>
      </c>
      <c r="D551" s="162" t="s">
        <v>44</v>
      </c>
      <c r="E551" s="162" t="s">
        <v>45</v>
      </c>
      <c r="F551" s="163"/>
      <c r="G551" s="163" t="s">
        <v>837</v>
      </c>
      <c r="H551" s="163"/>
      <c r="I551" s="163" t="s">
        <v>352</v>
      </c>
      <c r="J551" s="163"/>
      <c r="K551" s="164" t="n">
        <v>119225</v>
      </c>
      <c r="L551" s="165" t="n">
        <v>119225</v>
      </c>
      <c r="M551" s="165"/>
      <c r="N551" s="166" t="n">
        <v>1</v>
      </c>
      <c r="O551" s="167"/>
      <c r="P551" s="166"/>
      <c r="Q551" s="166"/>
      <c r="R551" s="166"/>
      <c r="S551" s="166" t="n">
        <v>1</v>
      </c>
      <c r="T551" s="2"/>
    </row>
    <row r="552" customFormat="false" ht="44.15" hidden="false" customHeight="true" outlineLevel="0" collapsed="false">
      <c r="A552" s="22"/>
      <c r="B552" s="161"/>
      <c r="C552" s="162" t="s">
        <v>838</v>
      </c>
      <c r="D552" s="162" t="s">
        <v>57</v>
      </c>
      <c r="E552" s="162" t="s">
        <v>99</v>
      </c>
      <c r="F552" s="163" t="s">
        <v>839</v>
      </c>
      <c r="G552" s="163" t="s">
        <v>840</v>
      </c>
      <c r="H552" s="163" t="s">
        <v>841</v>
      </c>
      <c r="I552" s="163" t="s">
        <v>839</v>
      </c>
      <c r="J552" s="163"/>
      <c r="K552" s="164" t="n">
        <v>36934</v>
      </c>
      <c r="L552" s="165" t="n">
        <v>36934</v>
      </c>
      <c r="M552" s="165"/>
      <c r="N552" s="166" t="n">
        <v>1</v>
      </c>
      <c r="O552" s="167"/>
      <c r="P552" s="166"/>
      <c r="Q552" s="166" t="n">
        <v>1</v>
      </c>
      <c r="R552" s="166" t="n">
        <v>10.5</v>
      </c>
      <c r="S552" s="166" t="n">
        <v>1</v>
      </c>
      <c r="T552" s="2"/>
    </row>
    <row r="553" customFormat="false" ht="44.15" hidden="false" customHeight="true" outlineLevel="0" collapsed="false">
      <c r="A553" s="22"/>
      <c r="B553" s="161"/>
      <c r="C553" s="162" t="s">
        <v>596</v>
      </c>
      <c r="D553" s="162" t="s">
        <v>45</v>
      </c>
      <c r="E553" s="162" t="s">
        <v>45</v>
      </c>
      <c r="F553" s="163" t="s">
        <v>842</v>
      </c>
      <c r="G553" s="163" t="s">
        <v>843</v>
      </c>
      <c r="H553" s="163" t="s">
        <v>844</v>
      </c>
      <c r="I553" s="163" t="s">
        <v>845</v>
      </c>
      <c r="J553" s="163"/>
      <c r="K553" s="164" t="n">
        <v>6600</v>
      </c>
      <c r="L553" s="164" t="n">
        <v>6600</v>
      </c>
      <c r="M553" s="165"/>
      <c r="N553" s="166" t="n">
        <v>1</v>
      </c>
      <c r="O553" s="167"/>
      <c r="P553" s="166"/>
      <c r="Q553" s="166"/>
      <c r="R553" s="166"/>
      <c r="S553" s="166" t="n">
        <v>1</v>
      </c>
      <c r="T553" s="2"/>
    </row>
    <row r="554" customFormat="false" ht="44.15" hidden="false" customHeight="true" outlineLevel="0" collapsed="false">
      <c r="A554" s="22"/>
      <c r="B554" s="161"/>
      <c r="C554" s="162" t="s">
        <v>846</v>
      </c>
      <c r="D554" s="162" t="s">
        <v>44</v>
      </c>
      <c r="E554" s="162" t="s">
        <v>45</v>
      </c>
      <c r="F554" s="163"/>
      <c r="G554" s="163" t="s">
        <v>350</v>
      </c>
      <c r="H554" s="163"/>
      <c r="I554" s="163" t="s">
        <v>352</v>
      </c>
      <c r="J554" s="163"/>
      <c r="K554" s="164" t="n">
        <v>88531</v>
      </c>
      <c r="L554" s="165" t="n">
        <v>88531</v>
      </c>
      <c r="M554" s="165"/>
      <c r="N554" s="166" t="n">
        <v>1</v>
      </c>
      <c r="O554" s="167"/>
      <c r="P554" s="166"/>
      <c r="Q554" s="166"/>
      <c r="R554" s="166"/>
      <c r="S554" s="166" t="n">
        <v>1</v>
      </c>
      <c r="T554" s="2"/>
    </row>
    <row r="555" customFormat="false" ht="44.15" hidden="false" customHeight="true" outlineLevel="0" collapsed="false">
      <c r="A555" s="22"/>
      <c r="B555" s="161"/>
      <c r="C555" s="162" t="s">
        <v>847</v>
      </c>
      <c r="D555" s="162" t="s">
        <v>21</v>
      </c>
      <c r="E555" s="162"/>
      <c r="F555" s="163"/>
      <c r="G555" s="163" t="s">
        <v>663</v>
      </c>
      <c r="H555" s="163"/>
      <c r="I555" s="163" t="s">
        <v>352</v>
      </c>
      <c r="J555" s="163"/>
      <c r="K555" s="164" t="n">
        <v>166120</v>
      </c>
      <c r="L555" s="165" t="n">
        <v>166120</v>
      </c>
      <c r="M555" s="165"/>
      <c r="N555" s="166"/>
      <c r="O555" s="167"/>
      <c r="P555" s="166"/>
      <c r="Q555" s="166"/>
      <c r="R555" s="166"/>
      <c r="S555" s="166" t="n">
        <v>1</v>
      </c>
      <c r="T555" s="2"/>
    </row>
    <row r="556" customFormat="false" ht="44.15" hidden="false" customHeight="true" outlineLevel="0" collapsed="false">
      <c r="A556" s="22"/>
      <c r="B556" s="161"/>
      <c r="C556" s="162" t="s">
        <v>636</v>
      </c>
      <c r="D556" s="162" t="s">
        <v>45</v>
      </c>
      <c r="E556" s="162" t="s">
        <v>45</v>
      </c>
      <c r="F556" s="163" t="s">
        <v>848</v>
      </c>
      <c r="G556" s="163" t="s">
        <v>849</v>
      </c>
      <c r="H556" s="163" t="s">
        <v>850</v>
      </c>
      <c r="I556" s="163" t="s">
        <v>848</v>
      </c>
      <c r="J556" s="163"/>
      <c r="K556" s="164" t="n">
        <v>104277.31</v>
      </c>
      <c r="L556" s="165" t="n">
        <v>104277.31</v>
      </c>
      <c r="M556" s="165"/>
      <c r="N556" s="166" t="n">
        <v>1</v>
      </c>
      <c r="O556" s="167"/>
      <c r="P556" s="166"/>
      <c r="Q556" s="166"/>
      <c r="R556" s="166"/>
      <c r="S556" s="166" t="n">
        <v>1</v>
      </c>
      <c r="T556" s="2"/>
    </row>
    <row r="557" customFormat="false" ht="44.15" hidden="false" customHeight="true" outlineLevel="0" collapsed="false">
      <c r="A557" s="22"/>
      <c r="B557" s="161"/>
      <c r="C557" s="162" t="s">
        <v>851</v>
      </c>
      <c r="D557" s="162" t="s">
        <v>44</v>
      </c>
      <c r="E557" s="162" t="s">
        <v>45</v>
      </c>
      <c r="F557" s="163"/>
      <c r="G557" s="163" t="s">
        <v>852</v>
      </c>
      <c r="H557" s="163"/>
      <c r="I557" s="163" t="s">
        <v>352</v>
      </c>
      <c r="J557" s="163"/>
      <c r="K557" s="164" t="n">
        <v>98182</v>
      </c>
      <c r="L557" s="165" t="n">
        <v>98182</v>
      </c>
      <c r="M557" s="165"/>
      <c r="N557" s="166" t="n">
        <v>1</v>
      </c>
      <c r="O557" s="167"/>
      <c r="P557" s="166"/>
      <c r="Q557" s="166"/>
      <c r="R557" s="166"/>
      <c r="S557" s="166" t="n">
        <v>1</v>
      </c>
      <c r="T557" s="2"/>
    </row>
    <row r="558" customFormat="false" ht="44.15" hidden="false" customHeight="true" outlineLevel="0" collapsed="false">
      <c r="A558" s="22"/>
      <c r="B558" s="161"/>
      <c r="C558" s="162" t="s">
        <v>193</v>
      </c>
      <c r="D558" s="162" t="s">
        <v>45</v>
      </c>
      <c r="E558" s="162" t="s">
        <v>45</v>
      </c>
      <c r="F558" s="163" t="s">
        <v>853</v>
      </c>
      <c r="G558" s="163" t="s">
        <v>854</v>
      </c>
      <c r="H558" s="163" t="s">
        <v>855</v>
      </c>
      <c r="I558" s="163" t="s">
        <v>679</v>
      </c>
      <c r="J558" s="163"/>
      <c r="K558" s="164" t="n">
        <v>37674.45</v>
      </c>
      <c r="L558" s="164" t="n">
        <v>37674.45</v>
      </c>
      <c r="M558" s="165"/>
      <c r="N558" s="166" t="n">
        <v>1</v>
      </c>
      <c r="O558" s="167"/>
      <c r="P558" s="166"/>
      <c r="Q558" s="166"/>
      <c r="R558" s="166"/>
      <c r="S558" s="166" t="n">
        <v>1</v>
      </c>
      <c r="T558" s="2"/>
    </row>
    <row r="559" customFormat="false" ht="44.15" hidden="false" customHeight="true" outlineLevel="0" collapsed="false">
      <c r="A559" s="22"/>
      <c r="B559" s="161"/>
      <c r="C559" s="162" t="s">
        <v>77</v>
      </c>
      <c r="D559" s="162" t="s">
        <v>76</v>
      </c>
      <c r="E559" s="162" t="s">
        <v>77</v>
      </c>
      <c r="F559" s="163" t="s">
        <v>78</v>
      </c>
      <c r="G559" s="163" t="s">
        <v>79</v>
      </c>
      <c r="H559" s="163" t="s">
        <v>647</v>
      </c>
      <c r="I559" s="163" t="s">
        <v>81</v>
      </c>
      <c r="J559" s="163" t="s">
        <v>82</v>
      </c>
      <c r="K559" s="164" t="n">
        <v>84623</v>
      </c>
      <c r="L559" s="165" t="n">
        <v>84623</v>
      </c>
      <c r="M559" s="165"/>
      <c r="N559" s="166" t="n">
        <v>1</v>
      </c>
      <c r="O559" s="167"/>
      <c r="P559" s="166"/>
      <c r="Q559" s="166" t="n">
        <v>1</v>
      </c>
      <c r="R559" s="166" t="n">
        <v>24</v>
      </c>
      <c r="S559" s="166" t="n">
        <v>1</v>
      </c>
      <c r="T559" s="2"/>
    </row>
    <row r="560" customFormat="false" ht="44.15" hidden="false" customHeight="true" outlineLevel="0" collapsed="false">
      <c r="A560" s="22"/>
      <c r="B560" s="161"/>
      <c r="C560" s="162" t="s">
        <v>856</v>
      </c>
      <c r="D560" s="162" t="s">
        <v>45</v>
      </c>
      <c r="E560" s="162" t="s">
        <v>45</v>
      </c>
      <c r="F560" s="163" t="s">
        <v>857</v>
      </c>
      <c r="G560" s="163" t="s">
        <v>858</v>
      </c>
      <c r="H560" s="163" t="s">
        <v>859</v>
      </c>
      <c r="I560" s="163" t="s">
        <v>660</v>
      </c>
      <c r="J560" s="163"/>
      <c r="K560" s="164" t="n">
        <v>4490</v>
      </c>
      <c r="L560" s="165" t="n">
        <v>4490</v>
      </c>
      <c r="M560" s="165"/>
      <c r="N560" s="166" t="n">
        <v>1</v>
      </c>
      <c r="O560" s="167"/>
      <c r="P560" s="166"/>
      <c r="Q560" s="166"/>
      <c r="R560" s="166"/>
      <c r="S560" s="166" t="n">
        <v>1</v>
      </c>
      <c r="T560" s="2"/>
    </row>
    <row r="561" customFormat="false" ht="44.15" hidden="false" customHeight="true" outlineLevel="0" collapsed="false">
      <c r="A561" s="22"/>
      <c r="B561" s="161"/>
      <c r="C561" s="162" t="s">
        <v>860</v>
      </c>
      <c r="D561" s="162" t="s">
        <v>29</v>
      </c>
      <c r="E561" s="162"/>
      <c r="F561" s="163" t="s">
        <v>861</v>
      </c>
      <c r="G561" s="163" t="s">
        <v>862</v>
      </c>
      <c r="H561" s="163" t="s">
        <v>863</v>
      </c>
      <c r="I561" s="163" t="s">
        <v>679</v>
      </c>
      <c r="J561" s="163"/>
      <c r="K561" s="164" t="n">
        <v>51449</v>
      </c>
      <c r="L561" s="165" t="n">
        <v>51449</v>
      </c>
      <c r="M561" s="165"/>
      <c r="N561" s="166"/>
      <c r="O561" s="167"/>
      <c r="P561" s="166"/>
      <c r="Q561" s="166"/>
      <c r="R561" s="166"/>
      <c r="S561" s="166" t="n">
        <v>1</v>
      </c>
      <c r="T561" s="2"/>
    </row>
    <row r="562" customFormat="false" ht="44.15" hidden="false" customHeight="true" outlineLevel="0" collapsed="false">
      <c r="A562" s="22" t="n">
        <f aca="false">A3</f>
        <v>32815840.058</v>
      </c>
      <c r="B562" s="176" t="s">
        <v>864</v>
      </c>
      <c r="C562" s="27" t="s">
        <v>865</v>
      </c>
      <c r="D562" s="27" t="s">
        <v>866</v>
      </c>
      <c r="E562" s="27" t="s">
        <v>867</v>
      </c>
      <c r="F562" s="29" t="s">
        <v>868</v>
      </c>
      <c r="G562" s="29"/>
      <c r="H562" s="29"/>
      <c r="I562" s="29" t="s">
        <v>869</v>
      </c>
      <c r="J562" s="29"/>
      <c r="K562" s="30" t="n">
        <v>230000</v>
      </c>
      <c r="L562" s="31" t="n">
        <v>230000</v>
      </c>
      <c r="M562" s="31"/>
      <c r="N562" s="32"/>
      <c r="O562" s="32"/>
      <c r="P562" s="32"/>
      <c r="Q562" s="32" t="n">
        <v>1</v>
      </c>
      <c r="R562" s="32" t="n">
        <v>3000</v>
      </c>
      <c r="S562" s="32" t="n">
        <v>1</v>
      </c>
      <c r="T562" s="2"/>
    </row>
    <row r="563" customFormat="false" ht="44.15" hidden="false" customHeight="true" outlineLevel="0" collapsed="false">
      <c r="A563" s="12" t="n">
        <f aca="false">T12</f>
        <v>0.991423670668954</v>
      </c>
      <c r="B563" s="176"/>
      <c r="C563" s="27" t="s">
        <v>870</v>
      </c>
      <c r="D563" s="27" t="s">
        <v>866</v>
      </c>
      <c r="E563" s="27"/>
      <c r="F563" s="29"/>
      <c r="G563" s="29"/>
      <c r="H563" s="29"/>
      <c r="I563" s="29"/>
      <c r="J563" s="29"/>
      <c r="K563" s="30"/>
      <c r="L563" s="31"/>
      <c r="M563" s="31"/>
      <c r="N563" s="32"/>
      <c r="O563" s="33"/>
      <c r="P563" s="32"/>
      <c r="Q563" s="32"/>
      <c r="R563" s="32"/>
      <c r="S563" s="32" t="n">
        <v>1</v>
      </c>
      <c r="T563" s="2"/>
    </row>
    <row r="564" customFormat="false" ht="44.15" hidden="false" customHeight="true" outlineLevel="0" collapsed="false">
      <c r="A564" s="22"/>
      <c r="B564" s="176"/>
      <c r="C564" s="27" t="s">
        <v>56</v>
      </c>
      <c r="D564" s="27" t="s">
        <v>57</v>
      </c>
      <c r="E564" s="27" t="s">
        <v>871</v>
      </c>
      <c r="F564" s="29" t="s">
        <v>872</v>
      </c>
      <c r="G564" s="29" t="s">
        <v>873</v>
      </c>
      <c r="H564" s="29" t="s">
        <v>874</v>
      </c>
      <c r="I564" s="180" t="s">
        <v>875</v>
      </c>
      <c r="J564" s="29"/>
      <c r="K564" s="30" t="n">
        <v>5599</v>
      </c>
      <c r="L564" s="31" t="n">
        <v>5599</v>
      </c>
      <c r="M564" s="31"/>
      <c r="N564" s="178" t="n">
        <v>1.5</v>
      </c>
      <c r="O564" s="33"/>
      <c r="P564" s="32"/>
      <c r="Q564" s="32" t="n">
        <v>1</v>
      </c>
      <c r="R564" s="32" t="n">
        <v>16</v>
      </c>
      <c r="S564" s="58" t="n">
        <v>1</v>
      </c>
      <c r="T564" s="2"/>
    </row>
    <row r="565" customFormat="false" ht="44.15" hidden="false" customHeight="true" outlineLevel="0" collapsed="false">
      <c r="A565" s="22"/>
      <c r="B565" s="176"/>
      <c r="C565" s="27" t="s">
        <v>99</v>
      </c>
      <c r="D565" s="27" t="s">
        <v>57</v>
      </c>
      <c r="E565" s="27" t="s">
        <v>99</v>
      </c>
      <c r="F565" s="29" t="s">
        <v>752</v>
      </c>
      <c r="G565" s="29" t="s">
        <v>435</v>
      </c>
      <c r="H565" s="29"/>
      <c r="I565" s="29" t="s">
        <v>102</v>
      </c>
      <c r="J565" s="29" t="s">
        <v>106</v>
      </c>
      <c r="K565" s="30" t="n">
        <v>10800</v>
      </c>
      <c r="L565" s="31" t="n">
        <f aca="false">K565*N565</f>
        <v>21600</v>
      </c>
      <c r="M565" s="31"/>
      <c r="N565" s="32" t="n">
        <v>2</v>
      </c>
      <c r="O565" s="33"/>
      <c r="P565" s="32"/>
      <c r="Q565" s="32" t="n">
        <v>1</v>
      </c>
      <c r="R565" s="32" t="n">
        <f aca="false">13*N565</f>
        <v>26</v>
      </c>
      <c r="S565" s="32" t="n">
        <v>1</v>
      </c>
      <c r="T565" s="2"/>
    </row>
    <row r="566" customFormat="false" ht="44.15" hidden="false" customHeight="true" outlineLevel="0" collapsed="false">
      <c r="A566" s="22"/>
      <c r="B566" s="176"/>
      <c r="C566" s="27" t="s">
        <v>99</v>
      </c>
      <c r="D566" s="27" t="s">
        <v>57</v>
      </c>
      <c r="E566" s="27" t="s">
        <v>99</v>
      </c>
      <c r="F566" s="29" t="s">
        <v>434</v>
      </c>
      <c r="G566" s="29" t="s">
        <v>463</v>
      </c>
      <c r="H566" s="29"/>
      <c r="I566" s="29" t="s">
        <v>102</v>
      </c>
      <c r="J566" s="29" t="s">
        <v>106</v>
      </c>
      <c r="K566" s="30" t="n">
        <v>6200</v>
      </c>
      <c r="L566" s="31" t="n">
        <f aca="false">K566*N566</f>
        <v>31000</v>
      </c>
      <c r="M566" s="31"/>
      <c r="N566" s="32" t="n">
        <v>5</v>
      </c>
      <c r="O566" s="33"/>
      <c r="P566" s="32"/>
      <c r="Q566" s="32" t="n">
        <v>1</v>
      </c>
      <c r="R566" s="32" t="n">
        <f aca="false">8*N566</f>
        <v>40</v>
      </c>
      <c r="S566" s="32" t="n">
        <v>1</v>
      </c>
      <c r="T566" s="2"/>
    </row>
    <row r="567" customFormat="false" ht="44.15" hidden="false" customHeight="true" outlineLevel="0" collapsed="false">
      <c r="A567" s="22"/>
      <c r="B567" s="176"/>
      <c r="C567" s="27" t="s">
        <v>876</v>
      </c>
      <c r="D567" s="27" t="s">
        <v>57</v>
      </c>
      <c r="E567" s="27" t="s">
        <v>99</v>
      </c>
      <c r="F567" s="29" t="s">
        <v>877</v>
      </c>
      <c r="G567" s="29" t="s">
        <v>878</v>
      </c>
      <c r="H567" s="29"/>
      <c r="I567" s="29" t="s">
        <v>879</v>
      </c>
      <c r="J567" s="29"/>
      <c r="K567" s="30" t="n">
        <v>9625</v>
      </c>
      <c r="L567" s="31" t="n">
        <f aca="false">K567*N567</f>
        <v>19250</v>
      </c>
      <c r="M567" s="31"/>
      <c r="N567" s="32" t="n">
        <v>2</v>
      </c>
      <c r="O567" s="33"/>
      <c r="P567" s="32"/>
      <c r="Q567" s="32" t="n">
        <v>1</v>
      </c>
      <c r="R567" s="32" t="n">
        <v>70</v>
      </c>
      <c r="S567" s="32" t="n">
        <v>1</v>
      </c>
      <c r="T567" s="2"/>
    </row>
    <row r="568" customFormat="false" ht="44.15" hidden="false" customHeight="true" outlineLevel="0" collapsed="false">
      <c r="A568" s="22"/>
      <c r="B568" s="176"/>
      <c r="C568" s="98" t="s">
        <v>20</v>
      </c>
      <c r="D568" s="98" t="s">
        <v>21</v>
      </c>
      <c r="E568" s="99" t="s">
        <v>22</v>
      </c>
      <c r="F568" s="55" t="s">
        <v>355</v>
      </c>
      <c r="G568" s="55" t="s">
        <v>356</v>
      </c>
      <c r="H568" s="32" t="s">
        <v>357</v>
      </c>
      <c r="I568" s="32" t="s">
        <v>358</v>
      </c>
      <c r="J568" s="30"/>
      <c r="K568" s="30" t="n">
        <v>2515</v>
      </c>
      <c r="L568" s="31" t="n">
        <v>9783.35</v>
      </c>
      <c r="M568" s="31"/>
      <c r="N568" s="55" t="n">
        <v>3.89</v>
      </c>
      <c r="O568" s="177"/>
      <c r="P568" s="32"/>
      <c r="Q568" s="32"/>
      <c r="R568" s="32"/>
      <c r="S568" s="32" t="n">
        <v>1</v>
      </c>
      <c r="T568" s="2"/>
    </row>
    <row r="569" customFormat="false" ht="44.15" hidden="false" customHeight="true" outlineLevel="0" collapsed="false">
      <c r="A569" s="22"/>
      <c r="B569" s="176"/>
      <c r="C569" s="27" t="s">
        <v>35</v>
      </c>
      <c r="D569" s="27" t="s">
        <v>21</v>
      </c>
      <c r="E569" s="27" t="s">
        <v>36</v>
      </c>
      <c r="F569" s="29" t="s">
        <v>37</v>
      </c>
      <c r="G569" s="30" t="s">
        <v>38</v>
      </c>
      <c r="H569" s="31"/>
      <c r="I569" s="31" t="s">
        <v>37</v>
      </c>
      <c r="J569" s="29"/>
      <c r="K569" s="30" t="n">
        <v>310</v>
      </c>
      <c r="L569" s="31" t="n">
        <v>1314.4</v>
      </c>
      <c r="M569" s="31"/>
      <c r="N569" s="32" t="n">
        <v>4.24</v>
      </c>
      <c r="O569" s="33"/>
      <c r="P569" s="32"/>
      <c r="Q569" s="32"/>
      <c r="R569" s="32"/>
      <c r="S569" s="32" t="n">
        <v>1</v>
      </c>
      <c r="T569" s="2"/>
    </row>
    <row r="570" customFormat="false" ht="44.15" hidden="false" customHeight="true" outlineLevel="0" collapsed="false">
      <c r="A570" s="22"/>
      <c r="B570" s="176"/>
      <c r="C570" s="27" t="s">
        <v>429</v>
      </c>
      <c r="D570" s="27" t="s">
        <v>93</v>
      </c>
      <c r="E570" s="27" t="s">
        <v>369</v>
      </c>
      <c r="F570" s="29" t="s">
        <v>430</v>
      </c>
      <c r="G570" s="29" t="s">
        <v>431</v>
      </c>
      <c r="H570" s="29" t="s">
        <v>432</v>
      </c>
      <c r="I570" s="29" t="s">
        <v>382</v>
      </c>
      <c r="J570" s="29"/>
      <c r="K570" s="30" t="s">
        <v>433</v>
      </c>
      <c r="L570" s="31" t="s">
        <v>433</v>
      </c>
      <c r="M570" s="31"/>
      <c r="N570" s="32" t="n">
        <v>1</v>
      </c>
      <c r="O570" s="33"/>
      <c r="P570" s="32"/>
      <c r="Q570" s="32"/>
      <c r="R570" s="32"/>
      <c r="S570" s="32" t="n">
        <v>1</v>
      </c>
      <c r="T570" s="2"/>
    </row>
    <row r="571" customFormat="false" ht="44.15" hidden="false" customHeight="true" outlineLevel="0" collapsed="false">
      <c r="A571" s="22"/>
      <c r="B571" s="176"/>
      <c r="C571" s="27" t="s">
        <v>384</v>
      </c>
      <c r="D571" s="27" t="s">
        <v>93</v>
      </c>
      <c r="E571" s="27" t="s">
        <v>94</v>
      </c>
      <c r="F571" s="29" t="s">
        <v>385</v>
      </c>
      <c r="G571" s="29" t="s">
        <v>386</v>
      </c>
      <c r="H571" s="29"/>
      <c r="I571" s="29" t="s">
        <v>382</v>
      </c>
      <c r="J571" s="29"/>
      <c r="K571" s="30" t="s">
        <v>387</v>
      </c>
      <c r="L571" s="31" t="s">
        <v>387</v>
      </c>
      <c r="M571" s="31"/>
      <c r="N571" s="32" t="n">
        <v>1</v>
      </c>
      <c r="O571" s="33"/>
      <c r="P571" s="32"/>
      <c r="Q571" s="32"/>
      <c r="R571" s="32"/>
      <c r="S571" s="32" t="n">
        <v>1</v>
      </c>
      <c r="T571" s="2"/>
    </row>
    <row r="572" customFormat="false" ht="44.15" hidden="false" customHeight="true" outlineLevel="0" collapsed="false">
      <c r="A572" s="22"/>
      <c r="B572" s="176"/>
      <c r="C572" s="27" t="s">
        <v>880</v>
      </c>
      <c r="D572" s="27" t="s">
        <v>298</v>
      </c>
      <c r="E572" s="27"/>
      <c r="F572" s="29" t="s">
        <v>881</v>
      </c>
      <c r="G572" s="29" t="s">
        <v>882</v>
      </c>
      <c r="H572" s="29" t="s">
        <v>883</v>
      </c>
      <c r="I572" s="29" t="s">
        <v>884</v>
      </c>
      <c r="J572" s="29"/>
      <c r="K572" s="30" t="s">
        <v>885</v>
      </c>
      <c r="L572" s="31" t="s">
        <v>885</v>
      </c>
      <c r="M572" s="31"/>
      <c r="N572" s="32" t="n">
        <v>1</v>
      </c>
      <c r="O572" s="33"/>
      <c r="P572" s="32"/>
      <c r="Q572" s="32"/>
      <c r="R572" s="32"/>
      <c r="S572" s="32" t="n">
        <v>1</v>
      </c>
      <c r="T572" s="2"/>
    </row>
    <row r="573" customFormat="false" ht="44.15" hidden="false" customHeight="true" outlineLevel="0" collapsed="false">
      <c r="A573" s="22"/>
      <c r="B573" s="176"/>
      <c r="C573" s="27" t="s">
        <v>886</v>
      </c>
      <c r="D573" s="27" t="s">
        <v>44</v>
      </c>
      <c r="E573" s="27" t="s">
        <v>45</v>
      </c>
      <c r="F573" s="29"/>
      <c r="G573" s="29" t="s">
        <v>887</v>
      </c>
      <c r="H573" s="29"/>
      <c r="I573" s="29" t="s">
        <v>390</v>
      </c>
      <c r="J573" s="29"/>
      <c r="K573" s="30" t="s">
        <v>888</v>
      </c>
      <c r="L573" s="31" t="s">
        <v>888</v>
      </c>
      <c r="M573" s="31"/>
      <c r="N573" s="32" t="n">
        <v>1</v>
      </c>
      <c r="O573" s="33"/>
      <c r="P573" s="32" t="n">
        <v>60</v>
      </c>
      <c r="Q573" s="32"/>
      <c r="R573" s="32"/>
      <c r="S573" s="32" t="n">
        <v>1</v>
      </c>
      <c r="T573" s="2"/>
    </row>
    <row r="574" customFormat="false" ht="44.15" hidden="false" customHeight="true" outlineLevel="0" collapsed="false">
      <c r="A574" s="22"/>
      <c r="B574" s="176"/>
      <c r="C574" s="27" t="s">
        <v>152</v>
      </c>
      <c r="D574" s="27" t="s">
        <v>21</v>
      </c>
      <c r="E574" s="27" t="s">
        <v>152</v>
      </c>
      <c r="F574" s="29" t="s">
        <v>889</v>
      </c>
      <c r="G574" s="29" t="s">
        <v>154</v>
      </c>
      <c r="H574" s="29" t="s">
        <v>155</v>
      </c>
      <c r="I574" s="29" t="s">
        <v>156</v>
      </c>
      <c r="J574" s="29" t="s">
        <v>157</v>
      </c>
      <c r="K574" s="30" t="n">
        <v>450</v>
      </c>
      <c r="L574" s="31" t="n">
        <f aca="false">K574*N574</f>
        <v>4950</v>
      </c>
      <c r="M574" s="31"/>
      <c r="N574" s="32" t="n">
        <v>11</v>
      </c>
      <c r="O574" s="33"/>
      <c r="P574" s="32"/>
      <c r="Q574" s="32"/>
      <c r="R574" s="32"/>
      <c r="S574" s="32" t="n">
        <v>1</v>
      </c>
      <c r="T574" s="2" t="s">
        <v>890</v>
      </c>
    </row>
    <row r="575" customFormat="false" ht="44.15" hidden="false" customHeight="true" outlineLevel="0" collapsed="false">
      <c r="A575" s="22"/>
      <c r="B575" s="176"/>
      <c r="C575" s="27" t="s">
        <v>368</v>
      </c>
      <c r="D575" s="27" t="s">
        <v>93</v>
      </c>
      <c r="E575" s="27" t="s">
        <v>369</v>
      </c>
      <c r="F575" s="29" t="s">
        <v>370</v>
      </c>
      <c r="G575" s="29" t="s">
        <v>371</v>
      </c>
      <c r="H575" s="29" t="s">
        <v>891</v>
      </c>
      <c r="I575" s="29" t="s">
        <v>370</v>
      </c>
      <c r="J575" s="29"/>
      <c r="K575" s="30" t="s">
        <v>373</v>
      </c>
      <c r="L575" s="31" t="s">
        <v>373</v>
      </c>
      <c r="M575" s="31"/>
      <c r="N575" s="32" t="n">
        <v>1</v>
      </c>
      <c r="O575" s="33"/>
      <c r="P575" s="32"/>
      <c r="Q575" s="32"/>
      <c r="R575" s="32"/>
      <c r="S575" s="32" t="n">
        <v>1</v>
      </c>
      <c r="T575" s="2"/>
    </row>
    <row r="576" customFormat="false" ht="44.15" hidden="false" customHeight="true" outlineLevel="0" collapsed="false">
      <c r="A576" s="22"/>
      <c r="B576" s="176"/>
      <c r="C576" s="27" t="s">
        <v>518</v>
      </c>
      <c r="D576" s="27" t="s">
        <v>93</v>
      </c>
      <c r="E576" s="27" t="s">
        <v>94</v>
      </c>
      <c r="F576" s="29" t="s">
        <v>519</v>
      </c>
      <c r="G576" s="29" t="s">
        <v>520</v>
      </c>
      <c r="H576" s="29" t="s">
        <v>521</v>
      </c>
      <c r="I576" s="29" t="s">
        <v>382</v>
      </c>
      <c r="J576" s="29"/>
      <c r="K576" s="30" t="s">
        <v>522</v>
      </c>
      <c r="L576" s="31" t="s">
        <v>522</v>
      </c>
      <c r="M576" s="31"/>
      <c r="N576" s="32" t="n">
        <v>1</v>
      </c>
      <c r="O576" s="33"/>
      <c r="P576" s="32"/>
      <c r="Q576" s="32"/>
      <c r="R576" s="32"/>
      <c r="S576" s="32" t="n">
        <v>1</v>
      </c>
      <c r="T576" s="2"/>
    </row>
    <row r="577" customFormat="false" ht="44.15" hidden="false" customHeight="true" outlineLevel="0" collapsed="false">
      <c r="A577" s="22"/>
      <c r="B577" s="176"/>
      <c r="C577" s="98" t="s">
        <v>408</v>
      </c>
      <c r="D577" s="98" t="s">
        <v>409</v>
      </c>
      <c r="E577" s="31" t="s">
        <v>410</v>
      </c>
      <c r="F577" s="55" t="s">
        <v>411</v>
      </c>
      <c r="G577" s="55" t="s">
        <v>412</v>
      </c>
      <c r="H577" s="32" t="s">
        <v>413</v>
      </c>
      <c r="I577" s="32" t="s">
        <v>382</v>
      </c>
      <c r="J577" s="30"/>
      <c r="K577" s="30" t="s">
        <v>414</v>
      </c>
      <c r="L577" s="31" t="n">
        <v>5860</v>
      </c>
      <c r="M577" s="31"/>
      <c r="N577" s="55" t="n">
        <v>2</v>
      </c>
      <c r="O577" s="177"/>
      <c r="P577" s="32"/>
      <c r="Q577" s="32"/>
      <c r="R577" s="32"/>
      <c r="S577" s="32" t="n">
        <v>1</v>
      </c>
      <c r="T577" s="2"/>
    </row>
    <row r="578" customFormat="false" ht="44.15" hidden="false" customHeight="true" outlineLevel="0" collapsed="false">
      <c r="A578" s="22"/>
      <c r="B578" s="176"/>
      <c r="C578" s="27" t="s">
        <v>164</v>
      </c>
      <c r="D578" s="27" t="s">
        <v>127</v>
      </c>
      <c r="E578" s="27" t="s">
        <v>165</v>
      </c>
      <c r="F578" s="29" t="s">
        <v>166</v>
      </c>
      <c r="G578" s="29" t="s">
        <v>167</v>
      </c>
      <c r="H578" s="29" t="s">
        <v>168</v>
      </c>
      <c r="I578" s="29" t="s">
        <v>169</v>
      </c>
      <c r="J578" s="29"/>
      <c r="K578" s="30"/>
      <c r="L578" s="31" t="n">
        <v>65381</v>
      </c>
      <c r="M578" s="31"/>
      <c r="N578" s="32"/>
      <c r="O578" s="33"/>
      <c r="P578" s="32"/>
      <c r="Q578" s="32"/>
      <c r="R578" s="32"/>
      <c r="S578" s="32" t="n">
        <v>1</v>
      </c>
      <c r="T578" s="2"/>
    </row>
    <row r="579" customFormat="false" ht="44.15" hidden="false" customHeight="true" outlineLevel="0" collapsed="false">
      <c r="A579" s="22"/>
      <c r="B579" s="176"/>
      <c r="C579" s="27" t="s">
        <v>365</v>
      </c>
      <c r="D579" s="27" t="s">
        <v>21</v>
      </c>
      <c r="E579" s="27" t="s">
        <v>22</v>
      </c>
      <c r="F579" s="55" t="s">
        <v>355</v>
      </c>
      <c r="G579" s="55" t="s">
        <v>356</v>
      </c>
      <c r="H579" s="32" t="s">
        <v>366</v>
      </c>
      <c r="I579" s="32" t="s">
        <v>358</v>
      </c>
      <c r="J579" s="30"/>
      <c r="K579" s="30" t="n">
        <v>2780</v>
      </c>
      <c r="L579" s="31" t="n">
        <v>65774</v>
      </c>
      <c r="M579" s="31"/>
      <c r="N579" s="32" t="n">
        <v>23.66</v>
      </c>
      <c r="O579" s="33"/>
      <c r="P579" s="32"/>
      <c r="Q579" s="32"/>
      <c r="R579" s="32"/>
      <c r="S579" s="32" t="n">
        <v>1</v>
      </c>
      <c r="T579" s="2"/>
    </row>
    <row r="580" customFormat="false" ht="44.15" hidden="false" customHeight="true" outlineLevel="0" collapsed="false">
      <c r="A580" s="22"/>
      <c r="B580" s="176"/>
      <c r="C580" s="27" t="s">
        <v>726</v>
      </c>
      <c r="D580" s="27" t="s">
        <v>93</v>
      </c>
      <c r="E580" s="27"/>
      <c r="F580" s="29" t="s">
        <v>892</v>
      </c>
      <c r="G580" s="29" t="s">
        <v>893</v>
      </c>
      <c r="H580" s="29" t="s">
        <v>894</v>
      </c>
      <c r="I580" s="29" t="s">
        <v>382</v>
      </c>
      <c r="J580" s="29"/>
      <c r="K580" s="30" t="s">
        <v>895</v>
      </c>
      <c r="L580" s="31" t="s">
        <v>895</v>
      </c>
      <c r="M580" s="31"/>
      <c r="N580" s="32" t="n">
        <v>1</v>
      </c>
      <c r="O580" s="33"/>
      <c r="P580" s="32"/>
      <c r="Q580" s="32"/>
      <c r="R580" s="32"/>
      <c r="S580" s="32" t="n">
        <v>1</v>
      </c>
      <c r="T580" s="2"/>
    </row>
    <row r="581" customFormat="false" ht="44.15" hidden="false" customHeight="true" outlineLevel="0" collapsed="false">
      <c r="A581" s="22"/>
      <c r="C581" s="4"/>
      <c r="E581" s="4"/>
      <c r="K581" s="181"/>
      <c r="L581" s="182"/>
      <c r="M581" s="182"/>
    </row>
    <row r="582" customFormat="false" ht="44.15" hidden="false" customHeight="true" outlineLevel="0" collapsed="false">
      <c r="A582" s="22"/>
      <c r="K582" s="181"/>
      <c r="L582" s="182"/>
      <c r="M582" s="182"/>
    </row>
    <row r="583" customFormat="false" ht="44.15" hidden="false" customHeight="true" outlineLevel="0" collapsed="false">
      <c r="A583" s="22"/>
      <c r="K583" s="181"/>
      <c r="L583" s="182"/>
      <c r="M583" s="182"/>
    </row>
    <row r="584" customFormat="false" ht="44.15" hidden="false" customHeight="true" outlineLevel="0" collapsed="false">
      <c r="A584" s="22"/>
      <c r="K584" s="181"/>
      <c r="L584" s="182"/>
      <c r="M584" s="182"/>
    </row>
    <row r="585" customFormat="false" ht="44.15" hidden="false" customHeight="true" outlineLevel="0" collapsed="false">
      <c r="A585" s="22"/>
      <c r="K585" s="181"/>
      <c r="L585" s="182"/>
      <c r="M585" s="182"/>
    </row>
    <row r="586" customFormat="false" ht="44.15" hidden="false" customHeight="true" outlineLevel="0" collapsed="false">
      <c r="A586" s="22"/>
      <c r="K586" s="181"/>
      <c r="L586" s="182"/>
      <c r="M586" s="182"/>
    </row>
    <row r="587" customFormat="false" ht="44.15" hidden="false" customHeight="true" outlineLevel="0" collapsed="false">
      <c r="A587" s="22"/>
      <c r="K587" s="181"/>
      <c r="L587" s="182"/>
      <c r="M587" s="182"/>
    </row>
    <row r="588" customFormat="false" ht="44.15" hidden="false" customHeight="true" outlineLevel="0" collapsed="false">
      <c r="A588" s="22"/>
      <c r="K588" s="181"/>
      <c r="L588" s="182"/>
      <c r="M588" s="182"/>
    </row>
    <row r="589" customFormat="false" ht="44.15" hidden="false" customHeight="true" outlineLevel="0" collapsed="false">
      <c r="A589" s="22"/>
      <c r="K589" s="181"/>
      <c r="L589" s="182"/>
      <c r="M589" s="182"/>
    </row>
    <row r="590" customFormat="false" ht="44.15" hidden="false" customHeight="true" outlineLevel="0" collapsed="false">
      <c r="A590" s="22"/>
      <c r="K590" s="181"/>
      <c r="L590" s="182"/>
      <c r="M590" s="182"/>
    </row>
    <row r="591" customFormat="false" ht="44.15" hidden="false" customHeight="true" outlineLevel="0" collapsed="false">
      <c r="A591" s="22"/>
      <c r="K591" s="181"/>
      <c r="L591" s="182"/>
      <c r="M591" s="182"/>
    </row>
    <row r="592" customFormat="false" ht="44.15" hidden="false" customHeight="true" outlineLevel="0" collapsed="false">
      <c r="A592" s="22"/>
      <c r="K592" s="181"/>
      <c r="L592" s="182"/>
      <c r="M592" s="182"/>
    </row>
    <row r="593" customFormat="false" ht="44.15" hidden="false" customHeight="true" outlineLevel="0" collapsed="false">
      <c r="A593" s="22"/>
      <c r="K593" s="181"/>
      <c r="L593" s="182"/>
      <c r="M593" s="182"/>
    </row>
    <row r="594" customFormat="false" ht="44.15" hidden="false" customHeight="true" outlineLevel="0" collapsed="false">
      <c r="A594" s="22"/>
      <c r="K594" s="181"/>
      <c r="L594" s="182"/>
      <c r="M594" s="182"/>
    </row>
    <row r="595" customFormat="false" ht="44.15" hidden="false" customHeight="true" outlineLevel="0" collapsed="false">
      <c r="A595" s="22"/>
      <c r="K595" s="181"/>
      <c r="L595" s="182"/>
      <c r="M595" s="182"/>
    </row>
    <row r="596" customFormat="false" ht="44.15" hidden="false" customHeight="true" outlineLevel="0" collapsed="false">
      <c r="A596" s="22"/>
      <c r="K596" s="181"/>
      <c r="L596" s="182"/>
      <c r="M596" s="182"/>
    </row>
    <row r="597" customFormat="false" ht="44.15" hidden="false" customHeight="true" outlineLevel="0" collapsed="false">
      <c r="A597" s="22"/>
      <c r="K597" s="181"/>
      <c r="L597" s="182"/>
      <c r="M597" s="182"/>
    </row>
    <row r="598" customFormat="false" ht="44.15" hidden="false" customHeight="true" outlineLevel="0" collapsed="false">
      <c r="A598" s="22"/>
      <c r="K598" s="181"/>
      <c r="L598" s="182"/>
      <c r="M598" s="182"/>
    </row>
    <row r="599" customFormat="false" ht="44.15" hidden="false" customHeight="true" outlineLevel="0" collapsed="false">
      <c r="A599" s="22"/>
      <c r="K599" s="181"/>
      <c r="L599" s="182"/>
      <c r="M599" s="182"/>
    </row>
    <row r="600" customFormat="false" ht="44.15" hidden="false" customHeight="true" outlineLevel="0" collapsed="false">
      <c r="A600" s="22"/>
      <c r="K600" s="181"/>
      <c r="L600" s="182"/>
      <c r="M600" s="182"/>
    </row>
    <row r="601" customFormat="false" ht="44.15" hidden="false" customHeight="true" outlineLevel="0" collapsed="false">
      <c r="A601" s="22"/>
      <c r="K601" s="181"/>
      <c r="L601" s="182"/>
      <c r="M601" s="182"/>
    </row>
    <row r="602" customFormat="false" ht="44.15" hidden="false" customHeight="true" outlineLevel="0" collapsed="false">
      <c r="A602" s="22"/>
      <c r="K602" s="181"/>
      <c r="L602" s="182"/>
      <c r="M602" s="182"/>
    </row>
    <row r="603" customFormat="false" ht="44.15" hidden="false" customHeight="true" outlineLevel="0" collapsed="false">
      <c r="A603" s="22"/>
      <c r="K603" s="181"/>
      <c r="L603" s="182"/>
      <c r="M603" s="182"/>
    </row>
    <row r="604" customFormat="false" ht="44.15" hidden="false" customHeight="true" outlineLevel="0" collapsed="false">
      <c r="A604" s="22"/>
      <c r="K604" s="181"/>
      <c r="L604" s="182"/>
      <c r="M604" s="182"/>
    </row>
    <row r="605" customFormat="false" ht="44.15" hidden="false" customHeight="true" outlineLevel="0" collapsed="false">
      <c r="A605" s="22"/>
      <c r="K605" s="181"/>
      <c r="L605" s="182"/>
      <c r="M605" s="182"/>
    </row>
    <row r="606" customFormat="false" ht="44.15" hidden="false" customHeight="true" outlineLevel="0" collapsed="false">
      <c r="A606" s="22"/>
      <c r="K606" s="181"/>
      <c r="L606" s="182"/>
      <c r="M606" s="182"/>
    </row>
    <row r="607" customFormat="false" ht="44.15" hidden="false" customHeight="true" outlineLevel="0" collapsed="false">
      <c r="A607" s="22"/>
      <c r="K607" s="181"/>
      <c r="L607" s="182"/>
      <c r="M607" s="182"/>
    </row>
    <row r="608" customFormat="false" ht="44.15" hidden="false" customHeight="true" outlineLevel="0" collapsed="false">
      <c r="A608" s="22"/>
      <c r="K608" s="181"/>
      <c r="L608" s="182"/>
      <c r="M608" s="182"/>
    </row>
    <row r="609" customFormat="false" ht="44.15" hidden="false" customHeight="true" outlineLevel="0" collapsed="false">
      <c r="A609" s="22"/>
      <c r="K609" s="181"/>
      <c r="L609" s="182"/>
      <c r="M609" s="182"/>
    </row>
    <row r="610" customFormat="false" ht="44.15" hidden="false" customHeight="true" outlineLevel="0" collapsed="false">
      <c r="A610" s="22"/>
      <c r="K610" s="181"/>
      <c r="L610" s="182"/>
      <c r="M610" s="182"/>
    </row>
    <row r="611" customFormat="false" ht="44.15" hidden="false" customHeight="true" outlineLevel="0" collapsed="false">
      <c r="A611" s="22"/>
      <c r="K611" s="181"/>
      <c r="L611" s="182"/>
      <c r="M611" s="182"/>
    </row>
    <row r="612" customFormat="false" ht="44.15" hidden="false" customHeight="true" outlineLevel="0" collapsed="false">
      <c r="A612" s="22"/>
      <c r="K612" s="181"/>
      <c r="L612" s="182"/>
      <c r="M612" s="182"/>
    </row>
    <row r="613" customFormat="false" ht="44.15" hidden="false" customHeight="true" outlineLevel="0" collapsed="false">
      <c r="A613" s="22"/>
      <c r="K613" s="181"/>
      <c r="L613" s="182"/>
      <c r="M613" s="182"/>
    </row>
    <row r="614" customFormat="false" ht="44.15" hidden="false" customHeight="true" outlineLevel="0" collapsed="false">
      <c r="A614" s="22"/>
      <c r="K614" s="181"/>
      <c r="L614" s="182"/>
      <c r="M614" s="182"/>
    </row>
    <row r="615" customFormat="false" ht="44.15" hidden="false" customHeight="true" outlineLevel="0" collapsed="false">
      <c r="A615" s="22"/>
      <c r="K615" s="181"/>
      <c r="L615" s="182"/>
      <c r="M615" s="182"/>
    </row>
    <row r="616" customFormat="false" ht="44.15" hidden="false" customHeight="true" outlineLevel="0" collapsed="false">
      <c r="A616" s="22"/>
      <c r="K616" s="181"/>
      <c r="L616" s="182"/>
      <c r="M616" s="182"/>
    </row>
    <row r="617" customFormat="false" ht="44.15" hidden="false" customHeight="true" outlineLevel="0" collapsed="false">
      <c r="A617" s="22"/>
      <c r="K617" s="181"/>
      <c r="L617" s="182"/>
      <c r="M617" s="182"/>
    </row>
    <row r="618" customFormat="false" ht="44.15" hidden="false" customHeight="true" outlineLevel="0" collapsed="false">
      <c r="A618" s="22"/>
      <c r="K618" s="181"/>
      <c r="L618" s="182"/>
      <c r="M618" s="182"/>
    </row>
    <row r="619" customFormat="false" ht="44.15" hidden="false" customHeight="true" outlineLevel="0" collapsed="false">
      <c r="A619" s="22"/>
      <c r="K619" s="181"/>
      <c r="L619" s="182"/>
      <c r="M619" s="182"/>
    </row>
    <row r="620" customFormat="false" ht="44.15" hidden="false" customHeight="true" outlineLevel="0" collapsed="false">
      <c r="A620" s="22"/>
      <c r="K620" s="181"/>
      <c r="L620" s="182"/>
      <c r="M620" s="182"/>
    </row>
    <row r="621" customFormat="false" ht="44.15" hidden="false" customHeight="true" outlineLevel="0" collapsed="false">
      <c r="A621" s="22"/>
      <c r="K621" s="181"/>
      <c r="L621" s="182"/>
      <c r="M621" s="182"/>
    </row>
    <row r="622" customFormat="false" ht="44.15" hidden="false" customHeight="true" outlineLevel="0" collapsed="false">
      <c r="A622" s="22"/>
      <c r="K622" s="181"/>
      <c r="L622" s="182"/>
      <c r="M622" s="182"/>
    </row>
    <row r="623" customFormat="false" ht="44.15" hidden="false" customHeight="true" outlineLevel="0" collapsed="false">
      <c r="A623" s="22"/>
      <c r="K623" s="181"/>
      <c r="L623" s="182"/>
      <c r="M623" s="182"/>
    </row>
    <row r="624" customFormat="false" ht="44.15" hidden="false" customHeight="true" outlineLevel="0" collapsed="false">
      <c r="A624" s="22"/>
      <c r="K624" s="181"/>
      <c r="L624" s="182"/>
      <c r="M624" s="182"/>
    </row>
    <row r="625" customFormat="false" ht="44.15" hidden="false" customHeight="true" outlineLevel="0" collapsed="false">
      <c r="A625" s="22"/>
      <c r="K625" s="181"/>
      <c r="L625" s="182"/>
      <c r="M625" s="182"/>
    </row>
    <row r="626" customFormat="false" ht="44.15" hidden="false" customHeight="true" outlineLevel="0" collapsed="false">
      <c r="A626" s="22"/>
      <c r="K626" s="181"/>
      <c r="L626" s="182"/>
      <c r="M626" s="182"/>
    </row>
    <row r="627" customFormat="false" ht="44.15" hidden="false" customHeight="true" outlineLevel="0" collapsed="false">
      <c r="A627" s="22"/>
      <c r="K627" s="181"/>
      <c r="L627" s="182"/>
      <c r="M627" s="182"/>
    </row>
    <row r="628" customFormat="false" ht="44.15" hidden="false" customHeight="true" outlineLevel="0" collapsed="false">
      <c r="A628" s="22"/>
      <c r="K628" s="181"/>
      <c r="L628" s="182"/>
      <c r="M628" s="182"/>
    </row>
    <row r="629" customFormat="false" ht="44.15" hidden="false" customHeight="true" outlineLevel="0" collapsed="false">
      <c r="A629" s="22"/>
      <c r="K629" s="181"/>
      <c r="L629" s="182"/>
      <c r="M629" s="182"/>
    </row>
    <row r="630" customFormat="false" ht="44.15" hidden="false" customHeight="true" outlineLevel="0" collapsed="false">
      <c r="A630" s="22"/>
      <c r="K630" s="181"/>
      <c r="L630" s="182"/>
      <c r="M630" s="182"/>
    </row>
    <row r="631" customFormat="false" ht="44.15" hidden="false" customHeight="true" outlineLevel="0" collapsed="false">
      <c r="A631" s="22"/>
      <c r="K631" s="181"/>
      <c r="L631" s="182"/>
      <c r="M631" s="182"/>
    </row>
    <row r="632" customFormat="false" ht="44.15" hidden="false" customHeight="true" outlineLevel="0" collapsed="false">
      <c r="A632" s="22"/>
      <c r="K632" s="181"/>
      <c r="L632" s="182"/>
      <c r="M632" s="182"/>
    </row>
    <row r="633" customFormat="false" ht="44.15" hidden="false" customHeight="true" outlineLevel="0" collapsed="false">
      <c r="A633" s="22"/>
      <c r="K633" s="181"/>
      <c r="L633" s="182"/>
      <c r="M633" s="182"/>
    </row>
    <row r="634" customFormat="false" ht="44.15" hidden="false" customHeight="true" outlineLevel="0" collapsed="false">
      <c r="A634" s="22"/>
      <c r="K634" s="181"/>
      <c r="L634" s="182"/>
      <c r="M634" s="182"/>
    </row>
    <row r="635" customFormat="false" ht="44.15" hidden="false" customHeight="true" outlineLevel="0" collapsed="false">
      <c r="A635" s="22"/>
      <c r="K635" s="181"/>
      <c r="L635" s="182"/>
      <c r="M635" s="182"/>
    </row>
    <row r="636" customFormat="false" ht="44.15" hidden="false" customHeight="true" outlineLevel="0" collapsed="false">
      <c r="A636" s="22"/>
      <c r="K636" s="181"/>
      <c r="L636" s="182"/>
      <c r="M636" s="182"/>
    </row>
    <row r="637" customFormat="false" ht="44.15" hidden="false" customHeight="true" outlineLevel="0" collapsed="false">
      <c r="A637" s="22"/>
      <c r="K637" s="181"/>
      <c r="L637" s="182"/>
      <c r="M637" s="182"/>
    </row>
    <row r="638" customFormat="false" ht="44.15" hidden="false" customHeight="true" outlineLevel="0" collapsed="false">
      <c r="A638" s="22"/>
      <c r="K638" s="181"/>
      <c r="L638" s="182"/>
      <c r="M638" s="182"/>
    </row>
    <row r="639" customFormat="false" ht="44.15" hidden="false" customHeight="true" outlineLevel="0" collapsed="false">
      <c r="A639" s="22"/>
      <c r="K639" s="181"/>
      <c r="L639" s="182"/>
      <c r="M639" s="182"/>
    </row>
    <row r="640" customFormat="false" ht="44.15" hidden="false" customHeight="true" outlineLevel="0" collapsed="false">
      <c r="A640" s="22"/>
      <c r="K640" s="181"/>
      <c r="L640" s="182"/>
      <c r="M640" s="182"/>
    </row>
    <row r="641" customFormat="false" ht="44.15" hidden="false" customHeight="true" outlineLevel="0" collapsed="false">
      <c r="A641" s="22"/>
      <c r="K641" s="181"/>
      <c r="L641" s="182"/>
      <c r="M641" s="182"/>
    </row>
    <row r="642" customFormat="false" ht="44.15" hidden="false" customHeight="true" outlineLevel="0" collapsed="false">
      <c r="A642" s="22"/>
      <c r="K642" s="181"/>
      <c r="L642" s="182"/>
      <c r="M642" s="182"/>
    </row>
    <row r="643" customFormat="false" ht="44.15" hidden="false" customHeight="true" outlineLevel="0" collapsed="false">
      <c r="A643" s="22"/>
      <c r="K643" s="181"/>
      <c r="L643" s="182"/>
      <c r="M643" s="182"/>
    </row>
    <row r="644" customFormat="false" ht="44.15" hidden="false" customHeight="true" outlineLevel="0" collapsed="false">
      <c r="A644" s="22"/>
      <c r="K644" s="181"/>
      <c r="L644" s="182"/>
      <c r="M644" s="182"/>
    </row>
    <row r="645" customFormat="false" ht="44.15" hidden="false" customHeight="true" outlineLevel="0" collapsed="false">
      <c r="A645" s="22"/>
      <c r="K645" s="181"/>
      <c r="L645" s="182"/>
      <c r="M645" s="182"/>
    </row>
    <row r="646" customFormat="false" ht="44.15" hidden="false" customHeight="true" outlineLevel="0" collapsed="false">
      <c r="A646" s="22"/>
      <c r="K646" s="181"/>
      <c r="L646" s="182"/>
      <c r="M646" s="182"/>
    </row>
    <row r="647" customFormat="false" ht="44.15" hidden="false" customHeight="true" outlineLevel="0" collapsed="false">
      <c r="A647" s="22"/>
      <c r="K647" s="181"/>
      <c r="L647" s="182"/>
      <c r="M647" s="182"/>
    </row>
    <row r="648" customFormat="false" ht="44.15" hidden="false" customHeight="true" outlineLevel="0" collapsed="false">
      <c r="A648" s="22"/>
      <c r="K648" s="181"/>
      <c r="L648" s="182"/>
      <c r="M648" s="182"/>
    </row>
    <row r="649" customFormat="false" ht="44.15" hidden="false" customHeight="true" outlineLevel="0" collapsed="false">
      <c r="A649" s="22"/>
      <c r="K649" s="181"/>
      <c r="L649" s="182"/>
      <c r="M649" s="182"/>
    </row>
    <row r="650" customFormat="false" ht="44.15" hidden="false" customHeight="true" outlineLevel="0" collapsed="false">
      <c r="A650" s="22"/>
      <c r="K650" s="181"/>
      <c r="L650" s="182"/>
      <c r="M650" s="182"/>
    </row>
    <row r="651" customFormat="false" ht="44.15" hidden="false" customHeight="true" outlineLevel="0" collapsed="false">
      <c r="A651" s="22"/>
      <c r="K651" s="181"/>
      <c r="L651" s="182"/>
      <c r="M651" s="182"/>
    </row>
    <row r="652" customFormat="false" ht="44.15" hidden="false" customHeight="true" outlineLevel="0" collapsed="false">
      <c r="A652" s="22"/>
      <c r="K652" s="181"/>
      <c r="L652" s="182"/>
      <c r="M652" s="182"/>
    </row>
    <row r="653" customFormat="false" ht="44.15" hidden="false" customHeight="true" outlineLevel="0" collapsed="false">
      <c r="A653" s="22"/>
      <c r="K653" s="181"/>
      <c r="L653" s="182"/>
      <c r="M653" s="182"/>
    </row>
    <row r="654" customFormat="false" ht="44.15" hidden="false" customHeight="true" outlineLevel="0" collapsed="false">
      <c r="A654" s="22"/>
      <c r="K654" s="181"/>
      <c r="L654" s="182"/>
      <c r="M654" s="182"/>
    </row>
    <row r="655" customFormat="false" ht="44.15" hidden="false" customHeight="true" outlineLevel="0" collapsed="false">
      <c r="A655" s="22"/>
      <c r="K655" s="181"/>
      <c r="L655" s="182"/>
      <c r="M655" s="182"/>
    </row>
    <row r="656" customFormat="false" ht="44.15" hidden="false" customHeight="true" outlineLevel="0" collapsed="false">
      <c r="A656" s="22"/>
      <c r="K656" s="181"/>
      <c r="L656" s="182"/>
      <c r="M656" s="182"/>
    </row>
    <row r="657" customFormat="false" ht="44.15" hidden="false" customHeight="true" outlineLevel="0" collapsed="false">
      <c r="A657" s="22"/>
      <c r="K657" s="181"/>
      <c r="L657" s="182"/>
      <c r="M657" s="182"/>
    </row>
    <row r="658" customFormat="false" ht="44.15" hidden="false" customHeight="true" outlineLevel="0" collapsed="false">
      <c r="A658" s="22"/>
      <c r="K658" s="181"/>
      <c r="L658" s="182"/>
      <c r="M658" s="182"/>
    </row>
    <row r="659" customFormat="false" ht="44.15" hidden="false" customHeight="true" outlineLevel="0" collapsed="false">
      <c r="A659" s="22"/>
      <c r="K659" s="181"/>
      <c r="L659" s="182"/>
      <c r="M659" s="182"/>
    </row>
    <row r="660" customFormat="false" ht="44.15" hidden="false" customHeight="true" outlineLevel="0" collapsed="false">
      <c r="A660" s="22"/>
      <c r="K660" s="181"/>
      <c r="L660" s="182"/>
      <c r="M660" s="182"/>
    </row>
    <row r="661" customFormat="false" ht="44.15" hidden="false" customHeight="true" outlineLevel="0" collapsed="false">
      <c r="A661" s="22"/>
      <c r="K661" s="181"/>
      <c r="L661" s="182"/>
      <c r="M661" s="182"/>
    </row>
    <row r="662" customFormat="false" ht="44.15" hidden="false" customHeight="true" outlineLevel="0" collapsed="false">
      <c r="A662" s="22"/>
      <c r="K662" s="181"/>
      <c r="L662" s="182"/>
      <c r="M662" s="182"/>
    </row>
    <row r="663" customFormat="false" ht="44.15" hidden="false" customHeight="true" outlineLevel="0" collapsed="false">
      <c r="A663" s="22"/>
      <c r="K663" s="181"/>
      <c r="L663" s="182"/>
      <c r="M663" s="182"/>
    </row>
    <row r="664" customFormat="false" ht="44.15" hidden="false" customHeight="true" outlineLevel="0" collapsed="false">
      <c r="A664" s="22"/>
      <c r="K664" s="181"/>
      <c r="L664" s="182"/>
      <c r="M664" s="182"/>
    </row>
    <row r="665" customFormat="false" ht="44.15" hidden="false" customHeight="true" outlineLevel="0" collapsed="false">
      <c r="A665" s="22"/>
      <c r="K665" s="181"/>
      <c r="L665" s="182"/>
      <c r="M665" s="182"/>
    </row>
    <row r="666" customFormat="false" ht="44.15" hidden="false" customHeight="true" outlineLevel="0" collapsed="false">
      <c r="A666" s="22"/>
      <c r="K666" s="181"/>
      <c r="L666" s="182"/>
      <c r="M666" s="182"/>
    </row>
    <row r="667" customFormat="false" ht="44.15" hidden="false" customHeight="true" outlineLevel="0" collapsed="false">
      <c r="A667" s="22"/>
      <c r="K667" s="181"/>
      <c r="L667" s="182"/>
      <c r="M667" s="182"/>
    </row>
    <row r="668" customFormat="false" ht="44.15" hidden="false" customHeight="true" outlineLevel="0" collapsed="false">
      <c r="A668" s="22"/>
      <c r="K668" s="181"/>
      <c r="L668" s="182"/>
      <c r="M668" s="182"/>
    </row>
    <row r="669" customFormat="false" ht="44.15" hidden="false" customHeight="true" outlineLevel="0" collapsed="false">
      <c r="A669" s="22"/>
      <c r="K669" s="181"/>
      <c r="L669" s="182"/>
      <c r="M669" s="182"/>
    </row>
    <row r="670" customFormat="false" ht="44.15" hidden="false" customHeight="true" outlineLevel="0" collapsed="false">
      <c r="A670" s="22"/>
      <c r="K670" s="181"/>
      <c r="L670" s="182"/>
      <c r="M670" s="182"/>
    </row>
    <row r="671" customFormat="false" ht="44.15" hidden="false" customHeight="true" outlineLevel="0" collapsed="false">
      <c r="A671" s="22"/>
      <c r="K671" s="181"/>
      <c r="L671" s="182"/>
      <c r="M671" s="182"/>
    </row>
    <row r="672" customFormat="false" ht="44.15" hidden="false" customHeight="true" outlineLevel="0" collapsed="false">
      <c r="A672" s="22"/>
      <c r="K672" s="181"/>
      <c r="L672" s="182"/>
      <c r="M672" s="182"/>
    </row>
    <row r="673" customFormat="false" ht="44.15" hidden="false" customHeight="true" outlineLevel="0" collapsed="false">
      <c r="A673" s="22"/>
      <c r="K673" s="181"/>
      <c r="L673" s="182"/>
      <c r="M673" s="182"/>
    </row>
    <row r="674" customFormat="false" ht="44.15" hidden="false" customHeight="true" outlineLevel="0" collapsed="false">
      <c r="A674" s="22"/>
      <c r="K674" s="181"/>
      <c r="L674" s="182"/>
      <c r="M674" s="182"/>
    </row>
    <row r="675" customFormat="false" ht="44.15" hidden="false" customHeight="true" outlineLevel="0" collapsed="false">
      <c r="A675" s="22"/>
      <c r="K675" s="181"/>
      <c r="L675" s="182"/>
      <c r="M675" s="182"/>
    </row>
    <row r="676" customFormat="false" ht="44.15" hidden="false" customHeight="true" outlineLevel="0" collapsed="false">
      <c r="A676" s="22"/>
      <c r="K676" s="181"/>
      <c r="L676" s="182"/>
      <c r="M676" s="182"/>
    </row>
    <row r="677" customFormat="false" ht="44.15" hidden="false" customHeight="true" outlineLevel="0" collapsed="false">
      <c r="A677" s="22"/>
      <c r="K677" s="181"/>
      <c r="L677" s="182"/>
      <c r="M677" s="182"/>
    </row>
    <row r="678" customFormat="false" ht="44.15" hidden="false" customHeight="true" outlineLevel="0" collapsed="false">
      <c r="A678" s="22"/>
      <c r="K678" s="181"/>
      <c r="L678" s="182"/>
      <c r="M678" s="182"/>
    </row>
    <row r="679" customFormat="false" ht="44.15" hidden="false" customHeight="true" outlineLevel="0" collapsed="false">
      <c r="A679" s="22"/>
      <c r="K679" s="181"/>
      <c r="L679" s="182"/>
      <c r="M679" s="182"/>
    </row>
    <row r="680" customFormat="false" ht="44.15" hidden="false" customHeight="true" outlineLevel="0" collapsed="false">
      <c r="A680" s="22"/>
      <c r="K680" s="181"/>
      <c r="L680" s="182"/>
      <c r="M680" s="182"/>
    </row>
    <row r="681" customFormat="false" ht="44.15" hidden="false" customHeight="true" outlineLevel="0" collapsed="false">
      <c r="A681" s="22"/>
      <c r="K681" s="181"/>
      <c r="L681" s="182"/>
      <c r="M681" s="182"/>
    </row>
    <row r="682" customFormat="false" ht="44.15" hidden="false" customHeight="true" outlineLevel="0" collapsed="false">
      <c r="A682" s="22"/>
      <c r="K682" s="181"/>
      <c r="L682" s="182"/>
      <c r="M682" s="182"/>
    </row>
    <row r="683" customFormat="false" ht="44.15" hidden="false" customHeight="true" outlineLevel="0" collapsed="false">
      <c r="A683" s="22"/>
      <c r="K683" s="181"/>
      <c r="L683" s="182"/>
      <c r="M683" s="182"/>
    </row>
    <row r="684" customFormat="false" ht="44.15" hidden="false" customHeight="true" outlineLevel="0" collapsed="false">
      <c r="A684" s="22"/>
      <c r="K684" s="181"/>
      <c r="L684" s="182"/>
      <c r="M684" s="182"/>
    </row>
    <row r="685" customFormat="false" ht="44.15" hidden="false" customHeight="true" outlineLevel="0" collapsed="false">
      <c r="A685" s="22"/>
      <c r="K685" s="181"/>
      <c r="L685" s="182"/>
      <c r="M685" s="182"/>
    </row>
    <row r="686" customFormat="false" ht="44.15" hidden="false" customHeight="true" outlineLevel="0" collapsed="false">
      <c r="A686" s="22"/>
      <c r="K686" s="181"/>
      <c r="L686" s="182"/>
      <c r="M686" s="182"/>
    </row>
    <row r="687" customFormat="false" ht="44.15" hidden="false" customHeight="true" outlineLevel="0" collapsed="false">
      <c r="A687" s="22"/>
      <c r="K687" s="181"/>
      <c r="L687" s="182"/>
      <c r="M687" s="182"/>
    </row>
    <row r="688" customFormat="false" ht="44.15" hidden="false" customHeight="true" outlineLevel="0" collapsed="false">
      <c r="A688" s="22"/>
      <c r="K688" s="181"/>
      <c r="L688" s="182"/>
      <c r="M688" s="182"/>
    </row>
    <row r="689" customFormat="false" ht="44.15" hidden="false" customHeight="true" outlineLevel="0" collapsed="false">
      <c r="A689" s="22"/>
      <c r="K689" s="181"/>
      <c r="L689" s="182"/>
      <c r="M689" s="182"/>
    </row>
    <row r="690" customFormat="false" ht="44.15" hidden="false" customHeight="true" outlineLevel="0" collapsed="false">
      <c r="A690" s="22"/>
      <c r="K690" s="181"/>
      <c r="L690" s="182"/>
      <c r="M690" s="182"/>
    </row>
    <row r="691" customFormat="false" ht="44.15" hidden="false" customHeight="true" outlineLevel="0" collapsed="false">
      <c r="A691" s="22"/>
      <c r="K691" s="181"/>
      <c r="L691" s="182"/>
      <c r="M691" s="182"/>
    </row>
    <row r="692" customFormat="false" ht="44.15" hidden="false" customHeight="true" outlineLevel="0" collapsed="false">
      <c r="A692" s="22"/>
      <c r="K692" s="181"/>
      <c r="L692" s="182"/>
      <c r="M692" s="182"/>
    </row>
    <row r="693" customFormat="false" ht="44.15" hidden="false" customHeight="true" outlineLevel="0" collapsed="false">
      <c r="A693" s="22"/>
      <c r="K693" s="181"/>
      <c r="L693" s="182"/>
      <c r="M693" s="182"/>
    </row>
    <row r="694" customFormat="false" ht="44.15" hidden="false" customHeight="true" outlineLevel="0" collapsed="false">
      <c r="A694" s="22"/>
      <c r="K694" s="181"/>
      <c r="L694" s="182"/>
      <c r="M694" s="182"/>
    </row>
    <row r="695" customFormat="false" ht="44.15" hidden="false" customHeight="true" outlineLevel="0" collapsed="false">
      <c r="A695" s="22"/>
      <c r="K695" s="181"/>
      <c r="L695" s="182"/>
      <c r="M695" s="182"/>
    </row>
    <row r="696" customFormat="false" ht="44.15" hidden="false" customHeight="true" outlineLevel="0" collapsed="false">
      <c r="A696" s="22"/>
      <c r="K696" s="181"/>
      <c r="L696" s="182"/>
      <c r="M696" s="182"/>
    </row>
    <row r="697" customFormat="false" ht="44.15" hidden="false" customHeight="true" outlineLevel="0" collapsed="false">
      <c r="A697" s="22"/>
      <c r="K697" s="181"/>
      <c r="L697" s="182"/>
      <c r="M697" s="182"/>
    </row>
    <row r="698" customFormat="false" ht="44.15" hidden="false" customHeight="true" outlineLevel="0" collapsed="false">
      <c r="A698" s="22"/>
      <c r="K698" s="181"/>
      <c r="L698" s="182"/>
      <c r="M698" s="182"/>
    </row>
    <row r="699" customFormat="false" ht="44.15" hidden="false" customHeight="true" outlineLevel="0" collapsed="false">
      <c r="A699" s="22"/>
      <c r="K699" s="181"/>
      <c r="L699" s="182"/>
      <c r="M699" s="182"/>
    </row>
    <row r="700" customFormat="false" ht="44.15" hidden="false" customHeight="true" outlineLevel="0" collapsed="false">
      <c r="A700" s="22"/>
      <c r="K700" s="181"/>
      <c r="L700" s="182"/>
      <c r="M700" s="182"/>
    </row>
    <row r="701" customFormat="false" ht="44.15" hidden="false" customHeight="true" outlineLevel="0" collapsed="false">
      <c r="A701" s="22"/>
      <c r="K701" s="181"/>
      <c r="L701" s="182"/>
      <c r="M701" s="182"/>
    </row>
    <row r="702" customFormat="false" ht="44.15" hidden="false" customHeight="true" outlineLevel="0" collapsed="false">
      <c r="A702" s="22"/>
      <c r="K702" s="181"/>
      <c r="L702" s="182"/>
      <c r="M702" s="182"/>
    </row>
    <row r="703" customFormat="false" ht="44.15" hidden="false" customHeight="true" outlineLevel="0" collapsed="false">
      <c r="A703" s="22"/>
      <c r="K703" s="181"/>
      <c r="L703" s="182"/>
      <c r="M703" s="182"/>
    </row>
    <row r="704" customFormat="false" ht="44.15" hidden="false" customHeight="true" outlineLevel="0" collapsed="false">
      <c r="A704" s="22"/>
      <c r="K704" s="181"/>
      <c r="L704" s="182"/>
      <c r="M704" s="182"/>
    </row>
    <row r="705" customFormat="false" ht="44.15" hidden="false" customHeight="true" outlineLevel="0" collapsed="false">
      <c r="A705" s="22"/>
      <c r="K705" s="181"/>
      <c r="L705" s="182"/>
      <c r="M705" s="182"/>
    </row>
    <row r="706" customFormat="false" ht="44.15" hidden="false" customHeight="true" outlineLevel="0" collapsed="false">
      <c r="A706" s="22"/>
      <c r="K706" s="181"/>
      <c r="L706" s="182"/>
      <c r="M706" s="182"/>
    </row>
    <row r="707" customFormat="false" ht="44.15" hidden="false" customHeight="true" outlineLevel="0" collapsed="false">
      <c r="A707" s="22"/>
      <c r="K707" s="181"/>
      <c r="L707" s="182"/>
      <c r="M707" s="182"/>
    </row>
    <row r="708" customFormat="false" ht="44.15" hidden="false" customHeight="true" outlineLevel="0" collapsed="false">
      <c r="A708" s="22"/>
      <c r="K708" s="181"/>
      <c r="L708" s="182"/>
      <c r="M708" s="182"/>
    </row>
    <row r="709" customFormat="false" ht="44.15" hidden="false" customHeight="true" outlineLevel="0" collapsed="false">
      <c r="A709" s="22"/>
      <c r="K709" s="181"/>
      <c r="L709" s="182"/>
      <c r="M709" s="182"/>
    </row>
    <row r="710" customFormat="false" ht="44.15" hidden="false" customHeight="true" outlineLevel="0" collapsed="false">
      <c r="A710" s="22"/>
      <c r="K710" s="181"/>
      <c r="L710" s="182"/>
      <c r="M710" s="182"/>
    </row>
    <row r="711" customFormat="false" ht="44.15" hidden="false" customHeight="true" outlineLevel="0" collapsed="false">
      <c r="A711" s="22"/>
      <c r="K711" s="181"/>
      <c r="L711" s="182"/>
      <c r="M711" s="182"/>
    </row>
    <row r="712" customFormat="false" ht="44.15" hidden="false" customHeight="true" outlineLevel="0" collapsed="false">
      <c r="A712" s="22"/>
      <c r="K712" s="181"/>
      <c r="L712" s="182"/>
      <c r="M712" s="182"/>
    </row>
    <row r="713" customFormat="false" ht="44.15" hidden="false" customHeight="true" outlineLevel="0" collapsed="false">
      <c r="A713" s="22"/>
      <c r="K713" s="181"/>
      <c r="L713" s="182"/>
      <c r="M713" s="182"/>
    </row>
    <row r="714" customFormat="false" ht="44.15" hidden="false" customHeight="true" outlineLevel="0" collapsed="false">
      <c r="A714" s="22"/>
      <c r="K714" s="181"/>
      <c r="L714" s="182"/>
      <c r="M714" s="182"/>
    </row>
    <row r="715" customFormat="false" ht="44.15" hidden="false" customHeight="true" outlineLevel="0" collapsed="false">
      <c r="A715" s="22"/>
      <c r="K715" s="181"/>
      <c r="L715" s="182"/>
      <c r="M715" s="182"/>
    </row>
    <row r="716" customFormat="false" ht="44.15" hidden="false" customHeight="true" outlineLevel="0" collapsed="false">
      <c r="A716" s="22"/>
      <c r="K716" s="181"/>
      <c r="L716" s="182"/>
      <c r="M716" s="182"/>
    </row>
    <row r="717" customFormat="false" ht="44.15" hidden="false" customHeight="true" outlineLevel="0" collapsed="false">
      <c r="A717" s="22"/>
      <c r="K717" s="181"/>
      <c r="L717" s="182"/>
      <c r="M717" s="182"/>
    </row>
    <row r="718" customFormat="false" ht="44.15" hidden="false" customHeight="true" outlineLevel="0" collapsed="false">
      <c r="A718" s="22"/>
      <c r="K718" s="181"/>
      <c r="L718" s="183"/>
      <c r="M718" s="182"/>
    </row>
    <row r="719" customFormat="false" ht="44.15" hidden="false" customHeight="true" outlineLevel="0" collapsed="false">
      <c r="K719" s="181"/>
      <c r="L719" s="182"/>
      <c r="M719" s="182"/>
    </row>
    <row r="720" customFormat="false" ht="44.15" hidden="false" customHeight="true" outlineLevel="0" collapsed="false">
      <c r="K720" s="181"/>
      <c r="L720" s="182"/>
      <c r="M720" s="182"/>
    </row>
    <row r="721" customFormat="false" ht="44.15" hidden="false" customHeight="true" outlineLevel="0" collapsed="false">
      <c r="K721" s="181"/>
      <c r="L721" s="182"/>
      <c r="M721" s="182"/>
    </row>
    <row r="722" customFormat="false" ht="44.15" hidden="false" customHeight="true" outlineLevel="0" collapsed="false">
      <c r="K722" s="181"/>
      <c r="L722" s="182"/>
      <c r="M722" s="182"/>
    </row>
    <row r="723" customFormat="false" ht="44.15" hidden="false" customHeight="true" outlineLevel="0" collapsed="false">
      <c r="K723" s="181"/>
      <c r="L723" s="182"/>
      <c r="M723" s="182"/>
    </row>
    <row r="724" customFormat="false" ht="44.15" hidden="false" customHeight="true" outlineLevel="0" collapsed="false">
      <c r="K724" s="181"/>
      <c r="L724" s="182"/>
      <c r="M724" s="182"/>
    </row>
    <row r="725" customFormat="false" ht="44.15" hidden="false" customHeight="true" outlineLevel="0" collapsed="false">
      <c r="K725" s="181"/>
      <c r="L725" s="182"/>
      <c r="M725" s="182"/>
    </row>
    <row r="726" customFormat="false" ht="44.15" hidden="false" customHeight="true" outlineLevel="0" collapsed="false">
      <c r="K726" s="181"/>
      <c r="L726" s="182"/>
      <c r="M726" s="182"/>
    </row>
    <row r="727" customFormat="false" ht="44.15" hidden="false" customHeight="true" outlineLevel="0" collapsed="false">
      <c r="K727" s="181"/>
      <c r="L727" s="182"/>
      <c r="M727" s="182"/>
    </row>
    <row r="728" customFormat="false" ht="44.15" hidden="false" customHeight="true" outlineLevel="0" collapsed="false">
      <c r="K728" s="181"/>
      <c r="L728" s="182"/>
      <c r="M728" s="182"/>
    </row>
    <row r="729" customFormat="false" ht="44.15" hidden="false" customHeight="true" outlineLevel="0" collapsed="false">
      <c r="K729" s="181"/>
      <c r="L729" s="182"/>
      <c r="M729" s="182"/>
    </row>
    <row r="730" customFormat="false" ht="44.15" hidden="false" customHeight="true" outlineLevel="0" collapsed="false">
      <c r="K730" s="181"/>
      <c r="L730" s="182"/>
      <c r="M730" s="182"/>
    </row>
    <row r="731" customFormat="false" ht="44.15" hidden="false" customHeight="true" outlineLevel="0" collapsed="false">
      <c r="K731" s="181"/>
      <c r="L731" s="182"/>
      <c r="M731" s="182"/>
    </row>
    <row r="732" customFormat="false" ht="44.15" hidden="false" customHeight="true" outlineLevel="0" collapsed="false">
      <c r="K732" s="181"/>
      <c r="L732" s="182"/>
      <c r="M732" s="182"/>
    </row>
    <row r="733" customFormat="false" ht="44.15" hidden="false" customHeight="true" outlineLevel="0" collapsed="false">
      <c r="K733" s="181"/>
      <c r="L733" s="182"/>
      <c r="M733" s="182"/>
    </row>
    <row r="734" customFormat="false" ht="44.15" hidden="false" customHeight="true" outlineLevel="0" collapsed="false">
      <c r="K734" s="181"/>
      <c r="L734" s="182"/>
      <c r="M734" s="182"/>
    </row>
    <row r="735" customFormat="false" ht="44.15" hidden="false" customHeight="true" outlineLevel="0" collapsed="false">
      <c r="K735" s="181"/>
      <c r="L735" s="182"/>
      <c r="M735" s="182"/>
    </row>
    <row r="736" customFormat="false" ht="44.15" hidden="false" customHeight="true" outlineLevel="0" collapsed="false">
      <c r="K736" s="181"/>
      <c r="L736" s="182"/>
      <c r="M736" s="182"/>
    </row>
    <row r="737" customFormat="false" ht="44.15" hidden="false" customHeight="true" outlineLevel="0" collapsed="false">
      <c r="K737" s="181"/>
      <c r="L737" s="182"/>
      <c r="M737" s="182"/>
    </row>
    <row r="738" customFormat="false" ht="44.15" hidden="false" customHeight="true" outlineLevel="0" collapsed="false">
      <c r="K738" s="181"/>
      <c r="L738" s="182"/>
      <c r="M738" s="182"/>
    </row>
    <row r="739" customFormat="false" ht="44.15" hidden="false" customHeight="true" outlineLevel="0" collapsed="false">
      <c r="K739" s="181"/>
      <c r="L739" s="182"/>
      <c r="M739" s="182"/>
    </row>
    <row r="740" customFormat="false" ht="44.15" hidden="false" customHeight="true" outlineLevel="0" collapsed="false">
      <c r="K740" s="181"/>
      <c r="L740" s="182"/>
      <c r="M740" s="182"/>
    </row>
    <row r="741" customFormat="false" ht="44.15" hidden="false" customHeight="true" outlineLevel="0" collapsed="false">
      <c r="K741" s="181"/>
      <c r="L741" s="182"/>
      <c r="M741" s="182"/>
    </row>
    <row r="742" customFormat="false" ht="44.15" hidden="false" customHeight="true" outlineLevel="0" collapsed="false">
      <c r="K742" s="181"/>
      <c r="L742" s="182"/>
      <c r="M742" s="182"/>
    </row>
    <row r="743" customFormat="false" ht="44.15" hidden="false" customHeight="true" outlineLevel="0" collapsed="false">
      <c r="K743" s="181"/>
      <c r="L743" s="182"/>
      <c r="M743" s="182"/>
    </row>
    <row r="744" customFormat="false" ht="44.15" hidden="false" customHeight="true" outlineLevel="0" collapsed="false">
      <c r="K744" s="181"/>
      <c r="L744" s="182"/>
      <c r="M744" s="182"/>
    </row>
    <row r="745" customFormat="false" ht="44.15" hidden="false" customHeight="true" outlineLevel="0" collapsed="false">
      <c r="K745" s="181"/>
      <c r="L745" s="182"/>
      <c r="M745" s="182"/>
    </row>
    <row r="746" customFormat="false" ht="44.15" hidden="false" customHeight="true" outlineLevel="0" collapsed="false">
      <c r="K746" s="181"/>
      <c r="L746" s="182"/>
      <c r="M746" s="182"/>
    </row>
    <row r="747" customFormat="false" ht="44.15" hidden="false" customHeight="true" outlineLevel="0" collapsed="false">
      <c r="K747" s="181"/>
      <c r="L747" s="182"/>
      <c r="M747" s="182"/>
    </row>
    <row r="748" customFormat="false" ht="44.15" hidden="false" customHeight="true" outlineLevel="0" collapsed="false">
      <c r="K748" s="181"/>
      <c r="L748" s="182"/>
      <c r="M748" s="182"/>
    </row>
    <row r="749" customFormat="false" ht="44.15" hidden="false" customHeight="true" outlineLevel="0" collapsed="false">
      <c r="K749" s="181"/>
      <c r="L749" s="182"/>
      <c r="M749" s="182"/>
    </row>
    <row r="750" customFormat="false" ht="44.15" hidden="false" customHeight="true" outlineLevel="0" collapsed="false">
      <c r="K750" s="181"/>
      <c r="L750" s="182"/>
      <c r="M750" s="182"/>
    </row>
    <row r="751" customFormat="false" ht="44.15" hidden="false" customHeight="true" outlineLevel="0" collapsed="false">
      <c r="K751" s="181"/>
      <c r="L751" s="182"/>
      <c r="M751" s="182"/>
    </row>
    <row r="752" customFormat="false" ht="44.15" hidden="false" customHeight="true" outlineLevel="0" collapsed="false">
      <c r="K752" s="181"/>
      <c r="L752" s="182"/>
      <c r="M752" s="182"/>
    </row>
    <row r="753" customFormat="false" ht="44.15" hidden="false" customHeight="true" outlineLevel="0" collapsed="false">
      <c r="K753" s="181"/>
      <c r="L753" s="182"/>
      <c r="M753" s="182"/>
    </row>
    <row r="754" customFormat="false" ht="44.15" hidden="false" customHeight="true" outlineLevel="0" collapsed="false">
      <c r="K754" s="181"/>
      <c r="L754" s="182"/>
      <c r="M754" s="182"/>
    </row>
    <row r="755" customFormat="false" ht="44.15" hidden="false" customHeight="true" outlineLevel="0" collapsed="false">
      <c r="K755" s="181"/>
      <c r="L755" s="182"/>
      <c r="M755" s="182"/>
    </row>
    <row r="756" customFormat="false" ht="44.15" hidden="false" customHeight="true" outlineLevel="0" collapsed="false">
      <c r="K756" s="181"/>
      <c r="L756" s="182"/>
      <c r="M756" s="182"/>
    </row>
    <row r="757" customFormat="false" ht="44.15" hidden="false" customHeight="true" outlineLevel="0" collapsed="false">
      <c r="K757" s="181"/>
      <c r="L757" s="182"/>
      <c r="M757" s="182"/>
    </row>
    <row r="758" customFormat="false" ht="44.15" hidden="false" customHeight="true" outlineLevel="0" collapsed="false">
      <c r="K758" s="181"/>
      <c r="L758" s="182"/>
      <c r="M758" s="182"/>
    </row>
    <row r="759" customFormat="false" ht="44.15" hidden="false" customHeight="true" outlineLevel="0" collapsed="false">
      <c r="K759" s="181"/>
      <c r="L759" s="182"/>
      <c r="M759" s="182"/>
    </row>
    <row r="760" customFormat="false" ht="44.15" hidden="false" customHeight="true" outlineLevel="0" collapsed="false">
      <c r="K760" s="181"/>
      <c r="L760" s="182"/>
      <c r="M760" s="182"/>
    </row>
    <row r="761" customFormat="false" ht="44.15" hidden="false" customHeight="true" outlineLevel="0" collapsed="false">
      <c r="K761" s="181"/>
      <c r="L761" s="182"/>
      <c r="M761" s="182"/>
    </row>
    <row r="762" customFormat="false" ht="44.15" hidden="false" customHeight="true" outlineLevel="0" collapsed="false">
      <c r="K762" s="181"/>
      <c r="L762" s="182"/>
      <c r="M762" s="182"/>
    </row>
    <row r="763" customFormat="false" ht="44.15" hidden="false" customHeight="true" outlineLevel="0" collapsed="false">
      <c r="K763" s="181"/>
      <c r="L763" s="182"/>
      <c r="M763" s="182"/>
    </row>
    <row r="764" customFormat="false" ht="44.15" hidden="false" customHeight="true" outlineLevel="0" collapsed="false">
      <c r="K764" s="181"/>
      <c r="L764" s="182"/>
      <c r="M764" s="182"/>
    </row>
    <row r="765" customFormat="false" ht="44.15" hidden="false" customHeight="true" outlineLevel="0" collapsed="false">
      <c r="K765" s="181"/>
      <c r="L765" s="182"/>
      <c r="M765" s="182"/>
    </row>
    <row r="766" customFormat="false" ht="44.15" hidden="false" customHeight="true" outlineLevel="0" collapsed="false">
      <c r="K766" s="181"/>
      <c r="L766" s="182"/>
      <c r="M766" s="182"/>
    </row>
    <row r="767" customFormat="false" ht="44.15" hidden="false" customHeight="true" outlineLevel="0" collapsed="false">
      <c r="K767" s="181"/>
      <c r="L767" s="182"/>
      <c r="M767" s="182"/>
    </row>
    <row r="768" customFormat="false" ht="44.15" hidden="false" customHeight="true" outlineLevel="0" collapsed="false">
      <c r="K768" s="181"/>
      <c r="L768" s="182"/>
      <c r="M768" s="182"/>
    </row>
    <row r="769" customFormat="false" ht="44.15" hidden="false" customHeight="true" outlineLevel="0" collapsed="false">
      <c r="K769" s="181"/>
      <c r="L769" s="182"/>
      <c r="M769" s="182"/>
    </row>
    <row r="770" customFormat="false" ht="44.15" hidden="false" customHeight="true" outlineLevel="0" collapsed="false">
      <c r="K770" s="181"/>
      <c r="L770" s="182"/>
      <c r="M770" s="182"/>
    </row>
    <row r="771" customFormat="false" ht="44.15" hidden="false" customHeight="true" outlineLevel="0" collapsed="false">
      <c r="K771" s="181"/>
      <c r="L771" s="182"/>
      <c r="M771" s="182"/>
    </row>
    <row r="772" customFormat="false" ht="44.15" hidden="false" customHeight="true" outlineLevel="0" collapsed="false">
      <c r="K772" s="181"/>
      <c r="L772" s="182"/>
      <c r="M772" s="182"/>
    </row>
    <row r="773" customFormat="false" ht="44.15" hidden="false" customHeight="true" outlineLevel="0" collapsed="false">
      <c r="K773" s="181"/>
      <c r="L773" s="182"/>
      <c r="M773" s="182"/>
    </row>
    <row r="774" customFormat="false" ht="44.15" hidden="false" customHeight="true" outlineLevel="0" collapsed="false">
      <c r="K774" s="181"/>
      <c r="L774" s="182"/>
      <c r="M774" s="182"/>
    </row>
    <row r="775" customFormat="false" ht="44.15" hidden="false" customHeight="true" outlineLevel="0" collapsed="false">
      <c r="K775" s="181"/>
      <c r="L775" s="182"/>
      <c r="M775" s="182"/>
    </row>
    <row r="776" customFormat="false" ht="44.15" hidden="false" customHeight="true" outlineLevel="0" collapsed="false">
      <c r="K776" s="181"/>
      <c r="L776" s="182"/>
      <c r="M776" s="182"/>
    </row>
    <row r="777" customFormat="false" ht="44.15" hidden="false" customHeight="true" outlineLevel="0" collapsed="false">
      <c r="K777" s="181"/>
      <c r="L777" s="182"/>
      <c r="M777" s="182"/>
    </row>
    <row r="778" customFormat="false" ht="44.15" hidden="false" customHeight="true" outlineLevel="0" collapsed="false">
      <c r="K778" s="181"/>
      <c r="L778" s="182"/>
      <c r="M778" s="182"/>
    </row>
    <row r="779" customFormat="false" ht="44.15" hidden="false" customHeight="true" outlineLevel="0" collapsed="false">
      <c r="K779" s="181"/>
      <c r="L779" s="182"/>
      <c r="M779" s="182"/>
    </row>
    <row r="780" customFormat="false" ht="44.15" hidden="false" customHeight="true" outlineLevel="0" collapsed="false">
      <c r="K780" s="181"/>
      <c r="L780" s="182"/>
      <c r="M780" s="182"/>
    </row>
    <row r="781" customFormat="false" ht="44.15" hidden="false" customHeight="true" outlineLevel="0" collapsed="false">
      <c r="K781" s="181"/>
      <c r="L781" s="182"/>
      <c r="M781" s="182"/>
    </row>
    <row r="782" customFormat="false" ht="44.15" hidden="false" customHeight="true" outlineLevel="0" collapsed="false">
      <c r="K782" s="181"/>
      <c r="L782" s="182"/>
      <c r="M782" s="182"/>
    </row>
    <row r="783" customFormat="false" ht="44.15" hidden="false" customHeight="true" outlineLevel="0" collapsed="false">
      <c r="K783" s="181"/>
      <c r="L783" s="182"/>
      <c r="M783" s="182"/>
    </row>
    <row r="784" customFormat="false" ht="44.15" hidden="false" customHeight="true" outlineLevel="0" collapsed="false">
      <c r="K784" s="181"/>
      <c r="L784" s="182"/>
      <c r="M784" s="182"/>
    </row>
    <row r="785" customFormat="false" ht="44.15" hidden="false" customHeight="true" outlineLevel="0" collapsed="false">
      <c r="K785" s="181"/>
      <c r="L785" s="182"/>
      <c r="M785" s="182"/>
    </row>
    <row r="786" customFormat="false" ht="44.15" hidden="false" customHeight="true" outlineLevel="0" collapsed="false">
      <c r="K786" s="181"/>
      <c r="L786" s="182"/>
      <c r="M786" s="182"/>
    </row>
    <row r="787" customFormat="false" ht="44.15" hidden="false" customHeight="true" outlineLevel="0" collapsed="false">
      <c r="K787" s="181"/>
      <c r="L787" s="182"/>
      <c r="M787" s="182"/>
    </row>
    <row r="788" customFormat="false" ht="44.15" hidden="false" customHeight="true" outlineLevel="0" collapsed="false">
      <c r="K788" s="181"/>
      <c r="L788" s="182"/>
      <c r="M788" s="182"/>
    </row>
    <row r="789" customFormat="false" ht="44.15" hidden="false" customHeight="true" outlineLevel="0" collapsed="false">
      <c r="K789" s="181"/>
      <c r="L789" s="182"/>
      <c r="M789" s="182"/>
    </row>
    <row r="790" customFormat="false" ht="44.15" hidden="false" customHeight="true" outlineLevel="0" collapsed="false">
      <c r="K790" s="181"/>
      <c r="L790" s="182"/>
      <c r="M790" s="182"/>
    </row>
    <row r="791" customFormat="false" ht="44.15" hidden="false" customHeight="true" outlineLevel="0" collapsed="false">
      <c r="K791" s="181"/>
      <c r="L791" s="182"/>
      <c r="M791" s="182"/>
    </row>
    <row r="792" customFormat="false" ht="44.15" hidden="false" customHeight="true" outlineLevel="0" collapsed="false">
      <c r="K792" s="181"/>
      <c r="L792" s="182"/>
      <c r="M792" s="182"/>
    </row>
    <row r="793" customFormat="false" ht="44.15" hidden="false" customHeight="true" outlineLevel="0" collapsed="false">
      <c r="K793" s="181"/>
      <c r="L793" s="182"/>
      <c r="M793" s="182"/>
    </row>
    <row r="794" customFormat="false" ht="44.15" hidden="false" customHeight="true" outlineLevel="0" collapsed="false">
      <c r="K794" s="181"/>
      <c r="L794" s="182"/>
      <c r="M794" s="182"/>
    </row>
    <row r="795" customFormat="false" ht="44.15" hidden="false" customHeight="true" outlineLevel="0" collapsed="false">
      <c r="K795" s="181"/>
      <c r="L795" s="182"/>
      <c r="M795" s="182"/>
    </row>
    <row r="796" customFormat="false" ht="44.15" hidden="false" customHeight="true" outlineLevel="0" collapsed="false">
      <c r="K796" s="181"/>
      <c r="L796" s="182"/>
      <c r="M796" s="182"/>
    </row>
    <row r="797" customFormat="false" ht="44.15" hidden="false" customHeight="true" outlineLevel="0" collapsed="false">
      <c r="K797" s="181"/>
      <c r="L797" s="182"/>
      <c r="M797" s="182"/>
    </row>
    <row r="798" customFormat="false" ht="44.15" hidden="false" customHeight="true" outlineLevel="0" collapsed="false">
      <c r="K798" s="181"/>
      <c r="L798" s="182"/>
      <c r="M798" s="182"/>
    </row>
    <row r="799" customFormat="false" ht="44.15" hidden="false" customHeight="true" outlineLevel="0" collapsed="false">
      <c r="K799" s="181"/>
      <c r="L799" s="182"/>
      <c r="M799" s="182"/>
    </row>
    <row r="800" customFormat="false" ht="44.15" hidden="false" customHeight="true" outlineLevel="0" collapsed="false">
      <c r="K800" s="181"/>
      <c r="L800" s="182"/>
      <c r="M800" s="182"/>
    </row>
    <row r="801" customFormat="false" ht="44.15" hidden="false" customHeight="true" outlineLevel="0" collapsed="false">
      <c r="K801" s="181"/>
      <c r="L801" s="182"/>
      <c r="M801" s="182"/>
    </row>
    <row r="802" customFormat="false" ht="44.15" hidden="false" customHeight="true" outlineLevel="0" collapsed="false">
      <c r="K802" s="181"/>
      <c r="L802" s="182"/>
      <c r="M802" s="182"/>
    </row>
    <row r="803" customFormat="false" ht="44.15" hidden="false" customHeight="true" outlineLevel="0" collapsed="false">
      <c r="K803" s="181"/>
      <c r="L803" s="182"/>
      <c r="M803" s="182"/>
    </row>
    <row r="804" customFormat="false" ht="44.15" hidden="false" customHeight="true" outlineLevel="0" collapsed="false">
      <c r="K804" s="181"/>
      <c r="L804" s="182"/>
      <c r="M804" s="182"/>
    </row>
    <row r="805" customFormat="false" ht="44.15" hidden="false" customHeight="true" outlineLevel="0" collapsed="false">
      <c r="K805" s="181"/>
      <c r="L805" s="182"/>
      <c r="M805" s="182"/>
    </row>
    <row r="806" customFormat="false" ht="44.15" hidden="false" customHeight="true" outlineLevel="0" collapsed="false">
      <c r="K806" s="181"/>
      <c r="L806" s="182"/>
      <c r="M806" s="182"/>
    </row>
    <row r="807" customFormat="false" ht="44.15" hidden="false" customHeight="true" outlineLevel="0" collapsed="false">
      <c r="K807" s="181"/>
      <c r="L807" s="182"/>
      <c r="M807" s="182"/>
    </row>
    <row r="808" customFormat="false" ht="44.15" hidden="false" customHeight="true" outlineLevel="0" collapsed="false">
      <c r="K808" s="181"/>
      <c r="L808" s="182"/>
      <c r="M808" s="182"/>
    </row>
    <row r="809" customFormat="false" ht="44.15" hidden="false" customHeight="true" outlineLevel="0" collapsed="false">
      <c r="K809" s="181"/>
      <c r="L809" s="182"/>
      <c r="M809" s="182"/>
    </row>
    <row r="810" customFormat="false" ht="44.15" hidden="false" customHeight="true" outlineLevel="0" collapsed="false">
      <c r="K810" s="181"/>
      <c r="L810" s="182"/>
      <c r="M810" s="182"/>
    </row>
    <row r="811" customFormat="false" ht="44.15" hidden="false" customHeight="true" outlineLevel="0" collapsed="false">
      <c r="K811" s="181"/>
      <c r="L811" s="182"/>
      <c r="M811" s="182"/>
    </row>
    <row r="812" customFormat="false" ht="44.15" hidden="false" customHeight="true" outlineLevel="0" collapsed="false">
      <c r="K812" s="181"/>
      <c r="L812" s="182"/>
      <c r="M812" s="182"/>
    </row>
    <row r="813" customFormat="false" ht="44.15" hidden="false" customHeight="true" outlineLevel="0" collapsed="false">
      <c r="K813" s="181"/>
      <c r="L813" s="182"/>
      <c r="M813" s="182"/>
    </row>
    <row r="814" customFormat="false" ht="44.15" hidden="false" customHeight="true" outlineLevel="0" collapsed="false">
      <c r="K814" s="181"/>
      <c r="L814" s="182"/>
      <c r="M814" s="182"/>
    </row>
    <row r="815" customFormat="false" ht="44.15" hidden="false" customHeight="true" outlineLevel="0" collapsed="false">
      <c r="K815" s="181"/>
      <c r="L815" s="182"/>
      <c r="M815" s="182"/>
    </row>
    <row r="816" customFormat="false" ht="44.15" hidden="false" customHeight="true" outlineLevel="0" collapsed="false">
      <c r="K816" s="181"/>
      <c r="L816" s="182"/>
      <c r="M816" s="182"/>
    </row>
    <row r="817" customFormat="false" ht="44.15" hidden="false" customHeight="true" outlineLevel="0" collapsed="false">
      <c r="K817" s="181"/>
      <c r="L817" s="182"/>
      <c r="M817" s="182"/>
    </row>
    <row r="818" customFormat="false" ht="44.15" hidden="false" customHeight="true" outlineLevel="0" collapsed="false">
      <c r="K818" s="181"/>
      <c r="L818" s="182"/>
      <c r="M818" s="182"/>
    </row>
    <row r="819" customFormat="false" ht="44.15" hidden="false" customHeight="true" outlineLevel="0" collapsed="false">
      <c r="K819" s="181"/>
      <c r="L819" s="182"/>
      <c r="M819" s="182"/>
    </row>
    <row r="820" customFormat="false" ht="44.15" hidden="false" customHeight="true" outlineLevel="0" collapsed="false">
      <c r="K820" s="181"/>
      <c r="L820" s="182"/>
      <c r="M820" s="182"/>
    </row>
    <row r="821" customFormat="false" ht="44.15" hidden="false" customHeight="true" outlineLevel="0" collapsed="false">
      <c r="K821" s="181"/>
      <c r="L821" s="182"/>
      <c r="M821" s="182"/>
    </row>
    <row r="822" customFormat="false" ht="44.15" hidden="false" customHeight="true" outlineLevel="0" collapsed="false">
      <c r="K822" s="181"/>
      <c r="L822" s="182"/>
      <c r="M822" s="182"/>
    </row>
    <row r="823" customFormat="false" ht="44.15" hidden="false" customHeight="true" outlineLevel="0" collapsed="false">
      <c r="K823" s="181"/>
      <c r="L823" s="182"/>
      <c r="M823" s="182"/>
    </row>
    <row r="824" customFormat="false" ht="44.15" hidden="false" customHeight="true" outlineLevel="0" collapsed="false">
      <c r="K824" s="181"/>
      <c r="L824" s="182"/>
      <c r="M824" s="182"/>
    </row>
    <row r="825" customFormat="false" ht="44.15" hidden="false" customHeight="true" outlineLevel="0" collapsed="false">
      <c r="K825" s="181"/>
      <c r="L825" s="182"/>
      <c r="M825" s="182"/>
    </row>
    <row r="826" customFormat="false" ht="44.15" hidden="false" customHeight="true" outlineLevel="0" collapsed="false">
      <c r="K826" s="181"/>
      <c r="L826" s="182"/>
      <c r="M826" s="182"/>
    </row>
    <row r="827" customFormat="false" ht="44.15" hidden="false" customHeight="true" outlineLevel="0" collapsed="false">
      <c r="K827" s="181"/>
      <c r="L827" s="182"/>
      <c r="M827" s="182"/>
    </row>
    <row r="828" customFormat="false" ht="44.15" hidden="false" customHeight="true" outlineLevel="0" collapsed="false">
      <c r="K828" s="181"/>
      <c r="L828" s="182"/>
      <c r="M828" s="182"/>
    </row>
    <row r="829" customFormat="false" ht="44.15" hidden="false" customHeight="true" outlineLevel="0" collapsed="false">
      <c r="K829" s="181"/>
      <c r="L829" s="182"/>
      <c r="M829" s="182"/>
    </row>
    <row r="830" customFormat="false" ht="44.15" hidden="false" customHeight="true" outlineLevel="0" collapsed="false">
      <c r="K830" s="181"/>
      <c r="L830" s="182"/>
      <c r="M830" s="182"/>
    </row>
    <row r="831" customFormat="false" ht="44.15" hidden="false" customHeight="true" outlineLevel="0" collapsed="false">
      <c r="K831" s="181"/>
      <c r="L831" s="182"/>
      <c r="M831" s="182"/>
    </row>
    <row r="832" customFormat="false" ht="44.15" hidden="false" customHeight="true" outlineLevel="0" collapsed="false">
      <c r="K832" s="181"/>
      <c r="L832" s="182"/>
      <c r="M832" s="182"/>
    </row>
    <row r="833" customFormat="false" ht="44.15" hidden="false" customHeight="true" outlineLevel="0" collapsed="false">
      <c r="K833" s="181"/>
      <c r="L833" s="182"/>
      <c r="M833" s="182"/>
    </row>
    <row r="834" customFormat="false" ht="44.15" hidden="false" customHeight="true" outlineLevel="0" collapsed="false">
      <c r="K834" s="181"/>
      <c r="L834" s="182"/>
      <c r="M834" s="182"/>
    </row>
    <row r="835" customFormat="false" ht="44.15" hidden="false" customHeight="true" outlineLevel="0" collapsed="false">
      <c r="K835" s="181"/>
      <c r="L835" s="182"/>
      <c r="M835" s="182"/>
    </row>
    <row r="836" customFormat="false" ht="44.15" hidden="false" customHeight="true" outlineLevel="0" collapsed="false">
      <c r="K836" s="181"/>
      <c r="L836" s="182"/>
      <c r="M836" s="182"/>
    </row>
    <row r="837" customFormat="false" ht="44.15" hidden="false" customHeight="true" outlineLevel="0" collapsed="false">
      <c r="K837" s="181"/>
      <c r="L837" s="182"/>
      <c r="M837" s="182"/>
    </row>
    <row r="838" customFormat="false" ht="44.15" hidden="false" customHeight="true" outlineLevel="0" collapsed="false">
      <c r="K838" s="181"/>
      <c r="L838" s="182"/>
      <c r="M838" s="182"/>
    </row>
    <row r="839" customFormat="false" ht="44.15" hidden="false" customHeight="true" outlineLevel="0" collapsed="false">
      <c r="K839" s="181"/>
      <c r="M839" s="182"/>
    </row>
    <row r="840" customFormat="false" ht="44.15" hidden="false" customHeight="true" outlineLevel="0" collapsed="false">
      <c r="K840" s="181"/>
      <c r="M840" s="182"/>
    </row>
    <row r="841" customFormat="false" ht="44.15" hidden="false" customHeight="true" outlineLevel="0" collapsed="false">
      <c r="K841" s="181"/>
      <c r="M841" s="182"/>
    </row>
    <row r="842" customFormat="false" ht="44.15" hidden="false" customHeight="true" outlineLevel="0" collapsed="false">
      <c r="K842" s="181"/>
      <c r="M842" s="182"/>
    </row>
    <row r="843" customFormat="false" ht="44.15" hidden="false" customHeight="true" outlineLevel="0" collapsed="false">
      <c r="K843" s="181"/>
      <c r="M843" s="182"/>
    </row>
    <row r="844" customFormat="false" ht="44.15" hidden="false" customHeight="true" outlineLevel="0" collapsed="false">
      <c r="K844" s="181"/>
      <c r="M844" s="182"/>
    </row>
    <row r="845" customFormat="false" ht="44.15" hidden="false" customHeight="true" outlineLevel="0" collapsed="false">
      <c r="K845" s="181"/>
      <c r="M845" s="182"/>
    </row>
    <row r="846" customFormat="false" ht="44.15" hidden="false" customHeight="true" outlineLevel="0" collapsed="false">
      <c r="K846" s="181"/>
    </row>
    <row r="847" customFormat="false" ht="44.15" hidden="false" customHeight="true" outlineLevel="0" collapsed="false">
      <c r="K847" s="181"/>
    </row>
    <row r="848" customFormat="false" ht="44.15" hidden="false" customHeight="true" outlineLevel="0" collapsed="false">
      <c r="K848" s="181"/>
    </row>
    <row r="849" customFormat="false" ht="44.15" hidden="false" customHeight="true" outlineLevel="0" collapsed="false">
      <c r="K849" s="181"/>
    </row>
    <row r="850" customFormat="false" ht="44.15" hidden="false" customHeight="true" outlineLevel="0" collapsed="false">
      <c r="K850" s="181"/>
    </row>
    <row r="851" customFormat="false" ht="44.15" hidden="false" customHeight="true" outlineLevel="0" collapsed="false">
      <c r="K851" s="181"/>
    </row>
    <row r="852" customFormat="false" ht="44.15" hidden="false" customHeight="true" outlineLevel="0" collapsed="false">
      <c r="K852" s="181"/>
    </row>
    <row r="853" customFormat="false" ht="44.15" hidden="false" customHeight="true" outlineLevel="0" collapsed="false">
      <c r="K853" s="181"/>
    </row>
    <row r="854" customFormat="false" ht="44.15" hidden="false" customHeight="true" outlineLevel="0" collapsed="false">
      <c r="K854" s="181"/>
    </row>
    <row r="855" customFormat="false" ht="44.15" hidden="false" customHeight="true" outlineLevel="0" collapsed="false">
      <c r="K855" s="181"/>
    </row>
    <row r="856" customFormat="false" ht="44.15" hidden="false" customHeight="true" outlineLevel="0" collapsed="false">
      <c r="K856" s="181"/>
    </row>
    <row r="857" customFormat="false" ht="44.15" hidden="false" customHeight="true" outlineLevel="0" collapsed="false">
      <c r="K857" s="181"/>
    </row>
    <row r="858" customFormat="false" ht="44.15" hidden="false" customHeight="true" outlineLevel="0" collapsed="false">
      <c r="K858" s="181"/>
    </row>
    <row r="859" customFormat="false" ht="44.15" hidden="false" customHeight="true" outlineLevel="0" collapsed="false">
      <c r="K859" s="181"/>
    </row>
    <row r="860" customFormat="false" ht="44.15" hidden="false" customHeight="true" outlineLevel="0" collapsed="false">
      <c r="K860" s="181"/>
    </row>
    <row r="861" customFormat="false" ht="44.15" hidden="false" customHeight="true" outlineLevel="0" collapsed="false">
      <c r="K861" s="181"/>
    </row>
    <row r="862" customFormat="false" ht="44.15" hidden="false" customHeight="true" outlineLevel="0" collapsed="false">
      <c r="K862" s="181"/>
    </row>
    <row r="863" customFormat="false" ht="44.15" hidden="false" customHeight="true" outlineLevel="0" collapsed="false">
      <c r="K863" s="181"/>
    </row>
    <row r="864" customFormat="false" ht="44.15" hidden="false" customHeight="true" outlineLevel="0" collapsed="false">
      <c r="K864" s="181"/>
    </row>
    <row r="865" customFormat="false" ht="44.15" hidden="false" customHeight="true" outlineLevel="0" collapsed="false">
      <c r="K865" s="181"/>
    </row>
    <row r="866" customFormat="false" ht="44.15" hidden="false" customHeight="true" outlineLevel="0" collapsed="false">
      <c r="K866" s="181"/>
    </row>
    <row r="867" customFormat="false" ht="44.15" hidden="false" customHeight="true" outlineLevel="0" collapsed="false">
      <c r="K867" s="181"/>
    </row>
    <row r="868" customFormat="false" ht="44.15" hidden="false" customHeight="true" outlineLevel="0" collapsed="false">
      <c r="K868" s="181"/>
    </row>
    <row r="869" customFormat="false" ht="44.15" hidden="false" customHeight="true" outlineLevel="0" collapsed="false">
      <c r="K869" s="181"/>
    </row>
    <row r="870" customFormat="false" ht="44.15" hidden="false" customHeight="true" outlineLevel="0" collapsed="false">
      <c r="K870" s="181"/>
    </row>
    <row r="871" customFormat="false" ht="44.15" hidden="false" customHeight="true" outlineLevel="0" collapsed="false">
      <c r="K871" s="181"/>
    </row>
    <row r="872" customFormat="false" ht="44.15" hidden="false" customHeight="true" outlineLevel="0" collapsed="false">
      <c r="K872" s="181"/>
    </row>
    <row r="873" customFormat="false" ht="44.15" hidden="false" customHeight="true" outlineLevel="0" collapsed="false">
      <c r="K873" s="181"/>
    </row>
    <row r="874" customFormat="false" ht="44.15" hidden="false" customHeight="true" outlineLevel="0" collapsed="false">
      <c r="K874" s="181"/>
    </row>
    <row r="875" customFormat="false" ht="44.15" hidden="false" customHeight="true" outlineLevel="0" collapsed="false">
      <c r="K875" s="181"/>
    </row>
    <row r="876" customFormat="false" ht="44.15" hidden="false" customHeight="true" outlineLevel="0" collapsed="false">
      <c r="K876" s="181"/>
    </row>
    <row r="877" customFormat="false" ht="44.15" hidden="false" customHeight="true" outlineLevel="0" collapsed="false">
      <c r="K877" s="181"/>
    </row>
    <row r="878" customFormat="false" ht="44.15" hidden="false" customHeight="true" outlineLevel="0" collapsed="false">
      <c r="K878" s="181"/>
    </row>
    <row r="879" customFormat="false" ht="44.15" hidden="false" customHeight="true" outlineLevel="0" collapsed="false">
      <c r="K879" s="181"/>
    </row>
    <row r="880" customFormat="false" ht="44.15" hidden="false" customHeight="true" outlineLevel="0" collapsed="false">
      <c r="K880" s="181"/>
    </row>
    <row r="881" customFormat="false" ht="44.15" hidden="false" customHeight="true" outlineLevel="0" collapsed="false">
      <c r="K881" s="181"/>
    </row>
    <row r="882" customFormat="false" ht="44.15" hidden="false" customHeight="true" outlineLevel="0" collapsed="false">
      <c r="K882" s="181"/>
    </row>
    <row r="883" customFormat="false" ht="44.15" hidden="false" customHeight="true" outlineLevel="0" collapsed="false">
      <c r="K883" s="181"/>
    </row>
    <row r="884" customFormat="false" ht="44.15" hidden="false" customHeight="true" outlineLevel="0" collapsed="false">
      <c r="K884" s="181"/>
    </row>
    <row r="885" customFormat="false" ht="44.15" hidden="false" customHeight="true" outlineLevel="0" collapsed="false">
      <c r="K885" s="181"/>
    </row>
    <row r="886" customFormat="false" ht="44.15" hidden="false" customHeight="true" outlineLevel="0" collapsed="false">
      <c r="K886" s="181"/>
    </row>
    <row r="887" customFormat="false" ht="44.15" hidden="false" customHeight="true" outlineLevel="0" collapsed="false">
      <c r="K887" s="181"/>
    </row>
    <row r="888" customFormat="false" ht="44.15" hidden="false" customHeight="true" outlineLevel="0" collapsed="false">
      <c r="K888" s="181"/>
    </row>
    <row r="889" customFormat="false" ht="44.15" hidden="false" customHeight="true" outlineLevel="0" collapsed="false">
      <c r="K889" s="181"/>
    </row>
    <row r="890" customFormat="false" ht="44.15" hidden="false" customHeight="true" outlineLevel="0" collapsed="false">
      <c r="K890" s="181"/>
    </row>
    <row r="891" customFormat="false" ht="44.15" hidden="false" customHeight="true" outlineLevel="0" collapsed="false">
      <c r="K891" s="181"/>
    </row>
    <row r="892" customFormat="false" ht="44.15" hidden="false" customHeight="true" outlineLevel="0" collapsed="false">
      <c r="K892" s="181"/>
    </row>
    <row r="893" customFormat="false" ht="44.15" hidden="false" customHeight="true" outlineLevel="0" collapsed="false">
      <c r="K893" s="181"/>
    </row>
    <row r="894" customFormat="false" ht="44.15" hidden="false" customHeight="true" outlineLevel="0" collapsed="false">
      <c r="K894" s="181"/>
    </row>
    <row r="895" customFormat="false" ht="44.15" hidden="false" customHeight="true" outlineLevel="0" collapsed="false">
      <c r="K895" s="181"/>
    </row>
    <row r="896" customFormat="false" ht="44.15" hidden="false" customHeight="true" outlineLevel="0" collapsed="false">
      <c r="K896" s="181"/>
    </row>
    <row r="897" customFormat="false" ht="44.15" hidden="false" customHeight="true" outlineLevel="0" collapsed="false">
      <c r="K897" s="181"/>
    </row>
    <row r="898" customFormat="false" ht="44.15" hidden="false" customHeight="true" outlineLevel="0" collapsed="false">
      <c r="K898" s="181"/>
    </row>
    <row r="899" customFormat="false" ht="44.15" hidden="false" customHeight="true" outlineLevel="0" collapsed="false">
      <c r="K899" s="181"/>
    </row>
    <row r="900" customFormat="false" ht="44.15" hidden="false" customHeight="true" outlineLevel="0" collapsed="false">
      <c r="K900" s="181"/>
    </row>
    <row r="901" customFormat="false" ht="44.15" hidden="false" customHeight="true" outlineLevel="0" collapsed="false">
      <c r="K901" s="181"/>
    </row>
    <row r="902" customFormat="false" ht="44.15" hidden="false" customHeight="true" outlineLevel="0" collapsed="false">
      <c r="K902" s="181"/>
    </row>
    <row r="903" customFormat="false" ht="44.15" hidden="false" customHeight="true" outlineLevel="0" collapsed="false">
      <c r="K903" s="181"/>
    </row>
    <row r="904" customFormat="false" ht="44.15" hidden="false" customHeight="true" outlineLevel="0" collapsed="false">
      <c r="K904" s="181"/>
    </row>
    <row r="905" customFormat="false" ht="44.15" hidden="false" customHeight="true" outlineLevel="0" collapsed="false">
      <c r="K905" s="181"/>
    </row>
    <row r="906" customFormat="false" ht="44.15" hidden="false" customHeight="true" outlineLevel="0" collapsed="false">
      <c r="K906" s="181"/>
    </row>
    <row r="907" customFormat="false" ht="44.15" hidden="false" customHeight="true" outlineLevel="0" collapsed="false">
      <c r="K907" s="181"/>
    </row>
    <row r="908" customFormat="false" ht="44.15" hidden="false" customHeight="true" outlineLevel="0" collapsed="false">
      <c r="K908" s="181"/>
    </row>
    <row r="909" customFormat="false" ht="44.15" hidden="false" customHeight="true" outlineLevel="0" collapsed="false">
      <c r="K909" s="181"/>
    </row>
    <row r="910" customFormat="false" ht="44.15" hidden="false" customHeight="true" outlineLevel="0" collapsed="false">
      <c r="K910" s="181"/>
    </row>
    <row r="911" customFormat="false" ht="44.15" hidden="false" customHeight="true" outlineLevel="0" collapsed="false">
      <c r="K911" s="181"/>
    </row>
    <row r="912" customFormat="false" ht="44.15" hidden="false" customHeight="true" outlineLevel="0" collapsed="false">
      <c r="K912" s="181"/>
    </row>
    <row r="913" customFormat="false" ht="44.15" hidden="false" customHeight="true" outlineLevel="0" collapsed="false">
      <c r="K913" s="181"/>
    </row>
    <row r="914" customFormat="false" ht="44.15" hidden="false" customHeight="true" outlineLevel="0" collapsed="false">
      <c r="K914" s="181"/>
    </row>
    <row r="915" customFormat="false" ht="44.15" hidden="false" customHeight="true" outlineLevel="0" collapsed="false">
      <c r="K915" s="181"/>
    </row>
    <row r="916" customFormat="false" ht="44.15" hidden="false" customHeight="true" outlineLevel="0" collapsed="false">
      <c r="K916" s="181"/>
    </row>
    <row r="917" customFormat="false" ht="44.15" hidden="false" customHeight="true" outlineLevel="0" collapsed="false">
      <c r="K917" s="181"/>
    </row>
    <row r="918" customFormat="false" ht="44.15" hidden="false" customHeight="true" outlineLevel="0" collapsed="false">
      <c r="K918" s="181"/>
    </row>
    <row r="919" customFormat="false" ht="44.15" hidden="false" customHeight="true" outlineLevel="0" collapsed="false">
      <c r="K919" s="181"/>
    </row>
    <row r="920" customFormat="false" ht="44.15" hidden="false" customHeight="true" outlineLevel="0" collapsed="false">
      <c r="K920" s="181"/>
    </row>
    <row r="921" customFormat="false" ht="44.15" hidden="false" customHeight="true" outlineLevel="0" collapsed="false">
      <c r="K921" s="181"/>
    </row>
  </sheetData>
  <mergeCells count="33">
    <mergeCell ref="B2:B41"/>
    <mergeCell ref="L6:L9"/>
    <mergeCell ref="B42:B74"/>
    <mergeCell ref="B75:B102"/>
    <mergeCell ref="B103:B134"/>
    <mergeCell ref="F127:F130"/>
    <mergeCell ref="I127:I130"/>
    <mergeCell ref="L127:L130"/>
    <mergeCell ref="B135:B148"/>
    <mergeCell ref="B149:B170"/>
    <mergeCell ref="B171:B187"/>
    <mergeCell ref="B188:B200"/>
    <mergeCell ref="B201:B223"/>
    <mergeCell ref="G207:G208"/>
    <mergeCell ref="K207:K208"/>
    <mergeCell ref="L207:L208"/>
    <mergeCell ref="B224:B243"/>
    <mergeCell ref="B244:B276"/>
    <mergeCell ref="B277:B309"/>
    <mergeCell ref="B310:B322"/>
    <mergeCell ref="B323:B362"/>
    <mergeCell ref="B363:B394"/>
    <mergeCell ref="B395:B406"/>
    <mergeCell ref="B407:B423"/>
    <mergeCell ref="B424:B452"/>
    <mergeCell ref="B453:B483"/>
    <mergeCell ref="B484:B496"/>
    <mergeCell ref="B497:B527"/>
    <mergeCell ref="B528:B561"/>
    <mergeCell ref="B562:B580"/>
    <mergeCell ref="F562:F563"/>
    <mergeCell ref="K562:K563"/>
    <mergeCell ref="L562:L563"/>
  </mergeCells>
  <hyperlinks>
    <hyperlink ref="F2" r:id="rId2" display="https://www.keramoteka.ru/catalog/atlas-concorde-russia/empire/"/>
    <hyperlink ref="F3" r:id="rId3" display="http://www.royal-shtory.ru"/>
    <hyperlink ref="F4" r:id="rId4" display="https://www.derufa.ru/"/>
    <hyperlink ref="I4" r:id="rId5" display="https://www.derufa.ru/"/>
    <hyperlink ref="F5" r:id="rId6" display="https://www.derufa.ru/products/?product=124"/>
    <hyperlink ref="I5" r:id="rId7" display="https://www.derufa.ru/"/>
    <hyperlink ref="F7" r:id="rId8" display="https://vicostone.ru/iskusstvenniy-kamen/bq8740-nero-marquina/"/>
    <hyperlink ref="F8" r:id="rId9" display="https://www.mrdoors.ru/catalog/kukhnya-kollektsiya-santori-art-164/"/>
    <hyperlink ref="F10" r:id="rId10" display="https://arlight.group/catalog/cri95-98-rt-24v-60-4-8-w-m-ip20-984/svetodiodnaya-lenta-rt-2-5000-24v-day5000-3528-300-led-cri98-021412-1.html"/>
    <hyperlink ref="I10" r:id="rId11" display="https://arlight.group/"/>
    <hyperlink ref="F11" r:id="rId12" display="https://arlight.group/catalog/profili-iz-plastika-857/profil-sl-slim20-h20-2000-anod-023722.html"/>
    <hyperlink ref="I11" r:id="rId13" display="https://arlight.group/"/>
    <hyperlink ref="F12" r:id="rId14" display="https://www.miele-shop.ru/catalog/p_10088230/miele-ru/"/>
    <hyperlink ref="I12" r:id="rId15" display="www.miele-shop.ru"/>
    <hyperlink ref="F13" r:id="rId16" display="http://www.sts-k.ru/content/view/1273/1468/"/>
    <hyperlink ref="J13" r:id="rId17" display="https://varmann.ru/catalog/trenchconvector/ntherm/description/"/>
    <hyperlink ref="I14" r:id="rId18" display="www.miele-shop.ru"/>
    <hyperlink ref="I15" r:id="rId19" display="www.miele-shop.ru"/>
    <hyperlink ref="F16" r:id="rId20" location="78600" display="https://www.cosmorelax.ru/catalog/pufy-i-ottomanki/ottomanka_sofa_06_t/#78600"/>
    <hyperlink ref="I16" r:id="rId21" display="https://omoikiri.ru/"/>
    <hyperlink ref="F17" r:id="rId22" display="https://www.centrsvet.ru/catalog/podvesnie/locus_pdnt_st/"/>
    <hyperlink ref="I17" r:id="rId23" display="www.centrsvet.ru"/>
    <hyperlink ref="F18" r:id="rId24" display="https://www.centrsvet.ru/media/uploads/p.d.f/infinity_catalog_2021_05_2.pdf"/>
    <hyperlink ref="I18" r:id="rId25" display="www.centrsvet.ru"/>
    <hyperlink ref="J18" r:id="rId26" display="https://www.donolux.ru/"/>
    <hyperlink ref="F19" r:id="rId27" display="https://www.centrsvet.ru/media/uploads/p.d.f/infinity_catalog_2021_05_2.pdf"/>
    <hyperlink ref="I19" r:id="rId28" display="www.centrsvet.ru"/>
    <hyperlink ref="J19" r:id="rId29" display="https://www.donolux.ru/"/>
    <hyperlink ref="F20" r:id="rId30" display="https://www.centrsvet.ru/media/uploads/p.d.f/infinity_catalog_2021_05_2.pdf"/>
    <hyperlink ref="I20" r:id="rId31" display="www.centrsvet.ru"/>
    <hyperlink ref="J20" r:id="rId32" display="https://www.donolux.ru/"/>
    <hyperlink ref="F21" r:id="rId33" display="https://www.centrsvet.ru/media/uploads/p.d.f/infinity_catalog_2021_05_2.pdf"/>
    <hyperlink ref="I21" r:id="rId34" display="www.centrsvet.ru"/>
    <hyperlink ref="J21" r:id="rId35" display="https://www.donolux.ru/"/>
    <hyperlink ref="F22" r:id="rId36" display="https://www.centrsvet.ru/media/uploads/p.d.f/infinity_catalog_2021_05_2.pdf"/>
    <hyperlink ref="I22" r:id="rId37" display="www.centrsvet.ru"/>
    <hyperlink ref="J22" r:id="rId38" display="https://www.donolux.ru/"/>
    <hyperlink ref="F23" r:id="rId39" display="https://www.centrsvet.ru/media/uploads/p.d.f/infinity_catalog_2021_05_2.pdf"/>
    <hyperlink ref="I23" r:id="rId40" display="www.centrsvet.ru"/>
    <hyperlink ref="J23" r:id="rId41" display="https://www.donolux.ru/"/>
    <hyperlink ref="F24" r:id="rId42" display="https://www.centrsvet.ru/media/uploads/p.d.f/infinity_catalog_2021_05_2.pdf"/>
    <hyperlink ref="I24" r:id="rId43" display="www.centrsvet.ru"/>
    <hyperlink ref="J24" r:id="rId44" display="https://www.donolux.ru/"/>
    <hyperlink ref="F25" r:id="rId45" display="https://www.centrsvet.ru/media/uploads/p.d.f/infinity_catalog_2021_05_2.pdf"/>
    <hyperlink ref="I25" r:id="rId46" display="www.centrsvet.ru"/>
    <hyperlink ref="J25" r:id="rId47" display="https://www.donolux.ru/"/>
    <hyperlink ref="F26" r:id="rId48" display="https://www.centrsvet.ru/media/uploads/p.d.f/infinity_catalog_2021_05_2.pdf"/>
    <hyperlink ref="I26" r:id="rId49" display="www.centrsvet.ru"/>
    <hyperlink ref="J26" r:id="rId50" display="https://www.donolux.ru/"/>
    <hyperlink ref="F27" r:id="rId51" display="https://www.centrsvet.ru/media/uploads/p.d.f/infinity_catalog_2021_05_2.pdf"/>
    <hyperlink ref="I27" r:id="rId52" display="www.centrsvet.ru"/>
    <hyperlink ref="J27" r:id="rId53" display="https://www.donolux.ru/"/>
    <hyperlink ref="F28" r:id="rId54" display="https://www.centrsvet.ru/media/uploads/p.d.f/infinity_catalog_2021_05_2.pdf"/>
    <hyperlink ref="I28" r:id="rId55" display="www.centrsvet.ru"/>
    <hyperlink ref="J28" r:id="rId56" display="https://www.donolux.ru/"/>
    <hyperlink ref="I30" r:id="rId57" display="www.miele-shop.ru"/>
    <hyperlink ref="F31" r:id="rId58" display="https://neptunsale.ru/products/neptun-smart-bugatti-1-2"/>
    <hyperlink ref="I31" r:id="rId59" display="https://neptunsale.ru"/>
    <hyperlink ref="F35" r:id="rId60" display="http://www.royal-shtory.ru"/>
    <hyperlink ref="F36" r:id="rId61" display="http://www.royal-shtory.ru"/>
    <hyperlink ref="F37" r:id="rId62" display="https://symetric.ru/products/plintus-skrytogo-montazha-pro-design-universal-ne-anod-aliuminii"/>
    <hyperlink ref="F38" r:id="rId63" display="https://kraab-systems.com/catalog/kraab-gipps"/>
    <hyperlink ref="J38" r:id="rId64" display="https://tenevoy.ru/"/>
    <hyperlink ref="F39" r:id="rId65" display="https://www.franke.com/ru/ru/hs/products/kitchen-sinks/urban/114-0595-468_detail.html"/>
    <hyperlink ref="I39" r:id="rId66" display="https://www.franke.com/"/>
    <hyperlink ref="F40" r:id="rId67" display="https://girastore.ru/"/>
    <hyperlink ref="I40" r:id="rId68" display="https://www.tesli.com/"/>
    <hyperlink ref="F41" r:id="rId69" display="https://romatti.ru/catalog/p384015880-barnyj-stul-ruder.html"/>
    <hyperlink ref="F42" r:id="rId70" display="https://www.flexform.it/en/products/sofas-sectional-sofas/magnum"/>
    <hyperlink ref="I42" r:id="rId71" display="https://www.ekspert-mebel.ru/"/>
    <hyperlink ref="F43" r:id="rId72" display="https://www.derufa.ru/products/?product=64"/>
    <hyperlink ref="I43" r:id="rId73" display="https://www.derufa.ru/"/>
    <hyperlink ref="F44" r:id="rId74" display="https://www.derufa.ru/"/>
    <hyperlink ref="I44" r:id="rId75" display="https://www.derufa.ru/"/>
    <hyperlink ref="F45" r:id="rId76" display="https://tenfor.ru/"/>
    <hyperlink ref="F46" r:id="rId77" display="https://thefields.ru/coffee-tables/zhurnalnyy-stol-amato-seryy/"/>
    <hyperlink ref="F47" r:id="rId78" display="https://suiten7store.ru/katalog/mebel/kresla/bonnet-club.html"/>
    <hyperlink ref="F48" r:id="rId79" display="https://girastore.ru/"/>
    <hyperlink ref="I48" r:id="rId80" display="https://www.tesli.com/"/>
    <hyperlink ref="F49" r:id="rId81" display="https://loten.ru.com/catalog/loten-grey-z-2000mm/"/>
    <hyperlink ref="J49" r:id="rId82" display="https://www.home-heat.ru/catalog/trubchatye-radiatory-guardo-retta-3p-s-kvadratnym-profilem-30x30/trubchatyy-radiator-s-kvadratnym-profilem-30x30-guardo-retta-3p-330-mm-vysotoy-gorizontalnoe-polozhe/"/>
    <hyperlink ref="F50" r:id="rId83" display="https://symetric.ru/products/plintus-skrytogo-montazha-pro-design-universal-ne-anod-aliuminii"/>
    <hyperlink ref="F51" r:id="rId84" display="http://www.royal-shtory.ru"/>
    <hyperlink ref="F52" r:id="rId85" display="https://kraab-systems.com/catalog/kraab-gipps"/>
    <hyperlink ref="J52" r:id="rId86" display="https://tenevoy.ru/"/>
    <hyperlink ref="F53" r:id="rId87" display="http://www.royal-shtory.ru"/>
    <hyperlink ref="F54" r:id="rId88" display="https://arlight.group/catalog/cri95-98-rt-24v-60-4-8-w-m-ip20-984/svetodiodnaya-lenta-rt-2-5000-24v-day5000-3528-300-led-cri98-021412-1.html"/>
    <hyperlink ref="I54" r:id="rId89" display="https://arlight.group/"/>
    <hyperlink ref="F55" r:id="rId90" display="https://arlight.group/catalog/profili-iz-plastika-857/profil-sl-slim20-h20-2000-anod-023722.html"/>
    <hyperlink ref="I55" r:id="rId91" display="https://arlight.group/"/>
    <hyperlink ref="F56" r:id="rId92" display="http://www.royal-shtory.ru"/>
    <hyperlink ref="F59" r:id="rId93" display="https://reloft.art/product/severnyy-potok/"/>
    <hyperlink ref="I60" r:id="rId94" display="https://4union.ru/"/>
    <hyperlink ref="F61" r:id="rId95" display="https://www.green-land.ru/catalog/tsvetochnye-gorshki-i-kashpo/kashpo-i-chashi-pottery-pots/izyskannaya-kollektsiya/301085/301090/"/>
    <hyperlink ref="I61" r:id="rId96" display="https://www.green-land.ru/"/>
    <hyperlink ref="J61" r:id="rId97" display="https://www.green-land.ru/catalog/tsvetochnye-gorshki-i-kashpo/kashpo-i-chashi-pottery-pots/kollektsiya-natural/59764/59766/"/>
    <hyperlink ref="F65" r:id="rId98" display="https://www.centrsvet.ru/media/uploads/p.d.f/infinity_catalog_2021_05_2.pdf"/>
    <hyperlink ref="I65" r:id="rId99" display="www.centrsvet.ru"/>
    <hyperlink ref="J65" r:id="rId100" display="https://www.donolux.ru/"/>
    <hyperlink ref="F66" r:id="rId101" display="https://www.centrsvet.ru/media/uploads/p.d.f/infinity_catalog_2021_05_2.pdf"/>
    <hyperlink ref="I66" r:id="rId102" display="www.centrsvet.ru"/>
    <hyperlink ref="J66" r:id="rId103" display="https://www.donolux.ru/"/>
    <hyperlink ref="F67" r:id="rId104" display="https://www.centrsvet.ru/media/uploads/p.d.f/infinity_catalog_2021_05_2.pdf"/>
    <hyperlink ref="I67" r:id="rId105" display="www.centrsvet.ru"/>
    <hyperlink ref="J67" r:id="rId106" display="https://www.donolux.ru/"/>
    <hyperlink ref="F68" r:id="rId107" display="https://www.centrsvet.ru/media/uploads/p.d.f/infinity_catalog_2021_05_2.pdf"/>
    <hyperlink ref="I68" r:id="rId108" display="www.centrsvet.ru"/>
    <hyperlink ref="J68" r:id="rId109" display="https://www.donolux.ru/"/>
    <hyperlink ref="F69" r:id="rId110" display="https://www.centrsvet.ru/media/uploads/p.d.f/infinity_catalog_2021_05_2.pdf"/>
    <hyperlink ref="I69" r:id="rId111" display="www.centrsvet.ru"/>
    <hyperlink ref="J69" r:id="rId112" display="https://www.donolux.ru/"/>
    <hyperlink ref="F70" r:id="rId113" display="https://www.centrsvet.ru/media/uploads/p.d.f/infinity_catalog_2021_05_2.pdf"/>
    <hyperlink ref="I70" r:id="rId114" display="www.centrsvet.ru"/>
    <hyperlink ref="J70" r:id="rId115" display="https://www.donolux.ru/"/>
    <hyperlink ref="F71" r:id="rId116" display="https://www.centrsvet.ru/media/uploads/p.d.f/infinity_catalog_2021_05_2.pdf"/>
    <hyperlink ref="I71" r:id="rId117" display="www.centrsvet.ru"/>
    <hyperlink ref="J71" r:id="rId118" display="https://www.donolux.ru/"/>
    <hyperlink ref="F72" r:id="rId119" display="https://www.centrsvet.ru/media/uploads/p.d.f/infinity_catalog_2021_05_2.pdf"/>
    <hyperlink ref="I72" r:id="rId120" display="www.centrsvet.ru"/>
    <hyperlink ref="J72" r:id="rId121" display="https://www.donolux.ru/"/>
    <hyperlink ref="F73" r:id="rId122" display="https://www.centrsvet.ru/media/uploads/p.d.f/infinity_catalog_2021_05_2.pdf"/>
    <hyperlink ref="I73" r:id="rId123" display="www.centrsvet.ru"/>
    <hyperlink ref="J73" r:id="rId124" display="https://www.donolux.ru/"/>
    <hyperlink ref="F74" r:id="rId125" display="https://amikovry.ru/catalog/product/kover-nature-8015-001-800/?offer=295096"/>
    <hyperlink ref="I74" r:id="rId126" display="https://amikovry.ru/"/>
    <hyperlink ref="F75" r:id="rId127" display="https://tenfor.ru/"/>
    <hyperlink ref="F76" r:id="rId128" display="https://girastore.ru/"/>
    <hyperlink ref="I76" r:id="rId129" display="https://www.tesli.com/"/>
    <hyperlink ref="F77" r:id="rId130" display="https://www.derufa.ru/"/>
    <hyperlink ref="I77" r:id="rId131" display="https://www.derufa.ru/"/>
    <hyperlink ref="F78" r:id="rId132" display="https://symetric.ru/products/plintus-skrytogo-montazha-pro-design-universal-ne-anod-aliuminii"/>
    <hyperlink ref="F79" r:id="rId133" display="https://loten.ru.com/catalog/loten-grey-z-2000mm/"/>
    <hyperlink ref="J79" r:id="rId134" display="https://www.home-heat.ru/catalog/trubchatye-radiatory-guardo-retta-3p-s-kvadratnym-profilem-30x30/trubchatyy-radiator-s-kvadratnym-profilem-30x30-guardo-retta-3p-330-mm-vysotoy-gorizontalnoe-polozhe/"/>
    <hyperlink ref="F80" r:id="rId135" display="https://kraab-systems.com/catalog/kraab-gipps"/>
    <hyperlink ref="J80" r:id="rId136" display="https://tenevoy.ru/"/>
    <hyperlink ref="F81" r:id="rId137" display="https://arlight.group/catalog/cri95-98-rt-24v-60-4-8-w-m-ip20-984/svetodiodnaya-lenta-rt-2-5000-24v-day5000-3528-300-led-cri98-021412-1.html"/>
    <hyperlink ref="I81" r:id="rId138" display="https://arlight.group/"/>
    <hyperlink ref="F82" r:id="rId139" display="https://arlight.group/catalog/profili-iz-plastika-857/profil-sl-slim20-h20-2000-anod-023722.html"/>
    <hyperlink ref="I82" r:id="rId140" display="https://arlight.group/"/>
    <hyperlink ref="F83" r:id="rId141" display="https://reloft.art/product/teploe-ozero/"/>
    <hyperlink ref="I83" r:id="rId142" display="https://reloft.art/"/>
    <hyperlink ref="F84" r:id="rId143" display="http://www.royal-shtory.ru"/>
    <hyperlink ref="F85" r:id="rId144" location="20734" display="https://www.cosmorelax.ru/catalog/podvesnyye/podvesnoy_svetilnik_md21362_14/#20734"/>
    <hyperlink ref="I85" r:id="rId145" display="www.cosmorelax.ru"/>
    <hyperlink ref="F86" r:id="rId146" display="https://www.centrsvet.ru/media/uploads/p.d.f/infinity_catalog_2021_05_2.pdf"/>
    <hyperlink ref="I86" r:id="rId147" display="www.centrsvet.ru"/>
    <hyperlink ref="J86" r:id="rId148" display="https://www.donolux.ru/"/>
    <hyperlink ref="F87" r:id="rId149" display="https://www.centrsvet.ru/media/uploads/p.d.f/infinity_catalog_2021_05_2.pdf"/>
    <hyperlink ref="I87" r:id="rId150" display="www.centrsvet.ru"/>
    <hyperlink ref="J87" r:id="rId151" display="https://www.donolux.ru/"/>
    <hyperlink ref="F88" r:id="rId152" display="https://www.centrsvet.ru/media/uploads/p.d.f/infinity_catalog_2021_05_2.pdf"/>
    <hyperlink ref="I88" r:id="rId153" display="www.centrsvet.ru"/>
    <hyperlink ref="J88" r:id="rId154" display="https://www.donolux.ru/"/>
    <hyperlink ref="F89" r:id="rId155" display="https://www.centrsvet.ru/media/uploads/p.d.f/infinity_catalog_2021_05_2.pdf"/>
    <hyperlink ref="I89" r:id="rId156" display="www.centrsvet.ru"/>
    <hyperlink ref="J89" r:id="rId157" display="https://www.donolux.ru/"/>
    <hyperlink ref="F90" r:id="rId158" display="https://www.centrsvet.ru/media/uploads/p.d.f/infinity_catalog_2021_05_2.pdf"/>
    <hyperlink ref="I90" r:id="rId159" display="www.centrsvet.ru"/>
    <hyperlink ref="J90" r:id="rId160" display="https://www.donolux.ru/"/>
    <hyperlink ref="F91" r:id="rId161" display="https://www.centrsvet.ru/media/uploads/p.d.f/infinity_catalog_2021_05_2.pdf"/>
    <hyperlink ref="I91" r:id="rId162" display="www.centrsvet.ru"/>
    <hyperlink ref="J91" r:id="rId163" display="https://www.donolux.ru/"/>
    <hyperlink ref="F92" r:id="rId164" display="https://www.centrsvet.ru/media/uploads/p.d.f/infinity_catalog_2021_05_2.pdf"/>
    <hyperlink ref="I92" r:id="rId165" display="www.centrsvet.ru"/>
    <hyperlink ref="J92" r:id="rId166" display="https://www.donolux.ru/"/>
    <hyperlink ref="F93" r:id="rId167" display="https://www.centrsvet.ru/media/uploads/p.d.f/infinity_catalog_2021_05_2.pdf"/>
    <hyperlink ref="I93" r:id="rId168" display="www.centrsvet.ru"/>
    <hyperlink ref="J93" r:id="rId169" display="https://www.donolux.ru/"/>
    <hyperlink ref="F94" r:id="rId170" display="https://www.centrsvet.ru/media/uploads/p.d.f/infinity_catalog_2021_05_2.pdf"/>
    <hyperlink ref="I94" r:id="rId171" display="www.centrsvet.ru"/>
    <hyperlink ref="J94" r:id="rId172" display="https://www.donolux.ru/"/>
    <hyperlink ref="F95" r:id="rId173" display="https://www.centrsvet.ru/media/uploads/p.d.f/infinity_catalog_2021_05_2.pdf"/>
    <hyperlink ref="I95" r:id="rId174" display="www.centrsvet.ru"/>
    <hyperlink ref="J95" r:id="rId175" display="https://www.donolux.ru/"/>
    <hyperlink ref="F96" r:id="rId176" display="https://www.derufa.ru/products/?product=124"/>
    <hyperlink ref="I96" r:id="rId177" display="https://www.derufa.ru/"/>
    <hyperlink ref="F97" r:id="rId178" display="https://mensotechnology.ru/magazin/product/minimo_ovale-pz_03-2-3"/>
    <hyperlink ref="I97" r:id="rId179" display="https://mensotechnology.ru/"/>
    <hyperlink ref="F98" r:id="rId180" display="https://morsons.ru/product/29164/"/>
    <hyperlink ref="F99" r:id="rId181" display="https://www.stels.ru/catalog/millennium-xxl.html"/>
    <hyperlink ref="I99" r:id="rId182" display="www.stels.ru"/>
    <hyperlink ref="F101" r:id="rId183" display="http://www.royal-shtory.ru"/>
    <hyperlink ref="F102" r:id="rId184" display="http://www.royal-shtory.ru"/>
    <hyperlink ref="F103" r:id="rId185" display="https://sofiadoors.com/blog/grafichnyj-dizajn-i-beskompromissnoe-kachestvo-v-kollekcii-peregorodok-grafica/"/>
    <hyperlink ref="I103" r:id="rId186" display="https://sofiadoors.com/"/>
    <hyperlink ref="F104" r:id="rId187" display="https://sofiadoors.com/catalog/skrytye-dveri/skrytaa-dver-na-seba"/>
    <hyperlink ref="I104" r:id="rId188" display="https://sofiadoors.com/"/>
    <hyperlink ref="J104" r:id="rId189" display="https://www.union.ru/skrytye-dveri-invisible"/>
    <hyperlink ref="F105" r:id="rId190" display="https://sofiadoors.com/catalog/skrytye-dveri/skrytaa-dver-na-seba"/>
    <hyperlink ref="I105" r:id="rId191" display="https://sofiadoors.com/"/>
    <hyperlink ref="J105" r:id="rId192" display="https://www.union.ru/skrytye-dveri-invisible"/>
    <hyperlink ref="F106" r:id="rId193" display="https://sofiadoors.com/catalog/skrytye-dveri/skrytaa-dver-na-seba"/>
    <hyperlink ref="I106" r:id="rId194" display="https://sofiadoors.com/"/>
    <hyperlink ref="J106" r:id="rId195" display="https://www.union.ru/skrytye-dveri-invisible"/>
    <hyperlink ref="F107" r:id="rId196" display="https://sofiadoors.com/catalog/skrytye-dveri/skrytaa-dver-na-seba"/>
    <hyperlink ref="I107" r:id="rId197" display="https://sofiadoors.com/"/>
    <hyperlink ref="J107" r:id="rId198" display="https://www.union.ru/skrytye-dveri-invisible"/>
    <hyperlink ref="F108" r:id="rId199" display="https://sofiadoors.com/catalog/skrytye-dveri/skrytaa-dver-na-seba"/>
    <hyperlink ref="I108" r:id="rId200" display="https://sofiadoors.com/"/>
    <hyperlink ref="J108" r:id="rId201" display="https://www.union.ru/skrytye-dveri-invisible"/>
    <hyperlink ref="F109" r:id="rId202" display="https://symetric.ru/products/plintus-skrytogo-montazha-pro-design-universal-ne-anod-aliuminii"/>
    <hyperlink ref="F110" r:id="rId203" display="https://kraab-systems.com/catalog/kraab-gipps"/>
    <hyperlink ref="J110" r:id="rId204" display="https://tenevoy.ru/"/>
    <hyperlink ref="F111" r:id="rId205" display="https://girastore.ru/"/>
    <hyperlink ref="I111" r:id="rId206" display="https://www.tesli.com/"/>
    <hyperlink ref="I112" r:id="rId207" display="www.centrsvet.ru"/>
    <hyperlink ref="J112" r:id="rId208" display="https://www.donolux.ru/"/>
    <hyperlink ref="I113" r:id="rId209" display="www.centrsvet.ru"/>
    <hyperlink ref="J113" r:id="rId210" display="https://www.donolux.ru/"/>
    <hyperlink ref="I114" r:id="rId211" display="www.centrsvet.ru"/>
    <hyperlink ref="J114" r:id="rId212" display="https://www.donolux.ru/"/>
    <hyperlink ref="I115" r:id="rId213" display="www.centrsvet.ru"/>
    <hyperlink ref="J115" r:id="rId214" display="https://www.donolux.ru/"/>
    <hyperlink ref="I116" r:id="rId215" display="www.centrsvet.ru"/>
    <hyperlink ref="J116" r:id="rId216" display="https://www.donolux.ru/"/>
    <hyperlink ref="I117" r:id="rId217" display="www.centrsvet.ru"/>
    <hyperlink ref="J117" r:id="rId218" display="https://www.donolux.ru/"/>
    <hyperlink ref="I118" r:id="rId219" display="www.centrsvet.ru"/>
    <hyperlink ref="J118" r:id="rId220" display="https://www.donolux.ru/"/>
    <hyperlink ref="I119" r:id="rId221" display="www.centrsvet.ru"/>
    <hyperlink ref="J119" r:id="rId222" display="https://www.donolux.ru/"/>
    <hyperlink ref="I120" r:id="rId223" display="www.centrsvet.ru"/>
    <hyperlink ref="J120" r:id="rId224" display="https://www.donolux.ru/"/>
    <hyperlink ref="I121" r:id="rId225" display="www.centrsvet.ru"/>
    <hyperlink ref="J121" r:id="rId226" display="https://www.donolux.ru/"/>
    <hyperlink ref="I122" r:id="rId227" display="www.centrsvet.ru"/>
    <hyperlink ref="J122" r:id="rId228" display="https://www.donolux.ru/"/>
    <hyperlink ref="F123" r:id="rId229" display="https://www.derufa.ru/"/>
    <hyperlink ref="I123" r:id="rId230" display="https://www.derufa.ru/"/>
    <hyperlink ref="F124" r:id="rId231" display="https://www.derufa.ru/"/>
    <hyperlink ref="I124" r:id="rId232" display="https://www.derufa.ru/"/>
    <hyperlink ref="F125" r:id="rId233" display="https://www.derufa.ru/"/>
    <hyperlink ref="I125" r:id="rId234" display="https://www.derufa.ru/"/>
    <hyperlink ref="I127" r:id="rId235" display="https://instagram.com/lestnicavdome?utm_medium=copy_link"/>
    <hyperlink ref="F131" r:id="rId236" display="https://www.centrsvet.ru/catalog/wall_on/steplight_go/"/>
    <hyperlink ref="I131" r:id="rId237" display="www.centrsvet.ru"/>
    <hyperlink ref="I132" r:id="rId238" display="https://instagram.com/lestnicavdome?utm_medium=copy_link"/>
    <hyperlink ref="F133" r:id="rId239" display="https://lamproyal.ru/product/svetilnik-nastennyy-leto-by-luke-lamp-co"/>
    <hyperlink ref="I133" r:id="rId240" display="www.osvetim.ru/"/>
    <hyperlink ref="F134" r:id="rId241" display="https://tenfor.ru/"/>
    <hyperlink ref="F135" r:id="rId242" display="https://www.keramoteka.ru/catalog/atlas-concorde-russia/empire/"/>
    <hyperlink ref="I136" r:id="rId243" display="www.centrsvet.ru"/>
    <hyperlink ref="J136" r:id="rId244" display="https://www.donolux.ru/"/>
    <hyperlink ref="I137" r:id="rId245" display="www.centrsvet.ru"/>
    <hyperlink ref="J137" r:id="rId246" display="https://www.donolux.ru/"/>
    <hyperlink ref="I138" r:id="rId247" display="www.centrsvet.ru"/>
    <hyperlink ref="J138" r:id="rId248" display="https://www.donolux.ru/"/>
    <hyperlink ref="I139" r:id="rId249" display="www.centrsvet.ru"/>
    <hyperlink ref="J139" r:id="rId250" display="https://www.donolux.ru/"/>
    <hyperlink ref="I140" r:id="rId251" display="www.centrsvet.ru"/>
    <hyperlink ref="J140" r:id="rId252" display="https://www.donolux.ru/"/>
    <hyperlink ref="I141" r:id="rId253" display="www.centrsvet.ru"/>
    <hyperlink ref="J141" r:id="rId254" display="https://www.donolux.ru/"/>
    <hyperlink ref="F142" r:id="rId255" display="https://girastore.ru/"/>
    <hyperlink ref="I142" r:id="rId256" display="https://www.tesli.com/"/>
    <hyperlink ref="F143" r:id="rId257" display="https://sofiadoors.com/catalog/rucki/rucka-pure/cernyj-matovyj-pure"/>
    <hyperlink ref="I143" r:id="rId258" display="https://sofiadoors.com/"/>
    <hyperlink ref="J143" r:id="rId259" display="https://todoor.ru/shop/dvernaja-ruchka-punto-blade-tl-bl-24-chernyj/"/>
    <hyperlink ref="F144" r:id="rId260" display="https://sofiadoors.com/blog/grafichnyj-dizajn-i-beskompromissnoe-kachestvo-v-kollekcii-peregorodok-grafica/"/>
    <hyperlink ref="I144" r:id="rId261" display="https://sofiadoors.com/"/>
    <hyperlink ref="F146" r:id="rId262" display="https://www.derufa.ru/"/>
    <hyperlink ref="I146" r:id="rId263" display="https://www.derufa.ru/"/>
    <hyperlink ref="F147" r:id="rId264" display="https://symetric.ru/products/plintus-skrytogo-montazha-pro-design-universal-ne-anod-aliuminii"/>
    <hyperlink ref="F148" r:id="rId265" display="https://kraab-systems.com/catalog/kraab-gipps"/>
    <hyperlink ref="J148" r:id="rId266" display="https://tenevoy.ru/"/>
    <hyperlink ref="I149" r:id="rId267" display="http://www.ceramic.ru/"/>
    <hyperlink ref="F150" r:id="rId268" display="https://mosplitka.ru/catalog/plitka/collection-bardilio/?utm_source=advcake&amp;utm_medium=cpa&amp;utm_campaign=cityads&amp;utm_content=2Keh&amp;advcake_params=93KZ1UV4ftZrkXA"/>
    <hyperlink ref="I150" r:id="rId269" display="https://mosplitka.ru/"/>
    <hyperlink ref="J150" r:id="rId270" display="http://www.ceramic.ru/katalog/3124-sharm-delyuks-statuario-fantastiko.html"/>
    <hyperlink ref="F151" r:id="rId271" display="https://www.italonceramica.ru/ru/kollektsii/millenium/"/>
    <hyperlink ref="I151" r:id="rId272" display="http://www.ceramic.ru/"/>
    <hyperlink ref="F152" r:id="rId273" display="https://kraab-systems.com/catalog/kraab-gipps"/>
    <hyperlink ref="J152" r:id="rId274" display="https://tenevoy.ru/"/>
    <hyperlink ref="F153" r:id="rId275" display="http://akrilium.ru/"/>
    <hyperlink ref="I153" r:id="rId276" display="http://akrilium.ru/"/>
    <hyperlink ref="F155" r:id="rId277" display="https://santehnika-online.ru/product/smesitel_paffoni_light_lig101no_m_s_vnutrenney_chastyu_dlya_rakoviny/"/>
    <hyperlink ref="I155" r:id="rId278" display="https://santehnika-online.ru/"/>
    <hyperlink ref="F156" r:id="rId279" display="https://sofiadoors.com/catalog/rucki/rucka-pure/cernyj-matovyj-pure"/>
    <hyperlink ref="I156" r:id="rId280" display="https://sofiadoors.com/"/>
    <hyperlink ref="J156" r:id="rId281" display="https://todoor.ru/shop/dvernaja-ruchka-punto-blade-tl-bl-24-chernyj/"/>
    <hyperlink ref="F157" r:id="rId282" display="https://santehnika-online.ru/product/dushevoy_komplekt_am_pm_x_joy_fb85a1rh22_s_vnutrenney_chastyu_dlya_dusha_chyernyy/"/>
    <hyperlink ref="I157" r:id="rId283" display="https://santehnika-online.ru/"/>
    <hyperlink ref="F159" r:id="rId284" display="https://girastore.ru/"/>
    <hyperlink ref="I159" r:id="rId285" display="https://www.tesli.com/"/>
    <hyperlink ref="F160" r:id="rId286" display="https://santehnika-online.ru/product/gigienicheskiy_dush_stworki_by_damixa_khelsinki_hfhs52030_so_smesitelem_s_vnutrenney_chastyu_chernyy/"/>
    <hyperlink ref="I160" r:id="rId287" display="https://santehnika-online.ru/"/>
    <hyperlink ref="F161" r:id="rId288" display="https://arlight.group/catalog/profili-iz-plastika-857/profil-sl-slim20-h20-2000-anod-023722.html"/>
    <hyperlink ref="I161" r:id="rId289" display="https://arlight.group/"/>
    <hyperlink ref="F162" r:id="rId290" display="https://arlight.group/catalog/cri95-98-rt-24v-60-4-8-w-m-ip20-984/svetodiodnaya-lenta-rt-2-5000-24v-day5000-3528-300-led-cri98-021412-1.html"/>
    <hyperlink ref="I162" r:id="rId291" display="https://arlight.group/"/>
    <hyperlink ref="F163" r:id="rId292" display="https://santehnika-online.ru/product/unitaz_podvesnoy_tece_one_9700200_bezobodkovyy_s_bide/"/>
    <hyperlink ref="F164" r:id="rId293" display="https://santehnika-online.ru/product/polotentsesushitel_elektricheskiy_lemark_bellario_p10_50x80_chernyy/?utm_source=google&amp;utm_medium=cpc&amp;utm_campaign=gmc-none-obshchaya-0-krasnodar-none-1525558291&amp;utm_content=v2"/>
    <hyperlink ref="I164" r:id="rId294" display="https://santehnika-online.ru/"/>
    <hyperlink ref="F165" r:id="rId295" display="https://santehnika-online.ru/product/kryuchok_colombo_design_look_lc27_nm/"/>
    <hyperlink ref="I165" r:id="rId296" display="https://santehnika-online.ru/"/>
    <hyperlink ref="F166" r:id="rId297" display="https://santehnika-online.ru/product/derzhatel_tualetnoy_bumagi_duravit_starck_t_0099404600_chernyy_s_kryshkoy/"/>
    <hyperlink ref="I166" r:id="rId298" display="https://santehnika-online.ru/"/>
    <hyperlink ref="I167" r:id="rId299" display="https://santehnika-online.ru/"/>
    <hyperlink ref="F168" r:id="rId300" display="https://ppk-levsha.ru/collection/marley-germaniya/product/ventilyator-marley-mp-100s-premium-p11"/>
    <hyperlink ref="I168" r:id="rId301" display="https://ppk-levsha.ru/"/>
    <hyperlink ref="F169" r:id="rId302" display="https://santehnika-online.ru/product/dushevoy_lotok_alcaplast_double_apz13_85_sm/"/>
    <hyperlink ref="I169" r:id="rId303" display="https://santehnika-online.ru/"/>
    <hyperlink ref="F170" r:id="rId304" display="https://www.centrsvet.ru/catalog/nakladnie/piccolo_ceiling/"/>
    <hyperlink ref="I170" r:id="rId305" display="www.centrsvet.ru"/>
    <hyperlink ref="J170" r:id="rId306" display="https://www.donolux.ru/"/>
    <hyperlink ref="I171" r:id="rId307" display="http://www.ceramic.ru/"/>
    <hyperlink ref="F172" r:id="rId308" display="https://www.mrdoors.ru/"/>
    <hyperlink ref="F173" r:id="rId309" display="https://sofiadoors.com/catalog/rucki/rucka-pure/cernyj-matovyj-pure"/>
    <hyperlink ref="I173" r:id="rId310" display="https://sofiadoors.com/"/>
    <hyperlink ref="J173" r:id="rId311" display="https://todoor.ru/shop/dvernaja-ruchka-punto-blade-tl-bl-24-chernyj/"/>
    <hyperlink ref="F174" r:id="rId312" display="https://santehnika-online.ru/product/moyka_kukhonnaya_omoikiri_kata_54_u_bl_chernaya/"/>
    <hyperlink ref="I174" r:id="rId313" display="https://santehnika-online.ru/"/>
    <hyperlink ref="F176" r:id="rId314" display="https://vicostone.ru/iskusstvenniy-kamen/bq8740-nero-marquina/"/>
    <hyperlink ref="I176" r:id="rId315" display="https://www.mrdoors.ru/"/>
    <hyperlink ref="F177" r:id="rId316" display="https://www.komplekttorg.ru/product/rejling-dlya-kuhni-nikel-matoviy-kessebohmer/"/>
    <hyperlink ref="I177" r:id="rId317" display="https://www.komplekttorg.ru/"/>
    <hyperlink ref="I179" r:id="rId318" display="https://santehnika-online.ru/"/>
    <hyperlink ref="F180" r:id="rId319" display="https://vicostone.ru/iskusstvenniy-kamen/bq8740-nero-marquina/"/>
    <hyperlink ref="F181" r:id="rId320" display="https://www.centrsvet.ru/catalog/nakladnie/piccolo_ceiling/"/>
    <hyperlink ref="I181" r:id="rId321" display="www.centrsvet.ru"/>
    <hyperlink ref="J181" r:id="rId322" display="https://www.donolux.ru/"/>
    <hyperlink ref="F182" r:id="rId323" display="https://terma-online.ru/magazin/product/polotentsesushitel-terma-zigzag-835x500-metallic-black"/>
    <hyperlink ref="I182" r:id="rId324" display="https://terma-online.ru/"/>
    <hyperlink ref="F183" r:id="rId325" display="https://girastore.ru/"/>
    <hyperlink ref="I183" r:id="rId326" display="https://www.tesli.com/"/>
    <hyperlink ref="F184" r:id="rId327" display="https://www.derufa.ru/"/>
    <hyperlink ref="I184" r:id="rId328" display="https://www.derufa.ru/"/>
    <hyperlink ref="F185" r:id="rId329" display="https://www.derufa.ru/products/?product=64"/>
    <hyperlink ref="I185" r:id="rId330" display="https://www.derufa.ru/"/>
    <hyperlink ref="F186" r:id="rId331" display="https://kraab-systems.com/catalog/kraab-gipps"/>
    <hyperlink ref="J186" r:id="rId332" display="https://tenevoy.ru/"/>
    <hyperlink ref="F187" r:id="rId333" display="https://symetric.ru/products/plintus-skrytogo-montazha-pro-design-universal-ne-anod-aliuminii"/>
    <hyperlink ref="I188" r:id="rId334" display="http://www.ceramic.ru/"/>
    <hyperlink ref="F189" r:id="rId335" display="https://sofiadoors.com/catalog/rucki/rucka-pure/cernyj-matovyj-pure"/>
    <hyperlink ref="I189" r:id="rId336" display="https://sofiadoors.com/"/>
    <hyperlink ref="J189" r:id="rId337" display="https://todoor.ru/shop/dvernaja-ruchka-punto-blade-tl-bl-24-chernyj/"/>
    <hyperlink ref="F190" r:id="rId338" display="https://www.mrdoors.ru/"/>
    <hyperlink ref="F191" r:id="rId339" display="https://girastore.ru/"/>
    <hyperlink ref="I191" r:id="rId340" display="https://www.tesli.com/"/>
    <hyperlink ref="F192" r:id="rId341" display="https://www.centrsvet.ru/media/uploads/p.d.f/infinity_catalog_2021_05_2.pdf"/>
    <hyperlink ref="I192" r:id="rId342" display="www.centrsvet.ru"/>
    <hyperlink ref="J192" r:id="rId343" display="https://www.donolux.ru/"/>
    <hyperlink ref="F193" r:id="rId344" display="https://www.centrsvet.ru/media/uploads/p.d.f/infinity_catalog_2021_05_2.pdf"/>
    <hyperlink ref="I193" r:id="rId345" display="www.centrsvet.ru"/>
    <hyperlink ref="J193" r:id="rId346" display="https://www.donolux.ru/"/>
    <hyperlink ref="F194" r:id="rId347" display="https://www.centrsvet.ru/media/uploads/p.d.f/infinity_catalog_2021_05_2.pdf"/>
    <hyperlink ref="I194" r:id="rId348" display="www.centrsvet.ru"/>
    <hyperlink ref="J194" r:id="rId349" display="https://www.donolux.ru/"/>
    <hyperlink ref="F195" r:id="rId350" display="https://www.centrsvet.ru/media/uploads/p.d.f/infinity_catalog_2021_05_2.pdf"/>
    <hyperlink ref="I195" r:id="rId351" display="www.centrsvet.ru"/>
    <hyperlink ref="J195" r:id="rId352" display="https://www.donolux.ru/"/>
    <hyperlink ref="F196" r:id="rId353" display="https://www.centrsvet.ru/media/uploads/p.d.f/infinity_catalog_2021_05_2.pdf"/>
    <hyperlink ref="I196" r:id="rId354" display="www.centrsvet.ru"/>
    <hyperlink ref="J196" r:id="rId355" display="https://www.donolux.ru/"/>
    <hyperlink ref="F197" r:id="rId356" display="https://www.centrsvet.ru/media/uploads/p.d.f/infinity_catalog_2021_05_2.pdf"/>
    <hyperlink ref="I197" r:id="rId357" display="www.centrsvet.ru"/>
    <hyperlink ref="J197" r:id="rId358" display="https://www.donolux.ru/"/>
    <hyperlink ref="F198" r:id="rId359" display="https://www.centrsvet.ru/catalog/infinity_dali2/infinity_air/"/>
    <hyperlink ref="I198" r:id="rId360" display="https://www.centrsvet.ru/"/>
    <hyperlink ref="F199" r:id="rId361" display="https://www.derufa.ru/"/>
    <hyperlink ref="I199" r:id="rId362" display="https://www.derufa.ru/"/>
    <hyperlink ref="F201" r:id="rId363" display="https://www.keramoteka.ru/catalog/atlas-concorde-russia/empire/"/>
    <hyperlink ref="F202" r:id="rId364" display="https://www.derufa.ru/products/?product=124"/>
    <hyperlink ref="I202" r:id="rId365" display="https://www.derufa.ru/"/>
    <hyperlink ref="F203" r:id="rId366" display="https://www.derufa.ru/"/>
    <hyperlink ref="I203" r:id="rId367" display="https://www.derufa.ru/"/>
    <hyperlink ref="F204" r:id="rId368" display="https://symetric.ru/products/plintus-skrytogo-montazha-pro-design-universal-ne-anod-aliuminii"/>
    <hyperlink ref="F205" r:id="rId369" display="https://kraab-systems.com/catalog/kraab-gipps"/>
    <hyperlink ref="J205" r:id="rId370" display="https://tenevoy.ru/"/>
    <hyperlink ref="F210" r:id="rId371" display="https://lamproyal.ru/product/svetilnik-nastennyy-leto-by-luke-lamp-co"/>
    <hyperlink ref="I210" r:id="rId372" display="www.osvetim.ru/"/>
    <hyperlink ref="F211" r:id="rId373" location="166525" display="https://www.cosmorelax.ru/catalog/pufy-i-ottomanki/puf_sofa_03_4080/#166525"/>
    <hyperlink ref="I211" r:id="rId374" display="https://www.cosmorelax.ru/"/>
    <hyperlink ref="F212" r:id="rId375" display="https://sofiadoors.com/catalog/rucki/rucka-pure/cernyj-matovyj-pure"/>
    <hyperlink ref="I212" r:id="rId376" display="https://sofiadoors.com/"/>
    <hyperlink ref="J212" r:id="rId377" display="https://todoor.ru/shop/dvernaja-ruchka-punto-blade-tl-bl-24-chernyj/"/>
    <hyperlink ref="F213" r:id="rId378" display="https://yaguar-m.ru/vhodnye-dveri-s-ekranom"/>
    <hyperlink ref="J213" r:id="rId379" display="https://todoor.ru/shop/dvernaja-ruchka-punto-blade-tl-bl-24-chernyj/"/>
    <hyperlink ref="F214" r:id="rId380" display="https://girastore.ru/"/>
    <hyperlink ref="I214" r:id="rId381" display="https://www.tesli.com/"/>
    <hyperlink ref="F215" r:id="rId382" display="https://www.centrsvet.ru/media/uploads/p.d.f/infinity_catalog_2021_05_2.pdf"/>
    <hyperlink ref="I215" r:id="rId383" display="www.centrsvet.ru"/>
    <hyperlink ref="J215" r:id="rId384" display="https://www.donolux.ru/"/>
    <hyperlink ref="F216" r:id="rId385" display="https://www.centrsvet.ru/media/uploads/p.d.f/infinity_catalog_2021_05_2.pdf"/>
    <hyperlink ref="I216" r:id="rId386" display="www.centrsvet.ru"/>
    <hyperlink ref="J216" r:id="rId387" display="https://www.donolux.ru/"/>
    <hyperlink ref="F217" r:id="rId388" display="https://www.centrsvet.ru/media/uploads/p.d.f/infinity_catalog_2021_05_2.pdf"/>
    <hyperlink ref="I217" r:id="rId389" display="www.centrsvet.ru"/>
    <hyperlink ref="J217" r:id="rId390" display="https://www.donolux.ru/"/>
    <hyperlink ref="F218" r:id="rId391" display="https://www.centrsvet.ru/media/uploads/p.d.f/infinity_catalog_2021_05_2.pdf"/>
    <hyperlink ref="I218" r:id="rId392" display="www.centrsvet.ru"/>
    <hyperlink ref="J218" r:id="rId393" display="https://www.donolux.ru/"/>
    <hyperlink ref="F219" r:id="rId394" display="https://www.centrsvet.ru/media/uploads/p.d.f/infinity_catalog_2021_05_2.pdf"/>
    <hyperlink ref="I219" r:id="rId395" display="www.centrsvet.ru"/>
    <hyperlink ref="J219" r:id="rId396" display="https://www.donolux.ru/"/>
    <hyperlink ref="F220" r:id="rId397" display="https://www.centrsvet.ru/media/uploads/p.d.f/infinity_catalog_2021_05_2.pdf"/>
    <hyperlink ref="I220" r:id="rId398" display="www.centrsvet.ru"/>
    <hyperlink ref="J220" r:id="rId399" display="https://www.donolux.ru/"/>
    <hyperlink ref="F221" r:id="rId400" display="https://www.centrsvet.ru/media/uploads/p.d.f/infinity_catalog_2021_05_2.pdf"/>
    <hyperlink ref="I221" r:id="rId401" display="www.centrsvet.ru"/>
    <hyperlink ref="J221" r:id="rId402" display="https://www.donolux.ru/"/>
    <hyperlink ref="F222" r:id="rId403" display="https://www.centrsvet.ru/media/uploads/p.d.f/infinity_catalog_2021_05_2.pdf"/>
    <hyperlink ref="I222" r:id="rId404" display="www.centrsvet.ru"/>
    <hyperlink ref="J222" r:id="rId405" display="https://www.donolux.ru/"/>
    <hyperlink ref="F223" r:id="rId406" display="https://www.centrsvet.ru/media/uploads/p.d.f/infinity_catalog_2021_05_2.pdf"/>
    <hyperlink ref="I223" r:id="rId407" display="www.centrsvet.ru"/>
    <hyperlink ref="J223" r:id="rId408" display="https://www.donolux.ru/"/>
    <hyperlink ref="F225" r:id="rId409" display="https://sofiadoors.com/catalog/rucki/rucka-pure/cernyj-matovyj-pure"/>
    <hyperlink ref="I225" r:id="rId410" display="https://sofiadoors.com/"/>
    <hyperlink ref="J225" r:id="rId411" display="https://todoor.ru/shop/dvernaja-ruchka-punto-blade-tl-bl-24-chernyj/"/>
    <hyperlink ref="F226" r:id="rId412" display="https://sofiadoors.com/catalog/skrytye-dveri/skrytaa-dver-na-seba"/>
    <hyperlink ref="I226" r:id="rId413" display="https://sofiadoors.com/"/>
    <hyperlink ref="J226" r:id="rId414" display="https://www.union.ru/skrytye-dveri-invisible"/>
    <hyperlink ref="F227" r:id="rId415" display="https://santehnika-online.ru/product/gigienicheskiy_dush_stworki_by_damixa_khelsinki_hfhs52030_so_smesitelem_s_vnutrenney_chastyu_chernyy/"/>
    <hyperlink ref="I227" r:id="rId416" display="https://santehnika-online.ru/"/>
    <hyperlink ref="F228" r:id="rId417" display="https://santehnika-online.ru/product/knopka_smyva_tece_now_9240407_chernyy_matovyy/"/>
    <hyperlink ref="I228" r:id="rId418" display="https://santehnika-online.ru/"/>
    <hyperlink ref="F230" r:id="rId419" display="https://santehnika-online.ru/product/smesitel_hansgrohe_talis_e_71710670_dlya_rakoviny_s_donnym_klapanom/"/>
    <hyperlink ref="I230" r:id="rId420" display="https://santehnika-online.ru/"/>
    <hyperlink ref="F231" r:id="rId421" display="https://www.derufa.ru/products/?product=64"/>
    <hyperlink ref="I231" r:id="rId422" display="https://www.derufa.ru/"/>
    <hyperlink ref="F232" r:id="rId423" display="https://santehnika-online.ru/product/kryuchok_colombo_design_look_lc27_nm/"/>
    <hyperlink ref="I232" r:id="rId424" display="https://santehnika-online.ru/"/>
    <hyperlink ref="F233" r:id="rId425" display="https://www.centrsvet.ru/catalog/podvesnie/locus_pdnt_st/"/>
    <hyperlink ref="I233" r:id="rId426" display="www.centrsvet.ru"/>
    <hyperlink ref="F234" r:id="rId427" display="https://santehnika-online.ru/product/unitaz_podvesnoy_tece_one_9700200_bezobodkovyy_s_bide/"/>
    <hyperlink ref="I234" r:id="rId428" display="https://santehnika-online.ru/"/>
    <hyperlink ref="F235" r:id="rId429" display="https://www.keramoteka.ru/catalog/atlas-concorde-russia/empire/"/>
    <hyperlink ref="F236" r:id="rId430" display="https://kraab-systems.com/catalog/kraab-gipps"/>
    <hyperlink ref="J236" r:id="rId431" display="https://tenevoy.ru/"/>
    <hyperlink ref="F237" r:id="rId432" display="https://www.centrsvet.ru/catalog/nakladnie/piccolo_ceiling/"/>
    <hyperlink ref="I237" r:id="rId433" display="www.centrsvet.ru"/>
    <hyperlink ref="J237" r:id="rId434" display="https://www.donolux.ru/"/>
    <hyperlink ref="F238" r:id="rId435" display="https://girastore.ru/"/>
    <hyperlink ref="I238" r:id="rId436" display="https://www.tesli.com/"/>
    <hyperlink ref="F240" r:id="rId437" display="https://santehnika-online.ru/product/derzhatel_tualetnoy_bumagi_duravit_starck_t_0099404600_chernyy_s_kryshkoy/"/>
    <hyperlink ref="I240" r:id="rId438" display="https://santehnika-online.ru/"/>
    <hyperlink ref="F241" r:id="rId439" display="https://santehnika-online.ru/product/ershik_duravit_starck_t_0099464600_podvesnoy_chernyy/"/>
    <hyperlink ref="I241" r:id="rId440" display="https://santehnika-online.ru/"/>
    <hyperlink ref="F242" r:id="rId441" display="https://www.derufa.ru/"/>
    <hyperlink ref="I242" r:id="rId442" display="https://www.derufa.ru/"/>
    <hyperlink ref="F243" r:id="rId443" display="https://www.keramoteka.ru/catalog/atlas-concorde-russia/empire/"/>
    <hyperlink ref="F245" r:id="rId444" display="https://sofiadoors.com/catalog/rucki/rucka-pure/cernyj-matovyj-pure"/>
    <hyperlink ref="I245" r:id="rId445" display="https://sofiadoors.com/"/>
    <hyperlink ref="J245" r:id="rId446" display="https://todoor.ru/shop/dvernaja-ruchka-punto-blade-tl-bl-24-chernyj/"/>
    <hyperlink ref="F247" r:id="rId447" location="70109" display="https://www.cosmorelax.ru/catalog/prikrovatnye_tumby/tumba_9976/#70109"/>
    <hyperlink ref="I247" r:id="rId448" display="https://www.cosmorelax.ru/"/>
    <hyperlink ref="F249" r:id="rId449" display="https://girastore.ru/"/>
    <hyperlink ref="I249" r:id="rId450" display="https://www.tesli.com/"/>
    <hyperlink ref="F250" r:id="rId451" display="https://kover.ru/product/2224714/4456435/"/>
    <hyperlink ref="I250" r:id="rId452" display="https://kover.ru/"/>
    <hyperlink ref="F251" r:id="rId453" display="https://tenfor.ru/"/>
    <hyperlink ref="F254" r:id="rId454" display="https://www.centrsvet.ru/media/uploads/p.d.f/infinity_catalog_2021_05_2.pdf"/>
    <hyperlink ref="I254" r:id="rId455" display="www.centrsvet.ru"/>
    <hyperlink ref="J254" r:id="rId456" display="https://www.donolux.ru/"/>
    <hyperlink ref="F255" r:id="rId457" display="https://www.centrsvet.ru/media/uploads/p.d.f/infinity_catalog_2021_05_2.pdf"/>
    <hyperlink ref="I255" r:id="rId458" display="www.centrsvet.ru"/>
    <hyperlink ref="J255" r:id="rId459" display="https://www.donolux.ru/"/>
    <hyperlink ref="F256" r:id="rId460" display="https://www.centrsvet.ru/media/uploads/p.d.f/infinity_catalog_2021_05_2.pdf"/>
    <hyperlink ref="I256" r:id="rId461" display="www.centrsvet.ru"/>
    <hyperlink ref="J256" r:id="rId462" display="https://www.donolux.ru/"/>
    <hyperlink ref="F257" r:id="rId463" display="https://www.centrsvet.ru/media/uploads/p.d.f/infinity_catalog_2021_05_2.pdf"/>
    <hyperlink ref="I257" r:id="rId464" display="www.centrsvet.ru"/>
    <hyperlink ref="J257" r:id="rId465" display="https://www.donolux.ru/"/>
    <hyperlink ref="F258" r:id="rId466" display="https://www.centrsvet.ru/media/uploads/p.d.f/infinity_catalog_2021_05_2.pdf"/>
    <hyperlink ref="I258" r:id="rId467" display="www.centrsvet.ru"/>
    <hyperlink ref="J258" r:id="rId468" display="https://www.donolux.ru/"/>
    <hyperlink ref="F259" r:id="rId469" display="https://www.centrsvet.ru/media/uploads/p.d.f/infinity_catalog_2021_05_2.pdf"/>
    <hyperlink ref="I259" r:id="rId470" display="www.centrsvet.ru"/>
    <hyperlink ref="J259" r:id="rId471" display="https://www.donolux.ru/"/>
    <hyperlink ref="F260" r:id="rId472" display="https://www.centrsvet.ru/media/uploads/p.d.f/infinity_catalog_2021_05_2.pdf"/>
    <hyperlink ref="I260" r:id="rId473" display="www.centrsvet.ru"/>
    <hyperlink ref="J260" r:id="rId474" display="https://www.donolux.ru/"/>
    <hyperlink ref="F261" r:id="rId475" display="https://www.centrsvet.ru/media/uploads/p.d.f/infinity_catalog_2021_05_2.pdf"/>
    <hyperlink ref="I261" r:id="rId476" display="www.centrsvet.ru"/>
    <hyperlink ref="J261" r:id="rId477" display="https://www.donolux.ru/"/>
    <hyperlink ref="I262" r:id="rId478" display="www.centrsvet.ru"/>
    <hyperlink ref="J262" r:id="rId479" display="https://www.donolux.ru/"/>
    <hyperlink ref="F263" r:id="rId480" display="https://www.centrsvet.ru/media/uploads/p.d.f/infinity_catalog_2021_05_2.pdf"/>
    <hyperlink ref="I263" r:id="rId481" display="www.centrsvet.ru"/>
    <hyperlink ref="J263" r:id="rId482" display="https://www.donolux.ru/"/>
    <hyperlink ref="F264" r:id="rId483" display="https://symetric.ru/products/plintus-skrytogo-montazha-pro-design-universal-ne-anod-aliuminii"/>
    <hyperlink ref="F265" r:id="rId484" display="https://www.derufa.ru/"/>
    <hyperlink ref="I265" r:id="rId485" display="https://www.derufa.ru/"/>
    <hyperlink ref="F266" r:id="rId486" display="https://www.derufa.ru/"/>
    <hyperlink ref="I266" r:id="rId487" display="https://www.derufa.ru/"/>
    <hyperlink ref="F267" r:id="rId488" display="https://kraab-systems.com/catalog/kraab-gipps"/>
    <hyperlink ref="J267" r:id="rId489" display="https://tenevoy.ru/"/>
    <hyperlink ref="F268" r:id="rId490" display="http://www.royal-shtory.ru"/>
    <hyperlink ref="F269" r:id="rId491" display="http://www.royal-shtory.ru"/>
    <hyperlink ref="F270" r:id="rId492" display="http://www.royal-shtory.ru"/>
    <hyperlink ref="F271" r:id="rId493" display="https://loten.ru.com/catalog/loten-grey-z-2000mm/"/>
    <hyperlink ref="J271" r:id="rId494" display="https://www.home-heat.ru/catalog/trubchatye-radiatory-guardo-retta-3p-s-kvadratnym-profilem-30x30/trubchatyy-radiator-s-kvadratnym-profilem-30x30-guardo-retta-3p-330-mm-vysotoy-gorizontalnoe-polozhe/"/>
    <hyperlink ref="F272" r:id="rId495" display="https://romatti.ru/catalog/p342082892-podvesnoj-svetilnik-kuu.html"/>
    <hyperlink ref="I272" r:id="rId496" display="https://romatti.ru/"/>
    <hyperlink ref="F274" r:id="rId497" display="https://arlight.group/catalog/cri95-98-rt-24v-60-4-8-w-m-ip20-984/svetodiodnaya-lenta-rt-2-5000-24v-day5000-3528-300-led-cri98-021412-1.html"/>
    <hyperlink ref="I274" r:id="rId498" display="https://arlight.group/"/>
    <hyperlink ref="F275" r:id="rId499" display="https://arlight.group/catalog/profili-iz-plastika-857/profil-sl-slim20-h20-2000-anod-023722.html"/>
    <hyperlink ref="I275" r:id="rId500" display="https://arlight.group/"/>
    <hyperlink ref="F276" r:id="rId501" display="https://dom-store.ru/puf-innovation-living-malloy-kenia-seriy/?gclid=CjwKCAjw4qCKBhAVEiwAkTYsPJGDg_riZNGw6FXOqpxaX7IsKFqG11xApmvZoLjsG1ihvEQJcQXDnRoCz3gQAvD_BwE"/>
    <hyperlink ref="I276" r:id="rId502" display="https://dom-store.ru/"/>
    <hyperlink ref="F277" r:id="rId503" display="https://symetric.ru/products/plintus-skrytogo-montazha-pro-design-universal-ne-anod-aliuminii"/>
    <hyperlink ref="F278" r:id="rId504" display="https://www.derufa.ru/"/>
    <hyperlink ref="I278" r:id="rId505" display="https://www.derufa.ru/"/>
    <hyperlink ref="F279" r:id="rId506" display="https://www.derufa.ru/"/>
    <hyperlink ref="I279" r:id="rId507" display="https://www.derufa.ru/"/>
    <hyperlink ref="F280" r:id="rId508" display="https://www.derufa.ru/"/>
    <hyperlink ref="I280" r:id="rId509" display="https://www.derufa.ru/"/>
    <hyperlink ref="F281" r:id="rId510" display="https://kraab-systems.com/catalog/kraab-gipps"/>
    <hyperlink ref="J281" r:id="rId511" display="https://tenevoy.ru/"/>
    <hyperlink ref="F283" r:id="rId512" display="https://girastore.ru/"/>
    <hyperlink ref="I283" r:id="rId513" display="https://www.tesli.com/"/>
    <hyperlink ref="F284" r:id="rId514" display="http://www.royal-shtory.ru"/>
    <hyperlink ref="F285" r:id="rId515" display="http://www.royal-shtory.ru"/>
    <hyperlink ref="F286" r:id="rId516" display="https://sofiadoors.com/catalog/rucki/rucka-pure/cernyj-matovyj-pure"/>
    <hyperlink ref="I286" r:id="rId517" display="https://sofiadoors.com/"/>
    <hyperlink ref="J286" r:id="rId518" display="https://todoor.ru/shop/dvernaja-ruchka-punto-blade-tl-bl-24-chernyj/"/>
    <hyperlink ref="F287" r:id="rId519" display="https://sofiadoors.com/blog/grafichnyj-dizajn-i-beskompromissnoe-kachestvo-v-kollekcii-peregorodok-grafica/"/>
    <hyperlink ref="I287" r:id="rId520" display="https://sofiadoors.com/"/>
    <hyperlink ref="F288" r:id="rId521" display="https://tenfor.ru/"/>
    <hyperlink ref="F289" r:id="rId522" display="http://www.royal-shtory.ru"/>
    <hyperlink ref="F290" r:id="rId523" display="https://rmhome.ru/product/divan-raskladnoi-silvio260/"/>
    <hyperlink ref="I290" r:id="rId524" display="https://rmhome.ru"/>
    <hyperlink ref="J290" r:id="rId525" display="https://www.bodeco.ru/catalog/mebel/divany_i_kushetki/divan_retro_hkliving_2_kh_mestnyy_okhra/"/>
    <hyperlink ref="F292" r:id="rId526" display="https://www.svetlux.ru/product/potolochnaya-lyustra-mekli-07650-6-19_kl/"/>
    <hyperlink ref="I292" r:id="rId527" display="https://www.svetlux.ru/"/>
    <hyperlink ref="F293" r:id="rId528" display="https://loten.ru.com/catalog/loten-grey-z-2000mm/"/>
    <hyperlink ref="J293" r:id="rId529" display="https://www.home-heat.ru/catalog/trubchatye-radiatory-guardo-retta-3p-s-kvadratnym-profilem-30x30/trubchatyy-radiator-s-kvadratnym-profilem-30x30-guardo-retta-3p-330-mm-vysotoy-gorizontalnoe-polozhe/"/>
    <hyperlink ref="J295" r:id="rId530" display="https://dg-home.ru/catalog/postery/nabor_posterov_kollazh_priroda_248_21h30_sm___2_sht_30h40_sm___3_sht_50h70_sm___1_sht_/"/>
    <hyperlink ref="F296" r:id="rId531" location="191033" display="https://www.cosmorelax.ru/catalog/ofisnye/kreslo_nuuk/#191033"/>
    <hyperlink ref="I296" r:id="rId532" display="https://www.cosmorelax.ru/"/>
    <hyperlink ref="J296" r:id="rId533" display="https://thefields.ru/chairs/stul-ziggy-gorchichnyy-82338/"/>
    <hyperlink ref="F297" r:id="rId534" display="https://www.centrsvet.ru/media/uploads/p.d.f/infinity_catalog_2021_05_2.pdf"/>
    <hyperlink ref="I297" r:id="rId535" display="www.centrsvet.ru"/>
    <hyperlink ref="J297" r:id="rId536" display="https://www.donolux.ru/"/>
    <hyperlink ref="F298" r:id="rId537" display="https://www.centrsvet.ru/media/uploads/p.d.f/infinity_catalog_2021_05_2.pdf"/>
    <hyperlink ref="I298" r:id="rId538" display="www.centrsvet.ru"/>
    <hyperlink ref="J298" r:id="rId539" display="https://www.donolux.ru/"/>
    <hyperlink ref="F299" r:id="rId540" display="https://www.centrsvet.ru/media/uploads/p.d.f/infinity_catalog_2021_05_2.pdf"/>
    <hyperlink ref="I299" r:id="rId541" display="www.centrsvet.ru"/>
    <hyperlink ref="J299" r:id="rId542" display="https://www.donolux.ru/"/>
    <hyperlink ref="F300" r:id="rId543" display="https://www.centrsvet.ru/media/uploads/p.d.f/infinity_catalog_2021_05_2.pdf"/>
    <hyperlink ref="I300" r:id="rId544" display="www.centrsvet.ru"/>
    <hyperlink ref="J300" r:id="rId545" display="https://www.donolux.ru/"/>
    <hyperlink ref="F301" r:id="rId546" display="https://www.centrsvet.ru/media/uploads/p.d.f/infinity_catalog_2021_05_2.pdf"/>
    <hyperlink ref="I301" r:id="rId547" display="www.centrsvet.ru"/>
    <hyperlink ref="J301" r:id="rId548" display="https://www.donolux.ru/"/>
    <hyperlink ref="F302" r:id="rId549" display="https://www.centrsvet.ru/media/uploads/p.d.f/infinity_catalog_2021_05_2.pdf"/>
    <hyperlink ref="I302" r:id="rId550" display="www.centrsvet.ru"/>
    <hyperlink ref="J302" r:id="rId551" display="https://www.donolux.ru/"/>
    <hyperlink ref="F303" r:id="rId552" display="https://www.centrsvet.ru/media/uploads/p.d.f/infinity_catalog_2021_05_2.pdf"/>
    <hyperlink ref="I303" r:id="rId553" display="www.centrsvet.ru"/>
    <hyperlink ref="J303" r:id="rId554" display="https://www.donolux.ru/"/>
    <hyperlink ref="F304" r:id="rId555" display="https://www.centrsvet.ru/media/uploads/p.d.f/infinity_catalog_2021_05_2.pdf"/>
    <hyperlink ref="I304" r:id="rId556" display="www.centrsvet.ru"/>
    <hyperlink ref="J304" r:id="rId557" display="https://www.donolux.ru/"/>
    <hyperlink ref="F305" r:id="rId558" display="https://www.centrsvet.ru/media/uploads/p.d.f/infinity_catalog_2021_05_2.pdf"/>
    <hyperlink ref="I305" r:id="rId559" display="www.centrsvet.ru"/>
    <hyperlink ref="J305" r:id="rId560" display="https://www.donolux.ru/"/>
    <hyperlink ref="F306" r:id="rId561" display="https://www.centrsvet.ru/media/uploads/p.d.f/infinity_catalog_2021_05_2.pdf"/>
    <hyperlink ref="I306" r:id="rId562" display="www.centrsvet.ru"/>
    <hyperlink ref="J306" r:id="rId563" display="https://www.donolux.ru/"/>
    <hyperlink ref="F308" r:id="rId564" display="https://maytoni.ru/products/dekorativnyy_svet/bra/c038wl_l3b3k/"/>
    <hyperlink ref="I308" r:id="rId565" display="https://maytoni.ru/"/>
    <hyperlink ref="F309" r:id="rId566" display="https://kover.ru/product/4437785/4449496/?utm_source=google&amp;utm_medium=cpc&amp;utm_campaign=Adgasm-Google-SmartShopping-Russia%7C12775917310&amp;utm_term=4449496&amp;utm_content=groupid%7C116251204490_adid%7C515404243424_device%7Cc_geo%7C1011905_source%7C&amp;gclid=CjwKCAjwjdOIBhA_EiwAHz8xm-EuP93OuxpkjJUCwYTVOefyFcdfoP7smmHQD6NwKktQCpAZp7V8VRoCKJ0QAvD_BwE"/>
    <hyperlink ref="I309" r:id="rId567" display="https://kover.ru/"/>
    <hyperlink ref="F310" r:id="rId568" display="https://tenfor.ru/"/>
    <hyperlink ref="F311" r:id="rId569" display="https://sofiadoors.com/catalog/rucki/rucka-pure/cernyj-matovyj-pure"/>
    <hyperlink ref="I311" r:id="rId570" display="https://sofiadoors.com/"/>
    <hyperlink ref="J311" r:id="rId571" display="https://todoor.ru/shop/dvernaja-ruchka-punto-blade-tl-bl-24-chernyj/"/>
    <hyperlink ref="I312" r:id="rId572" display="www.centrsvet.ru"/>
    <hyperlink ref="J312" r:id="rId573" display="https://www.donolux.ru/"/>
    <hyperlink ref="F313" r:id="rId574" display="https://www.centrsvet.ru/media/uploads/p.d.f/infinity_catalog_2021_05_2.pdf"/>
    <hyperlink ref="I313" r:id="rId575" display="www.centrsvet.ru"/>
    <hyperlink ref="J313" r:id="rId576" display="https://www.donolux.ru/"/>
    <hyperlink ref="I314" r:id="rId577" display="www.centrsvet.ru"/>
    <hyperlink ref="J314" r:id="rId578" display="https://www.donolux.ru/"/>
    <hyperlink ref="I315" r:id="rId579" display="www.centrsvet.ru"/>
    <hyperlink ref="J315" r:id="rId580" display="https://www.donolux.ru/"/>
    <hyperlink ref="I316" r:id="rId581" display="www.centrsvet.ru"/>
    <hyperlink ref="J316" r:id="rId582" display="https://www.donolux.ru/"/>
    <hyperlink ref="I317" r:id="rId583" display="www.centrsvet.ru"/>
    <hyperlink ref="J317" r:id="rId584" display="https://www.donolux.ru/"/>
    <hyperlink ref="F319" r:id="rId585" display="https://girastore.ru/"/>
    <hyperlink ref="I319" r:id="rId586" display="https://www.tesli.com/"/>
    <hyperlink ref="F320" r:id="rId587" display="https://www.derufa.ru/"/>
    <hyperlink ref="I320" r:id="rId588" display="https://www.derufa.ru/"/>
    <hyperlink ref="F321" r:id="rId589" display="https://kraab-systems.com/catalog/kraab-gipps"/>
    <hyperlink ref="J321" r:id="rId590" display="https://tenevoy.ru/"/>
    <hyperlink ref="F323" r:id="rId591" display="https://tenfor.ru/"/>
    <hyperlink ref="F324" r:id="rId592" display="https://girastore.ru/"/>
    <hyperlink ref="I324" r:id="rId593" display="https://www.tesli.com/"/>
    <hyperlink ref="F325" r:id="rId594" display="https://sofiadoors.com/catalog/rucki/rucka-pure/cernyj-matovyj-pure"/>
    <hyperlink ref="I325" r:id="rId595" display="https://sofiadoors.com/"/>
    <hyperlink ref="J325" r:id="rId596" display="https://todoor.ru/shop/dvernaja-ruchka-punto-blade-tl-bl-24-chernyj/"/>
    <hyperlink ref="F326" r:id="rId597" display="https://sofiadoors.com/catalog/skrytye-dveri/skrytaa-dver-na-seba"/>
    <hyperlink ref="I326" r:id="rId598" display="https://sofiadoors.com/"/>
    <hyperlink ref="J326" r:id="rId599" display="https://www.union.ru/skrytye-dveri-invisible"/>
    <hyperlink ref="F327" r:id="rId600" display="https://www.centrsvet.ru/media/uploads/p.d.f/infinity_catalog_2021_05_2.pdf"/>
    <hyperlink ref="I327" r:id="rId601" display="www.centrsvet.ru"/>
    <hyperlink ref="J327" r:id="rId602" display="https://www.donolux.ru/"/>
    <hyperlink ref="F328" r:id="rId603" display="https://www.centrsvet.ru/media/uploads/p.d.f/infinity_catalog_2021_05_2.pdf"/>
    <hyperlink ref="I328" r:id="rId604" display="www.centrsvet.ru"/>
    <hyperlink ref="J328" r:id="rId605" display="https://www.donolux.ru/"/>
    <hyperlink ref="F329" r:id="rId606" display="https://www.centrsvet.ru/media/uploads/p.d.f/infinity_catalog_2021_05_2.pdf"/>
    <hyperlink ref="I329" r:id="rId607" display="www.centrsvet.ru"/>
    <hyperlink ref="J329" r:id="rId608" display="https://www.donolux.ru/"/>
    <hyperlink ref="F330" r:id="rId609" display="https://www.centrsvet.ru/media/uploads/p.d.f/infinity_catalog_2021_05_2.pdf"/>
    <hyperlink ref="I330" r:id="rId610" display="www.centrsvet.ru"/>
    <hyperlink ref="J330" r:id="rId611" display="https://www.donolux.ru/"/>
    <hyperlink ref="F331" r:id="rId612" display="https://www.centrsvet.ru/media/uploads/p.d.f/infinity_catalog_2021_05_2.pdf"/>
    <hyperlink ref="I331" r:id="rId613" display="www.centrsvet.ru"/>
    <hyperlink ref="J331" r:id="rId614" display="https://www.donolux.ru/"/>
    <hyperlink ref="F332" r:id="rId615" display="https://www.centrsvet.ru/media/uploads/p.d.f/infinity_catalog_2021_05_2.pdf"/>
    <hyperlink ref="I332" r:id="rId616" display="www.centrsvet.ru"/>
    <hyperlink ref="J332" r:id="rId617" display="https://www.donolux.ru/"/>
    <hyperlink ref="F333" r:id="rId618" display="https://www.centrsvet.ru/media/uploads/p.d.f/infinity_catalog_2021_05_2.pdf"/>
    <hyperlink ref="I333" r:id="rId619" display="www.centrsvet.ru"/>
    <hyperlink ref="J333" r:id="rId620" display="https://www.donolux.ru/"/>
    <hyperlink ref="F334" r:id="rId621" display="https://www.centrsvet.ru/media/uploads/p.d.f/infinity_catalog_2021_05_2.pdf"/>
    <hyperlink ref="I334" r:id="rId622" display="www.centrsvet.ru"/>
    <hyperlink ref="J334" r:id="rId623" display="https://www.donolux.ru/"/>
    <hyperlink ref="F335" r:id="rId624" display="https://www.centrsvet.ru/media/uploads/p.d.f/infinity_catalog_2021_05_2.pdf"/>
    <hyperlink ref="I335" r:id="rId625" display="www.centrsvet.ru"/>
    <hyperlink ref="J335" r:id="rId626" display="https://www.donolux.ru/"/>
    <hyperlink ref="F336" r:id="rId627" display="https://www.centrsvet.ru/media/uploads/p.d.f/infinity_catalog_2021_05_2.pdf"/>
    <hyperlink ref="I336" r:id="rId628" display="www.centrsvet.ru"/>
    <hyperlink ref="J336" r:id="rId629" display="https://www.donolux.ru/"/>
    <hyperlink ref="F337" r:id="rId630" display="https://www.derufa.ru/products/?product=64"/>
    <hyperlink ref="I337" r:id="rId631" display="https://www.derufa.ru/"/>
    <hyperlink ref="F338" r:id="rId632" display="https://www.derufa.ru/"/>
    <hyperlink ref="I338" r:id="rId633" display="https://www.derufa.ru/"/>
    <hyperlink ref="F339" r:id="rId634" display="https://www.derufa.ru/"/>
    <hyperlink ref="I339" r:id="rId635" display="https://www.derufa.ru/"/>
    <hyperlink ref="F340" r:id="rId636" display="https://symetric.ru/products/plintus-skrytogo-montazha-pro-design-universal-ne-anod-aliuminii"/>
    <hyperlink ref="F341" r:id="rId637" display="https://kraab-systems.com/catalog/kraab-gipps"/>
    <hyperlink ref="J341" r:id="rId638" display="https://tenevoy.ru/"/>
    <hyperlink ref="F342" r:id="rId639" display="https://www.centrsvet.ru/catalog/decorative/locus_long_c/"/>
    <hyperlink ref="I342" r:id="rId640" display="www.centrsvet.ru"/>
    <hyperlink ref="F346" r:id="rId641" display="https://koza-home.ru/catalog/prikrovatnye-tumby/KZ-nS008-A/"/>
    <hyperlink ref="I346" r:id="rId642" display="https://koza-home.ru/"/>
    <hyperlink ref="F347" r:id="rId643" display="https://bonaldo.com/ru/product/fluff"/>
    <hyperlink ref="I347" r:id="rId644" display="www.trio.ru"/>
    <hyperlink ref="F348" r:id="rId645" display="https://kover.ru/product/4437272/"/>
    <hyperlink ref="I348" r:id="rId646" display="https://kover.ru/"/>
    <hyperlink ref="F349" r:id="rId647" display="http://www.royal-shtory.ru"/>
    <hyperlink ref="F350" r:id="rId648" display="http://www.royal-shtory.ru"/>
    <hyperlink ref="F351" r:id="rId649" display="http://www.royal-shtory.ru"/>
    <hyperlink ref="F352" r:id="rId650" display="http://www.sts-k.ru/content/view/1273/1468/"/>
    <hyperlink ref="J352" r:id="rId651" display="https://varmann.ru/catalog/trenchconvector/ntherm/description/"/>
    <hyperlink ref="F356" r:id="rId652" display="https://dg-home.ru/catalog/vazy/vaza_lotta_20_sm_ot_la_forma_ex_julia_grup/"/>
    <hyperlink ref="F357" r:id="rId653" display="https://dg-home.ru/catalog/vazy/vaza_laverne_vysokaia_chernaia_ot_la_forma_ex_julia_grup/"/>
    <hyperlink ref="I357" r:id="rId654" display="https://dg-home.ru/"/>
    <hyperlink ref="F360" r:id="rId655" display="https://modshop1.com/collections/martinique/products/martinique-chair-in-bordeaux-velvet?variant=3415342645261"/>
    <hyperlink ref="I360" r:id="rId656" display="https://modshop1.com/"/>
    <hyperlink ref="F361" r:id="rId657" display="https://sofiadoors.com/blog/grafichnyj-dizajn-i-beskompromissnoe-kachestvo-v-kollekcii-peregorodok-grafica/"/>
    <hyperlink ref="I361" r:id="rId658" display="https://sofiadoors.com/"/>
    <hyperlink ref="F362" r:id="rId659" display="https://sofiadoors.com/blog/grafichnyj-dizajn-i-beskompromissnoe-kachestvo-v-kollekcii-peregorodok-grafica/"/>
    <hyperlink ref="I362" r:id="rId660" display="https://sofiadoors.com/"/>
    <hyperlink ref="F365" r:id="rId661" location="shoppingtool=multipdp" display="https://www.laredoute.ru/ppdp/prod-350229894.aspx#shoppingtool=multipdp"/>
    <hyperlink ref="F366" r:id="rId662" display="http://isonex.ru/catalog/?ACTION=FILTER&amp;NAME=ROOFI"/>
    <hyperlink ref="I366" r:id="rId663" display="http://isonex.ru/"/>
    <hyperlink ref="F367" r:id="rId664" location="item-4746" display="https://loftdesigne.ru/catalog/seating#item-4746"/>
    <hyperlink ref="I367" r:id="rId665" display="https://loftdesigne.ru/"/>
    <hyperlink ref="F368" r:id="rId666" location="searchkeyword=%20стеллаж%20&amp;shoppingtool=search" display="https://www.laredoute.ru/ppdp/prod-350050406.aspx#searchkeyword=%20стеллаж%20&amp;shoppingtool=search"/>
    <hyperlink ref="I368" r:id="rId667" display="https://www.laredoute.ru/"/>
    <hyperlink ref="F370" r:id="rId668" location="191033" display="https://www.cosmorelax.ru/catalog/ofisnye/kreslo_nuuk/#191033"/>
    <hyperlink ref="I370" r:id="rId669" display="https://www.cosmorelax.ru/"/>
    <hyperlink ref="J370" r:id="rId670" display="https://thefields.ru/chairs/stul-ziggy-gorchichnyy-82338/"/>
    <hyperlink ref="F371" r:id="rId671" display="https://www.centrsvet.ru/media/uploads/p.d.f/infinity_catalog_2021_05_2.pdf"/>
    <hyperlink ref="I371" r:id="rId672" display="www.centrsvet.ru"/>
    <hyperlink ref="J371" r:id="rId673" display="https://www.donolux.ru/"/>
    <hyperlink ref="F374" r:id="rId674" display="http://www.royal-shtory.ru"/>
    <hyperlink ref="F375" r:id="rId675" display="http://www.royal-shtory.ru"/>
    <hyperlink ref="F376" r:id="rId676" display="http://www.royal-shtory.ru"/>
    <hyperlink ref="F377" r:id="rId677" display="https://www.centrsvet.ru/media/uploads/p.d.f/infinity_catalog_2021_05_2.pdf"/>
    <hyperlink ref="I377" r:id="rId678" display="www.centrsvet.ru"/>
    <hyperlink ref="J377" r:id="rId679" display="https://www.donolux.ru/"/>
    <hyperlink ref="F378" r:id="rId680" display="https://www.centrsvet.ru/media/uploads/p.d.f/infinity_catalog_2021_05_2.pdf"/>
    <hyperlink ref="I378" r:id="rId681" display="www.centrsvet.ru"/>
    <hyperlink ref="J378" r:id="rId682" display="https://www.donolux.ru/"/>
    <hyperlink ref="F379" r:id="rId683" display="https://www.centrsvet.ru/media/uploads/p.d.f/infinity_catalog_2021_05_2.pdf"/>
    <hyperlink ref="I379" r:id="rId684" display="www.centrsvet.ru"/>
    <hyperlink ref="J379" r:id="rId685" display="https://www.donolux.ru/"/>
    <hyperlink ref="F380" r:id="rId686" display="https://www.centrsvet.ru/media/uploads/p.d.f/infinity_catalog_2021_05_2.pdf"/>
    <hyperlink ref="I380" r:id="rId687" display="www.centrsvet.ru"/>
    <hyperlink ref="J380" r:id="rId688" display="https://www.donolux.ru/"/>
    <hyperlink ref="F381" r:id="rId689" display="https://www.centrsvet.ru/media/uploads/p.d.f/infinity_catalog_2021_05_2.pdf"/>
    <hyperlink ref="I381" r:id="rId690" display="www.centrsvet.ru"/>
    <hyperlink ref="J381" r:id="rId691" display="https://www.donolux.ru/"/>
    <hyperlink ref="F382" r:id="rId692" display="https://www.centrsvet.ru/media/uploads/p.d.f/infinity_catalog_2021_05_2.pdf"/>
    <hyperlink ref="I382" r:id="rId693" display="www.centrsvet.ru"/>
    <hyperlink ref="J382" r:id="rId694" display="https://www.donolux.ru/"/>
    <hyperlink ref="F383" r:id="rId695" display="https://www.centrsvet.ru/media/uploads/p.d.f/infinity_catalog_2021_05_2.pdf"/>
    <hyperlink ref="I383" r:id="rId696" display="www.centrsvet.ru"/>
    <hyperlink ref="J383" r:id="rId697" display="https://www.donolux.ru/"/>
    <hyperlink ref="F384" r:id="rId698" display="https://www.centrsvet.ru/media/uploads/p.d.f/infinity_catalog_2021_05_2.pdf"/>
    <hyperlink ref="I384" r:id="rId699" display="www.centrsvet.ru"/>
    <hyperlink ref="J384" r:id="rId700" display="https://www.donolux.ru/"/>
    <hyperlink ref="F385" r:id="rId701" display="https://www.centrsvet.ru/media/uploads/p.d.f/infinity_catalog_2021_05_2.pdf"/>
    <hyperlink ref="I385" r:id="rId702" display="www.centrsvet.ru"/>
    <hyperlink ref="J385" r:id="rId703" display="https://www.donolux.ru/"/>
    <hyperlink ref="F386" r:id="rId704" display="https://symetric.ru/products/plintus-skrytogo-montazha-pro-design-universal-ne-anod-aliuminii"/>
    <hyperlink ref="F387" r:id="rId705" display="https://www.derufa.ru/products/?product=64"/>
    <hyperlink ref="I387" r:id="rId706" display="https://www.derufa.ru/"/>
    <hyperlink ref="F388" r:id="rId707" display="https://www.derufa.ru/products/?product=64"/>
    <hyperlink ref="I388" r:id="rId708" display="https://www.derufa.ru/"/>
    <hyperlink ref="F389" r:id="rId709" display="https://www.derufa.ru/"/>
    <hyperlink ref="I389" r:id="rId710" display="https://www.derufa.ru/"/>
    <hyperlink ref="F390" r:id="rId711" display="https://kraab-systems.com/catalog/kraab-gipps"/>
    <hyperlink ref="J390" r:id="rId712" display="https://tenevoy.ru/"/>
    <hyperlink ref="F391" r:id="rId713" display="http://www.sts-k.ru/content/view/1273/1468/"/>
    <hyperlink ref="J391" r:id="rId714" display="https://varmann.ru/catalog/trenchconvector/ntherm/description/"/>
    <hyperlink ref="F392" r:id="rId715" display="https://tenfor.ru/"/>
    <hyperlink ref="F393" r:id="rId716" display="https://girastore.ru/"/>
    <hyperlink ref="I393" r:id="rId717" display="https://www.tesli.com/"/>
    <hyperlink ref="F394" r:id="rId718" display="https://sofiadoors.com/catalog/rucki/rucka-pure/cernyj-matovyj-pure"/>
    <hyperlink ref="I394" r:id="rId719" display="https://sofiadoors.com/"/>
    <hyperlink ref="J394" r:id="rId720" display="https://todoor.ru/shop/dvernaja-ruchka-punto-blade-tl-bl-24-chernyj/"/>
    <hyperlink ref="F395" r:id="rId721" display="https://tenfor.ru/"/>
    <hyperlink ref="F396" r:id="rId722" display="https://sofiadoors.com/catalog/rucki/rucka-pure/cernyj-matovyj-pure"/>
    <hyperlink ref="I396" r:id="rId723" display="https://sofiadoors.com/"/>
    <hyperlink ref="J396" r:id="rId724" display="https://todoor.ru/shop/dvernaja-ruchka-punto-blade-tl-bl-24-chernyj/"/>
    <hyperlink ref="F397" r:id="rId725" display="https://www.centrsvet.ru/media/uploads/p.d.f/infinity_catalog_2021_05_2.pdf"/>
    <hyperlink ref="I397" r:id="rId726" display="www.centrsvet.ru"/>
    <hyperlink ref="J397" r:id="rId727" display="https://www.donolux.ru/"/>
    <hyperlink ref="F398" r:id="rId728" display="https://www.centrsvet.ru/media/uploads/p.d.f/infinity_catalog_2021_05_2.pdf"/>
    <hyperlink ref="I398" r:id="rId729" display="www.centrsvet.ru"/>
    <hyperlink ref="J398" r:id="rId730" display="https://www.donolux.ru/"/>
    <hyperlink ref="F399" r:id="rId731" display="https://www.centrsvet.ru/media/uploads/p.d.f/infinity_catalog_2021_05_2.pdf"/>
    <hyperlink ref="I399" r:id="rId732" display="www.centrsvet.ru"/>
    <hyperlink ref="J399" r:id="rId733" display="https://www.donolux.ru/"/>
    <hyperlink ref="F400" r:id="rId734" display="https://www.centrsvet.ru/media/uploads/p.d.f/infinity_catalog_2021_05_2.pdf"/>
    <hyperlink ref="I400" r:id="rId735" display="www.centrsvet.ru"/>
    <hyperlink ref="J400" r:id="rId736" display="https://www.donolux.ru/"/>
    <hyperlink ref="F401" r:id="rId737" display="https://www.centrsvet.ru/media/uploads/p.d.f/infinity_catalog_2021_05_2.pdf"/>
    <hyperlink ref="I401" r:id="rId738" display="www.centrsvet.ru"/>
    <hyperlink ref="J401" r:id="rId739" display="https://www.donolux.ru/"/>
    <hyperlink ref="F402" r:id="rId740" display="https://www.centrsvet.ru/media/uploads/p.d.f/infinity_catalog_2021_05_2.pdf"/>
    <hyperlink ref="I402" r:id="rId741" display="www.centrsvet.ru"/>
    <hyperlink ref="J402" r:id="rId742" display="https://www.donolux.ru/"/>
    <hyperlink ref="F404" r:id="rId743" display="https://girastore.ru/"/>
    <hyperlink ref="I404" r:id="rId744" display="https://www.tesli.com/"/>
    <hyperlink ref="F405" r:id="rId745" display="https://www.derufa.ru/"/>
    <hyperlink ref="I405" r:id="rId746" display="https://www.derufa.ru/"/>
    <hyperlink ref="F406" r:id="rId747" display="https://kraab-systems.com/catalog/kraab-gipps"/>
    <hyperlink ref="J406" r:id="rId748" display="https://tenevoy.ru/"/>
    <hyperlink ref="F407" r:id="rId749" display="https://sofiadoors.com/catalog/rucki/rucka-pure/cernyj-matovyj-pure"/>
    <hyperlink ref="I407" r:id="rId750" display="https://sofiadoors.com/"/>
    <hyperlink ref="J407" r:id="rId751" display="https://todoor.ru/shop/dvernaja-ruchka-punto-blade-tl-bl-24-chernyj/"/>
    <hyperlink ref="F408" r:id="rId752" display="https://www.centrsvet.ru/media/uploads/p.d.f/infinity_catalog_2021_05_2.pdf"/>
    <hyperlink ref="I408" r:id="rId753" display="www.centrsvet.ru"/>
    <hyperlink ref="J408" r:id="rId754" display="https://www.donolux.ru/"/>
    <hyperlink ref="F409" r:id="rId755" display="https://www.centrsvet.ru/media/uploads/p.d.f/infinity_catalog_2021_05_2.pdf"/>
    <hyperlink ref="I409" r:id="rId756" display="www.centrsvet.ru"/>
    <hyperlink ref="J409" r:id="rId757" display="https://www.donolux.ru/"/>
    <hyperlink ref="F410" r:id="rId758" display="https://www.centrsvet.ru/media/uploads/p.d.f/infinity_catalog_2021_05_2.pdf"/>
    <hyperlink ref="I410" r:id="rId759" display="www.centrsvet.ru"/>
    <hyperlink ref="J410" r:id="rId760" display="https://www.donolux.ru/"/>
    <hyperlink ref="F411" r:id="rId761" display="https://www.centrsvet.ru/media/uploads/p.d.f/infinity_catalog_2021_05_2.pdf"/>
    <hyperlink ref="I411" r:id="rId762" display="www.centrsvet.ru"/>
    <hyperlink ref="J411" r:id="rId763" display="https://www.donolux.ru/"/>
    <hyperlink ref="F412" r:id="rId764" display="https://www.centrsvet.ru/media/uploads/p.d.f/infinity_catalog_2021_05_2.pdf"/>
    <hyperlink ref="I412" r:id="rId765" display="www.centrsvet.ru"/>
    <hyperlink ref="J412" r:id="rId766" display="https://www.donolux.ru/"/>
    <hyperlink ref="F413" r:id="rId767" display="https://www.centrsvet.ru/media/uploads/p.d.f/infinity_catalog_2021_05_2.pdf"/>
    <hyperlink ref="I413" r:id="rId768" display="www.centrsvet.ru"/>
    <hyperlink ref="J413" r:id="rId769" display="https://www.donolux.ru/"/>
    <hyperlink ref="F414" r:id="rId770" display="https://www.centrsvet.ru/media/uploads/p.d.f/infinity_catalog_2021_05_2.pdf"/>
    <hyperlink ref="I414" r:id="rId771" display="www.centrsvet.ru"/>
    <hyperlink ref="J414" r:id="rId772" display="https://www.donolux.ru/"/>
    <hyperlink ref="F415" r:id="rId773" display="https://www.centrsvet.ru/media/uploads/p.d.f/infinity_catalog_2021_05_2.pdf"/>
    <hyperlink ref="I415" r:id="rId774" display="www.centrsvet.ru"/>
    <hyperlink ref="J415" r:id="rId775" display="https://www.donolux.ru/"/>
    <hyperlink ref="F416" r:id="rId776" display="https://www.centrsvet.ru/media/uploads/p.d.f/infinity_catalog_2021_05_2.pdf"/>
    <hyperlink ref="I416" r:id="rId777" display="www.centrsvet.ru"/>
    <hyperlink ref="J416" r:id="rId778" display="https://www.donolux.ru/"/>
    <hyperlink ref="F418" r:id="rId779" display="https://girastore.ru/"/>
    <hyperlink ref="I418" r:id="rId780" display="https://www.tesli.com/"/>
    <hyperlink ref="F419" r:id="rId781" display="https://tenfor.ru/"/>
    <hyperlink ref="F420" r:id="rId782" display="https://kraab-systems.com/catalog/kraab-gipps"/>
    <hyperlink ref="J420" r:id="rId783" display="https://tenevoy.ru/"/>
    <hyperlink ref="F421" r:id="rId784" display="https://www.derufa.ru/"/>
    <hyperlink ref="I421" r:id="rId785" display="https://www.derufa.ru/"/>
    <hyperlink ref="F423" r:id="rId786" display="https://safeburg.ru/catalog/item/oruzheynyy-seyf-liberty-centurion-12bkt-el/"/>
    <hyperlink ref="I423" r:id="rId787" display="https://safeburg.ru"/>
    <hyperlink ref="F424" r:id="rId788" display="https://dushlux.ru/vanny/hafro/era/hafro-era-plus-vanna-vstraivaemaya-s-gidromassazhem-i-tsifrovym-upravleniem-200kh120kh59-sm-tsvet-belyj-579471b102299/"/>
    <hyperlink ref="F426" r:id="rId789" display="https://santehnika-online.ru/product/unitaz_podvesnoy_tece_one_9700200_bezobodkovyy_s_bide/"/>
    <hyperlink ref="I426" r:id="rId790" display="https://santehnika-online.ru/"/>
    <hyperlink ref="I427" r:id="rId791" display="https://santehnika-online.ru/"/>
    <hyperlink ref="F428" r:id="rId792" display="https://sofiadoors.com/catalog/rucki/rucka-pure/cernyj-matovyj-pure"/>
    <hyperlink ref="I428" r:id="rId793" display="https://sofiadoors.com/"/>
    <hyperlink ref="J428" r:id="rId794" display="https://todoor.ru/shop/dvernaja-ruchka-punto-blade-tl-bl-24-chernyj/"/>
    <hyperlink ref="F429" r:id="rId795" display="https://santehnika-online.ru/product/dushevoy_lotok_alcaplast_double_apz13_85_sm/"/>
    <hyperlink ref="I429" r:id="rId796" display="https://santehnika-online.ru/"/>
    <hyperlink ref="F430" r:id="rId797" display="https://santehnika-online.ru/product/dushevaya_dver_v_nishu_bravat_blackline_90kh200_raspashnaya/"/>
    <hyperlink ref="I430" r:id="rId798" display="https://santehnika-online.ru/"/>
    <hyperlink ref="F431" r:id="rId799" display="https://terma-online.ru/magazin/product/polotentsesushitel-terma-zigzag-835x500-metallic-black"/>
    <hyperlink ref="I431" r:id="rId800" display="https://terma-online.ru/"/>
    <hyperlink ref="F432" r:id="rId801" display="https://girastore.ru/"/>
    <hyperlink ref="I432" r:id="rId802" display="https://www.tesli.com/"/>
    <hyperlink ref="F433" r:id="rId803" display="https://santehnika-online.ru/product/kryuchok_colombo_design_look_lc27_nm/"/>
    <hyperlink ref="I433" r:id="rId804" display="https://santehnika-online.ru/"/>
    <hyperlink ref="F438" r:id="rId805" display="https://santehnika-online.ru/product/ershik_duravit_starck_t_0099464600_podvesnoy_chernyy/"/>
    <hyperlink ref="I438" r:id="rId806" display="https://santehnika-online.ru/"/>
    <hyperlink ref="F439" r:id="rId807" display="https://santehnika-online.ru/product/derzhatel_tualetnoy_bumagi_duravit_starck_t_0099404600_chernyy_s_kryshkoy/"/>
    <hyperlink ref="I439" r:id="rId808" display="https://santehnika-online.ru/"/>
    <hyperlink ref="F440" r:id="rId809" display="https://santehnika-online.ru/product/dushevoy_komplekt_am_pm_x_joy_fb85a1rh22_s_vnutrenney_chastyu_dlya_dusha_chyernyy/"/>
    <hyperlink ref="I440" r:id="rId810" display="https://santehnika-online.ru/"/>
    <hyperlink ref="J440" r:id="rId811" display="https://san-room.ru/tovar/verkhnii-dush-wasserkraft-a162?utm_compoign=zakruv5pne&amp;gclid=Cj0KCQjwpf2IBhDkARIsAGVo0D0VevISAnOQ9ppNlTUpP1pJuW2d_83XQHskEkukA1dZa_sqKyzeohEaAkR_EALw_wcB&amp;roistat=merchant3_g_64688458478_online:ru:RU:186202&amp;roistat_referrer=&amp;roistat_pos"/>
    <hyperlink ref="F441" r:id="rId812" display="https://santehnika-online.ru/product/gigienicheskiy_dush_stworki_by_damixa_khelsinki_hfhs52030_so_smesitelem_s_vnutrenney_chastyu_chernyy/"/>
    <hyperlink ref="I441" r:id="rId813" display="https://santehnika-online.ru/"/>
    <hyperlink ref="F442" r:id="rId814" display="https://santehnika-online.ru/product/smesitel_paffoni_light_lig047no_na_bort_vanny_chernyy/"/>
    <hyperlink ref="I442" r:id="rId815" display="https://santehnika-online.ru/"/>
    <hyperlink ref="F443" r:id="rId816" display="https://www.italonceramica.ru/ru/kollektsii/sharm-evo-flor-prodzhekt/"/>
    <hyperlink ref="I443" r:id="rId817" display="http://www.ceramic.ru/"/>
    <hyperlink ref="F444" r:id="rId818" display="https://www.derufa.ru/"/>
    <hyperlink ref="I444" r:id="rId819" display="https://www.derufa.ru/"/>
    <hyperlink ref="F445" r:id="rId820" display="https://www.italonceramica.ru/ru/kollektsii/sharm-evo-flor-prodzhekt/"/>
    <hyperlink ref="I445" r:id="rId821" display="http://www.ceramic.ru/"/>
    <hyperlink ref="F446" r:id="rId822" display="https://www.italonceramica.ru/ru/kollektsii/sharm-evo-flor-prodzhekt/"/>
    <hyperlink ref="I446" r:id="rId823" display="http://www.ceramic.ru/"/>
    <hyperlink ref="F447" r:id="rId824" display="https://www.italonceramica.ru/ru/kollektsii/loft/"/>
    <hyperlink ref="I447" r:id="rId825" display="http://www.ceramic.ru/"/>
    <hyperlink ref="F448" r:id="rId826" display="https://www.centrsvet.ru/catalog/nakladnie/locus_ip65s/"/>
    <hyperlink ref="I448" r:id="rId827" display="www.centrsvet.ru"/>
    <hyperlink ref="J448" r:id="rId828" display="https://www.donolux.ru/"/>
    <hyperlink ref="F449" r:id="rId829" display="https://www.centrsvet.ru/catalog/nakladnie/piccolo_ceiling/"/>
    <hyperlink ref="I449" r:id="rId830" display="www.centrsvet.ru"/>
    <hyperlink ref="J449" r:id="rId831" display="https://www.donolux.ru/"/>
    <hyperlink ref="F450" r:id="rId832" display="https://www.teakhouse.ru/catalog/good/rakovina-erotion-white"/>
    <hyperlink ref="I450" r:id="rId833" display="https://www.teakhouse.ru"/>
    <hyperlink ref="F454" r:id="rId834" display="https://suiten7store.ru/katalog/mebel/kresla/bonnet-club.html"/>
    <hyperlink ref="I455" r:id="rId835" display="https://4union.ru/"/>
    <hyperlink ref="F456" r:id="rId836" display="https://tenfor.ru/"/>
    <hyperlink ref="F457" r:id="rId837" display="https://www.vamsvet.ru/catalog/product/potolochnaya_lyustra_vele_luce_universo_vl2052l10/?click_id=9fDZ1UN2PgZe6Ti&amp;utm_source=cityads&amp;utm_medium=cpa&amp;utm_campaign=2Keh&amp;utm_content=zakaz"/>
    <hyperlink ref="F458" r:id="rId838" display="https://girastore.ru/"/>
    <hyperlink ref="I458" r:id="rId839" display="https://www.tesli.com/"/>
    <hyperlink ref="I459" r:id="rId840" display="www.centrsvet.ru"/>
    <hyperlink ref="J459" r:id="rId841" display="https://www.donolux.ru/"/>
    <hyperlink ref="F460" r:id="rId842" display="https://www.derufa.ru/"/>
    <hyperlink ref="I460" r:id="rId843" display="https://www.derufa.ru/"/>
    <hyperlink ref="F461" r:id="rId844" display="https://symetric.ru/products/plintus-skrytogo-montazha-pro-design-universal-ne-anod-aliuminii"/>
    <hyperlink ref="F462" r:id="rId845" display="https://kraab-systems.com/catalog/kraab-gipps"/>
    <hyperlink ref="J462" r:id="rId846" display="https://tenevoy.ru/"/>
    <hyperlink ref="F463" r:id="rId847" display="https://sofiadoors.com/catalog/skrytye-dveri/skrytaa-dver-na-seba"/>
    <hyperlink ref="I463" r:id="rId848" display="https://sofiadoors.com/"/>
    <hyperlink ref="J463" r:id="rId849" display="https://www.union.ru/skrytye-dveri-invisible"/>
    <hyperlink ref="F464" r:id="rId850" display="https://sofiadoors.com/catalog/skrytye-dveri/skrytaa-dver-na-seba"/>
    <hyperlink ref="I464" r:id="rId851" display="https://sofiadoors.com/"/>
    <hyperlink ref="J464" r:id="rId852" display="https://www.union.ru/skrytye-dveri-invisible"/>
    <hyperlink ref="F465" r:id="rId853" display="https://sofiadoors.com/catalog/skrytye-dveri/skrytaa-dver-na-seba"/>
    <hyperlink ref="I465" r:id="rId854" display="https://sofiadoors.com/"/>
    <hyperlink ref="J465" r:id="rId855" display="https://www.union.ru/skrytye-dveri-invisible"/>
    <hyperlink ref="F466" r:id="rId856" display="https://sofiadoors.com/catalog/skrytye-dveri/skrytaa-dver-na-seba"/>
    <hyperlink ref="I466" r:id="rId857" display="https://sofiadoors.com/"/>
    <hyperlink ref="J466" r:id="rId858" display="https://www.union.ru/skrytye-dveri-invisible"/>
    <hyperlink ref="F467" r:id="rId859" display="https://sofiadoors.com/catalog/skrytye-dveri/skrytaa-dver-na-seba"/>
    <hyperlink ref="I467" r:id="rId860" display="https://sofiadoors.com/"/>
    <hyperlink ref="J467" r:id="rId861" display="https://www.union.ru/skrytye-dveri-invisible"/>
    <hyperlink ref="I468" r:id="rId862" display="www.centrsvet.ru"/>
    <hyperlink ref="J468" r:id="rId863" display="https://www.donolux.ru/"/>
    <hyperlink ref="I469" r:id="rId864" display="www.centrsvet.ru"/>
    <hyperlink ref="J469" r:id="rId865" display="https://www.donolux.ru/"/>
    <hyperlink ref="I470" r:id="rId866" display="www.centrsvet.ru"/>
    <hyperlink ref="J470" r:id="rId867" display="https://www.donolux.ru/"/>
    <hyperlink ref="I471" r:id="rId868" display="www.centrsvet.ru"/>
    <hyperlink ref="J471" r:id="rId869" display="https://www.donolux.ru/"/>
    <hyperlink ref="I472" r:id="rId870" display="www.centrsvet.ru"/>
    <hyperlink ref="J472" r:id="rId871" display="https://www.donolux.ru/"/>
    <hyperlink ref="I473" r:id="rId872" display="www.centrsvet.ru"/>
    <hyperlink ref="J473" r:id="rId873" display="https://www.donolux.ru/"/>
    <hyperlink ref="I474" r:id="rId874" display="www.centrsvet.ru"/>
    <hyperlink ref="J474" r:id="rId875" display="https://www.donolux.ru/"/>
    <hyperlink ref="I475" r:id="rId876" display="www.centrsvet.ru"/>
    <hyperlink ref="J475" r:id="rId877" display="https://www.donolux.ru/"/>
    <hyperlink ref="I476" r:id="rId878" display="www.centrsvet.ru"/>
    <hyperlink ref="J476" r:id="rId879" display="https://www.donolux.ru/"/>
    <hyperlink ref="F477" r:id="rId880" display="https://www.lampatron.ru/cat/item/design-lamps-kemma-wall/"/>
    <hyperlink ref="F478" r:id="rId881" display="https://www.derufa.ru/products/?product=64"/>
    <hyperlink ref="I478" r:id="rId882" display="https://www.derufa.ru/"/>
    <hyperlink ref="F480" r:id="rId883" display="https://oracdecor.ru/w111_decorative_element"/>
    <hyperlink ref="I480" r:id="rId884" display="https://oracdecor.ru/"/>
    <hyperlink ref="F482" r:id="rId885" display="https://thefields.ru/frames-and-pictures/adelta-picture-with-white-lines-80-x-110-cm-101231/"/>
    <hyperlink ref="I482" r:id="rId886" display="https://thefields.ru/"/>
    <hyperlink ref="J482" r:id="rId887" display="https://reloft.art/product/malibu-3/"/>
    <hyperlink ref="F483" r:id="rId888" display="https://www.centrsvet.ru/catalog/wall_on/steplight_go/"/>
    <hyperlink ref="I483" r:id="rId889" display="www.centrsvet.ru"/>
    <hyperlink ref="F484" r:id="rId890" display="https://tenfor.ru/"/>
    <hyperlink ref="F485" r:id="rId891" display="https://sofiadoors.com/catalog/rucki/rucka-pure/cernyj-matovyj-pure"/>
    <hyperlink ref="I485" r:id="rId892" display="https://sofiadoors.com/"/>
    <hyperlink ref="J485" r:id="rId893" display="https://todoor.ru/shop/dvernaja-ruchka-punto-blade-tl-bl-24-chernyj/"/>
    <hyperlink ref="F486" r:id="rId894" display="https://sofiadoors.com/blog/grafichnyj-dizajn-i-beskompromissnoe-kachestvo-v-kollekcii-peregorodok-grafica/"/>
    <hyperlink ref="I486" r:id="rId895" display="https://sofiadoors.com/"/>
    <hyperlink ref="I487" r:id="rId896" display="www.centrsvet.ru"/>
    <hyperlink ref="J487" r:id="rId897" display="https://www.donolux.ru/"/>
    <hyperlink ref="I488" r:id="rId898" display="www.centrsvet.ru"/>
    <hyperlink ref="J488" r:id="rId899" display="https://www.donolux.ru/"/>
    <hyperlink ref="I489" r:id="rId900" display="www.centrsvet.ru"/>
    <hyperlink ref="J489" r:id="rId901" display="https://www.donolux.ru/"/>
    <hyperlink ref="I490" r:id="rId902" display="www.centrsvet.ru"/>
    <hyperlink ref="J490" r:id="rId903" display="https://www.donolux.ru/"/>
    <hyperlink ref="I491" r:id="rId904" display="www.centrsvet.ru"/>
    <hyperlink ref="J491" r:id="rId905" display="https://www.donolux.ru/"/>
    <hyperlink ref="I492" r:id="rId906" display="www.centrsvet.ru"/>
    <hyperlink ref="J492" r:id="rId907" display="https://www.donolux.ru/"/>
    <hyperlink ref="F494" r:id="rId908" display="https://girastore.ru/"/>
    <hyperlink ref="I494" r:id="rId909" display="https://www.tesli.com/"/>
    <hyperlink ref="F495" r:id="rId910" display="https://www.derufa.ru/"/>
    <hyperlink ref="I495" r:id="rId911" display="https://www.derufa.ru/"/>
    <hyperlink ref="F496" r:id="rId912" display="https://kraab-systems.com/catalog/kraab-gipps"/>
    <hyperlink ref="J496" r:id="rId913" display="https://tenevoy.ru/"/>
    <hyperlink ref="F497" r:id="rId914" display="http://www.sts-k.ru/content/view/1273/1468/"/>
    <hyperlink ref="J497" r:id="rId915" display="https://varmann.ru/catalog/trenchconvector/ntherm/description/"/>
    <hyperlink ref="F498" r:id="rId916" display="http://www.royal-shtory.ru"/>
    <hyperlink ref="F499" r:id="rId917" display="http://www.royal-shtory.ru"/>
    <hyperlink ref="F500" r:id="rId918" display="http://www.royal-shtory.ru"/>
    <hyperlink ref="F503" r:id="rId919" display="https://www.sportmaster.ru/product/10562420/"/>
    <hyperlink ref="I503" r:id="rId920" display="https://www.sportmaster.ru/"/>
    <hyperlink ref="F504" r:id="rId921" display="https://www.sportmaster.ru/product/10557376/"/>
    <hyperlink ref="F505" r:id="rId922" display="https://www.getsport.ru/product/Kovrik-dlja-iogi-GYMSTICK-Training-Mat-Cork/77274"/>
    <hyperlink ref="I505" r:id="rId923" display="https://www.getsport.ru/"/>
    <hyperlink ref="F506" r:id="rId924" display="https://tenfor.ru/"/>
    <hyperlink ref="F507" r:id="rId925" display="https://oracdecor.ru/w111_decorative_element"/>
    <hyperlink ref="I507" r:id="rId926" display="https://oracdecor.ru/"/>
    <hyperlink ref="F508" r:id="rId927" display="https://www.derufa.ru/"/>
    <hyperlink ref="I508" r:id="rId928" display="https://www.derufa.ru/"/>
    <hyperlink ref="F509" r:id="rId929" display="https://www.derufa.ru/products/?product=64"/>
    <hyperlink ref="I509" r:id="rId930" display="https://www.derufa.ru/"/>
    <hyperlink ref="F510" r:id="rId931" display="https://symetric.ru/products/plintus-skrytogo-montazha-pro-design-universal-ne-anod-aliuminii"/>
    <hyperlink ref="F511" r:id="rId932" display="https://kraab-systems.com/catalog/kraab-gipps"/>
    <hyperlink ref="J511" r:id="rId933" display="https://tenevoy.ru/"/>
    <hyperlink ref="F512" r:id="rId934" display="https://www.centrsvet.ru/media/uploads/p.d.f/infinity_catalog_2021_05_2.pdf"/>
    <hyperlink ref="I512" r:id="rId935" display="www.centrsvet.ru"/>
    <hyperlink ref="J512" r:id="rId936" display="https://www.donolux.ru/"/>
    <hyperlink ref="F513" r:id="rId937" display="https://www.centrsvet.ru/media/uploads/p.d.f/infinity_catalog_2021_05_2.pdf"/>
    <hyperlink ref="I513" r:id="rId938" display="www.centrsvet.ru"/>
    <hyperlink ref="J513" r:id="rId939" display="https://www.donolux.ru/"/>
    <hyperlink ref="F514" r:id="rId940" display="https://www.centrsvet.ru/media/uploads/p.d.f/infinity_catalog_2021_05_2.pdf"/>
    <hyperlink ref="I514" r:id="rId941" display="www.centrsvet.ru"/>
    <hyperlink ref="J514" r:id="rId942" display="https://www.donolux.ru/"/>
    <hyperlink ref="F515" r:id="rId943" display="https://www.centrsvet.ru/media/uploads/p.d.f/infinity_catalog_2021_05_2.pdf"/>
    <hyperlink ref="I515" r:id="rId944" display="www.centrsvet.ru"/>
    <hyperlink ref="J515" r:id="rId945" display="https://www.donolux.ru/"/>
    <hyperlink ref="F516" r:id="rId946" display="https://www.centrsvet.ru/media/uploads/p.d.f/infinity_catalog_2021_05_2.pdf"/>
    <hyperlink ref="I516" r:id="rId947" display="www.centrsvet.ru"/>
    <hyperlink ref="J516" r:id="rId948" display="https://www.donolux.ru/"/>
    <hyperlink ref="F517" r:id="rId949" display="https://www.centrsvet.ru/media/uploads/p.d.f/infinity_catalog_2021_05_2.pdf"/>
    <hyperlink ref="I517" r:id="rId950" display="www.centrsvet.ru"/>
    <hyperlink ref="J517" r:id="rId951" display="https://www.donolux.ru/"/>
    <hyperlink ref="F518" r:id="rId952" display="https://www.centrsvet.ru/media/uploads/p.d.f/infinity_catalog_2021_05_2.pdf"/>
    <hyperlink ref="I518" r:id="rId953" display="www.centrsvet.ru"/>
    <hyperlink ref="J518" r:id="rId954" display="https://www.donolux.ru/"/>
    <hyperlink ref="F519" r:id="rId955" display="https://www.centrsvet.ru/media/uploads/p.d.f/infinity_catalog_2021_05_2.pdf"/>
    <hyperlink ref="I519" r:id="rId956" display="www.centrsvet.ru"/>
    <hyperlink ref="J519" r:id="rId957" display="https://www.donolux.ru/"/>
    <hyperlink ref="F520" r:id="rId958" display="https://www.centrsvet.ru/media/uploads/p.d.f/infinity_catalog_2021_05_2.pdf"/>
    <hyperlink ref="I520" r:id="rId959" display="www.centrsvet.ru"/>
    <hyperlink ref="J520" r:id="rId960" display="https://www.donolux.ru/"/>
    <hyperlink ref="F521" r:id="rId961" display="https://arlight.group/catalog/profili-iz-plastika-857/profil-sl-slim20-h20-2000-anod-023722.html"/>
    <hyperlink ref="I521" r:id="rId962" display="https://arlight.group/"/>
    <hyperlink ref="F522" r:id="rId963" display="https://arlight.group/catalog/cri95-98-rt-24v-60-4-8-w-m-ip20-984/svetodiodnaya-lenta-rt-2-5000-24v-day5000-3528-300-led-cri98-021412-1.html"/>
    <hyperlink ref="I522" r:id="rId964" display="https://arlight.group/"/>
    <hyperlink ref="F525" r:id="rId965" display="https://sofiadoors.com/catalog/skrytye-dveri/skrytaa-dver-na-seba"/>
    <hyperlink ref="I525" r:id="rId966" display="https://sofiadoors.com/"/>
    <hyperlink ref="J525" r:id="rId967" display="https://www.union.ru/skrytye-dveri-invisible"/>
    <hyperlink ref="F526" r:id="rId968" display="https://sofiadoors.com/catalog/rucki/rucka-pure/cernyj-matovyj-pure"/>
    <hyperlink ref="I526" r:id="rId969" display="https://sofiadoors.com/"/>
    <hyperlink ref="J526" r:id="rId970" display="https://todoor.ru/shop/dvernaja-ruchka-punto-blade-tl-bl-24-chernyj/"/>
    <hyperlink ref="F527" r:id="rId971" display="https://girastore.ru/"/>
    <hyperlink ref="I527" r:id="rId972" display="https://www.tesli.com/"/>
    <hyperlink ref="F528" r:id="rId973" display="https://www.centrsvet.ru/media/uploads/p.d.f/infinity_catalog_2021_05_2.pdf"/>
    <hyperlink ref="I528" r:id="rId974" display="www.centrsvet.ru"/>
    <hyperlink ref="J528" r:id="rId975" display="https://www.donolux.ru/"/>
    <hyperlink ref="F529" r:id="rId976" display="https://tenfor.ru/"/>
    <hyperlink ref="F530" r:id="rId977" display="https://symetric.ru/products/plintus-skrytogo-montazha-pro-design-universal-ne-anod-aliuminii"/>
    <hyperlink ref="F531" r:id="rId978" display="https://www.derufa.ru/"/>
    <hyperlink ref="I531" r:id="rId979" display="https://www.derufa.ru/"/>
    <hyperlink ref="F532" r:id="rId980" display="https://kraab-systems.com/catalog/kraab-gipps"/>
    <hyperlink ref="J532" r:id="rId981" display="https://tenevoy.ru/"/>
    <hyperlink ref="F533" r:id="rId982" display="http://www.royal-shtory.ru"/>
    <hyperlink ref="F534" r:id="rId983" display="http://www.royal-shtory.ru"/>
    <hyperlink ref="F535" r:id="rId984" display="http://www.royal-shtory.ru"/>
    <hyperlink ref="F536" r:id="rId985" display="https://sofiadoors.com/catalog/rucki/rucka-pure/cernyj-matovyj-pure"/>
    <hyperlink ref="I536" r:id="rId986" display="https://sofiadoors.com/"/>
    <hyperlink ref="J536" r:id="rId987" display="https://todoor.ru/shop/dvernaja-ruchka-punto-blade-tl-bl-24-chernyj/"/>
    <hyperlink ref="F537" r:id="rId988" display="https://www.centrsvet.ru/media/uploads/p.d.f/infinity_catalog_2021_05_2.pdf"/>
    <hyperlink ref="I537" r:id="rId989" display="www.centrsvet.ru"/>
    <hyperlink ref="J537" r:id="rId990" display="https://www.donolux.ru/"/>
    <hyperlink ref="F538" r:id="rId991" display="https://www.centrsvet.ru/media/uploads/p.d.f/infinity_catalog_2021_05_2.pdf"/>
    <hyperlink ref="I538" r:id="rId992" display="www.centrsvet.ru"/>
    <hyperlink ref="J538" r:id="rId993" display="https://www.donolux.ru/"/>
    <hyperlink ref="F539" r:id="rId994" display="https://www.centrsvet.ru/media/uploads/p.d.f/infinity_catalog_2021_05_2.pdf"/>
    <hyperlink ref="I539" r:id="rId995" display="www.centrsvet.ru"/>
    <hyperlink ref="J539" r:id="rId996" display="https://www.donolux.ru/"/>
    <hyperlink ref="F540" r:id="rId997" display="https://www.centrsvet.ru/media/uploads/p.d.f/infinity_catalog_2021_05_2.pdf"/>
    <hyperlink ref="I540" r:id="rId998" display="www.centrsvet.ru"/>
    <hyperlink ref="J540" r:id="rId999" display="https://www.donolux.ru/"/>
    <hyperlink ref="F541" r:id="rId1000" display="https://www.centrsvet.ru/media/uploads/p.d.f/infinity_catalog_2021_05_2.pdf"/>
    <hyperlink ref="I541" r:id="rId1001" display="www.centrsvet.ru"/>
    <hyperlink ref="J541" r:id="rId1002" display="https://www.donolux.ru/"/>
    <hyperlink ref="F542" r:id="rId1003" display="https://www.centrsvet.ru/media/uploads/p.d.f/infinity_catalog_2021_05_2.pdf"/>
    <hyperlink ref="I542" r:id="rId1004" display="www.centrsvet.ru"/>
    <hyperlink ref="J542" r:id="rId1005" display="https://www.donolux.ru/"/>
    <hyperlink ref="F543" r:id="rId1006" display="https://www.centrsvet.ru/media/uploads/p.d.f/infinity_catalog_2021_05_2.pdf"/>
    <hyperlink ref="I543" r:id="rId1007" display="www.centrsvet.ru"/>
    <hyperlink ref="J543" r:id="rId1008" display="https://www.donolux.ru/"/>
    <hyperlink ref="F544" r:id="rId1009" display="https://www.centrsvet.ru/media/uploads/p.d.f/infinity_catalog_2021_05_2.pdf"/>
    <hyperlink ref="I544" r:id="rId1010" display="www.centrsvet.ru"/>
    <hyperlink ref="J544" r:id="rId1011" display="https://www.donolux.ru/"/>
    <hyperlink ref="F545" r:id="rId1012" display="https://maytoni.ru/products/dekorativnyy_svet/bra/c038wl_l3b3k/"/>
    <hyperlink ref="I545" r:id="rId1013" display="https://maytoni.ru/"/>
    <hyperlink ref="F546" r:id="rId1014" display="https://loft-concept.ru/catalog/podvesnye_svetilniki/svetilnik-friture-vertigo-pendant-black-95/"/>
    <hyperlink ref="I546" r:id="rId1015" display="https://loft-concept.ru/"/>
    <hyperlink ref="F547" r:id="rId1016" display="https://girastore.ru"/>
    <hyperlink ref="I547" r:id="rId1017" display="https://www.tesli.com/"/>
    <hyperlink ref="I550" r:id="rId1018" display="https://lapsi.ru/detskaya_komnata/krovatka-stokke-sleepi/59381/"/>
    <hyperlink ref="F552" r:id="rId1019" display="https://leds-c4-russia.com/product/10-8102-05-M1/"/>
    <hyperlink ref="I552" r:id="rId1020" display="https://leds-c4-russia.com/product/10-8102-05-M1/"/>
    <hyperlink ref="F553" r:id="rId1021" display="https://deephouse.pro/stulya_list/stul-dizhon-korallovyy-barkhat-nozhki-chern/"/>
    <hyperlink ref="I553" r:id="rId1022" display="https://deephouse.pro"/>
    <hyperlink ref="F556" r:id="rId1023" display="https://italini.ru/mebel/twils/krovat_ada"/>
    <hyperlink ref="G556" r:id="rId1024" display="Кровать Ada Twils&#10;https://italini.ru/mebel/twils/krovat_ada"/>
    <hyperlink ref="I556" r:id="rId1025" display="https://italini.ru/mebel/twils/krovat_ada"/>
    <hyperlink ref="F558" r:id="rId1026" location="shoppingtool=externalcampaign" display="https://www.laredoute.ru/ppdp/prod-350205171.aspx#shoppingtool=externalcampaign"/>
    <hyperlink ref="I558" r:id="rId1027" display="https://www.laredoute.ru/"/>
    <hyperlink ref="F559" r:id="rId1028" display="http://www.sts-k.ru/content/view/1273/1468/"/>
    <hyperlink ref="J559" r:id="rId1029" display="https://varmann.ru/catalog/trenchconvector/ntherm/description/"/>
    <hyperlink ref="F560" r:id="rId1030" display="https://dg-home.ru/catalog/kofeynye_i_zhurnalnye_stoly/kofeinyi_stolik_kid_1/?utm_source=google&amp;utm_medium=cpc&amp;utm_campaign=adgasm_google_shopping-smart_rus_group-b&amp;utm_term=500626&amp;utm_content=&amp;cm_id"/>
    <hyperlink ref="I560" r:id="rId1031" display="https://dg-home.ru/"/>
    <hyperlink ref="F561" r:id="rId1032" location="shoppingtool=treestructureflyout&amp;srt=noSorting&amp;shoppingtool=treestructureflyout&amp;pgnt=3" display="https://www.laredoute.ru/ppdp/prod-350231720.aspx?docid=865621&amp;dim1=1#shoppingtool=treestructureflyout&amp;srt=noSorting&amp;shoppingtool=treestructureflyout&amp;pgnt=3"/>
    <hyperlink ref="I561" r:id="rId1033" display="https://www.laredoute.ru/"/>
    <hyperlink ref="I562" r:id="rId1034" display="www.its-sauna.ru"/>
    <hyperlink ref="F564" r:id="rId1035" display="https://market.yandex.ru/offer/S3pu_LTzykbWX9H3-FBqtw?cpc=A92c8Nl__YxloQkb2-gXOubX7A_6O_ZPxZMdXGpn872kmAyo16HVBSSfWdhr52KTEaLfqRPWIosSv5b3xpeQUauSpWc99b3l3z_ZFMyVIKqxetlO2WStiLFX3fRmu8L9uOjIL2iG_WUxzZph8sB99iGX9MYE916LnNXr9yVrb1zQ0-IXFJSurZudx9WV1v8D&amp;hid=12407737&amp;hyperid=944665485&amp;lr=35&amp;modelid=944665485&amp;nid=61502&amp;rs=eJyz0uE4wSikZG5qYWGhY6BjZmBtbGFibgZmW1gbG5sZGBsC2bqGEoxKjIYA2XgIoQ%2C%2C&amp;show-uid=16330196312476327104700001&amp;businessId=1138798"/>
    <hyperlink ref="F565" r:id="rId1036" display="https://www.centrsvet.ru/catalog/nakladnie/locus_ip65s/"/>
    <hyperlink ref="I565" r:id="rId1037" display="www.centrsvet.ru"/>
    <hyperlink ref="J565" r:id="rId1038" display="https://www.donolux.ru/"/>
    <hyperlink ref="F566" r:id="rId1039" display="https://www.centrsvet.ru/catalog/nakladnie/piccolo_ceiling/"/>
    <hyperlink ref="I566" r:id="rId1040" display="www.centrsvet.ru"/>
    <hyperlink ref="J566" r:id="rId1041" display="https://www.donolux.ru/"/>
    <hyperlink ref="F567" r:id="rId1042" display="https://3d-sauna.ru/galogennaya-podsvetka-halogen-35vt-230v-grey"/>
    <hyperlink ref="I567" r:id="rId1043" display="https://3d-sauna.ru/"/>
    <hyperlink ref="I568" r:id="rId1044" display="http://www.ceramic.ru/"/>
    <hyperlink ref="F569" r:id="rId1045" display="https://www.derufa.ru/"/>
    <hyperlink ref="I569" r:id="rId1046" display="https://www.derufa.ru/"/>
    <hyperlink ref="F570" r:id="rId1047" display="https://santehnika-online.ru/product/dushevoy_lotok_alcaplast_double_apz13_85_sm/"/>
    <hyperlink ref="I570" r:id="rId1048" display="https://santehnika-online.ru/"/>
    <hyperlink ref="F571" r:id="rId1049" display="https://santehnika-online.ru/product/dushevoy_komplekt_am_pm_x_joy_fb85a1rh22_s_vnutrenney_chastyu_dlya_dusha_chyernyy/"/>
    <hyperlink ref="I571" r:id="rId1050" display="https://santehnika-online.ru/"/>
    <hyperlink ref="F572" r:id="rId1051" display="https://dompechey.ru/banya-i-sauna/dveri_dlja_saun_i_ban/dver-sawo-st-746-l-8-19-korobka-alyuminij-levaya"/>
    <hyperlink ref="I572" r:id="rId1052" display="https://dompechey.ru/"/>
    <hyperlink ref="J574" r:id="rId1053" display="https://tenevoy.ru/"/>
    <hyperlink ref="F575" r:id="rId1054" display="http://akrilium.ru/"/>
    <hyperlink ref="I575" r:id="rId1055" display="http://akrilium.ru/"/>
    <hyperlink ref="F576" r:id="rId1056" display="https://santehnika-online.ru/product/smesitel_hansgrohe_talis_e_71710670_dlya_rakoviny_s_donnym_klapanom/"/>
    <hyperlink ref="I576" r:id="rId1057" display="https://santehnika-online.ru/"/>
    <hyperlink ref="F577" r:id="rId1058" display="https://santehnika-online.ru/product/kryuchok_colombo_design_look_lc27_nm/"/>
    <hyperlink ref="I577" r:id="rId1059" display="https://santehnika-online.ru/"/>
    <hyperlink ref="F578" r:id="rId1060" display="https://girastore.ru/"/>
    <hyperlink ref="I578" r:id="rId1061" display="https://www.tesli.com/"/>
    <hyperlink ref="F579" r:id="rId1062" display="https://www.italonceramica.ru/ru/kollektsii/millenium/"/>
    <hyperlink ref="I579" r:id="rId1063" display="http://www.ceramic.ru/"/>
    <hyperlink ref="F580" r:id="rId1064" display="https://santehnika-online.ru/product/dushevaya_dver_v_nishu_bravat_blackline_100kh200_skladnaya/"/>
    <hyperlink ref="I580" r:id="rId1065" display="https://santehnika-online.ru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066"/>
  <tableParts>
    <tablePart r:id="rId1067"/>
    <tablePart r:id="rId10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E6" activeCellId="0" sqref="E6"/>
    </sheetView>
  </sheetViews>
  <sheetFormatPr defaultColWidth="11.70703125" defaultRowHeight="14.05" zeroHeight="false" outlineLevelRow="0" outlineLevelCol="0"/>
  <cols>
    <col collapsed="false" customWidth="true" hidden="false" outlineLevel="0" max="1" min="1" style="184" width="26.66"/>
    <col collapsed="false" customWidth="true" hidden="false" outlineLevel="0" max="2" min="2" style="185" width="13.59"/>
    <col collapsed="false" customWidth="true" hidden="false" outlineLevel="0" max="3" min="3" style="185" width="16.79"/>
    <col collapsed="false" customWidth="true" hidden="false" outlineLevel="0" max="4" min="4" style="185" width="17.36"/>
    <col collapsed="false" customWidth="true" hidden="false" outlineLevel="0" max="5" min="5" style="185" width="12.63"/>
    <col collapsed="false" customWidth="true" hidden="false" outlineLevel="0" max="6" min="6" style="185" width="21.68"/>
    <col collapsed="false" customWidth="true" hidden="false" outlineLevel="0" max="7" min="7" style="185" width="21.13"/>
    <col collapsed="false" customWidth="true" hidden="false" outlineLevel="0" max="8" min="8" style="185" width="33.84"/>
    <col collapsed="false" customWidth="true" hidden="false" outlineLevel="0" max="9" min="9" style="185" width="17.93"/>
    <col collapsed="false" customWidth="true" hidden="false" outlineLevel="0" max="10" min="10" style="185" width="18.61"/>
    <col collapsed="false" customWidth="true" hidden="false" outlineLevel="0" max="11" min="11" style="185" width="13.96"/>
    <col collapsed="false" customWidth="true" hidden="false" outlineLevel="0" max="12" min="12" style="185" width="17.93"/>
    <col collapsed="false" customWidth="true" hidden="false" outlineLevel="0" max="13" min="13" style="185" width="17.47"/>
    <col collapsed="false" customWidth="true" hidden="false" outlineLevel="0" max="14" min="14" style="185" width="37.76"/>
    <col collapsed="false" customWidth="true" hidden="false" outlineLevel="0" max="15" min="15" style="185" width="17.76"/>
    <col collapsed="false" customWidth="true" hidden="false" outlineLevel="0" max="16" min="16" style="185" width="25.27"/>
    <col collapsed="false" customWidth="true" hidden="false" outlineLevel="0" max="17" min="17" style="185" width="34.07"/>
    <col collapsed="false" customWidth="true" hidden="false" outlineLevel="0" max="18" min="18" style="185" width="34.11"/>
    <col collapsed="false" customWidth="true" hidden="false" outlineLevel="0" max="19" min="19" style="185" width="16.53"/>
    <col collapsed="false" customWidth="true" hidden="false" outlineLevel="0" max="20" min="20" style="185" width="23.35"/>
    <col collapsed="false" customWidth="true" hidden="false" outlineLevel="0" max="21" min="21" style="185" width="33.97"/>
    <col collapsed="false" customWidth="true" hidden="false" outlineLevel="0" max="22" min="22" style="185" width="28.95"/>
    <col collapsed="false" customWidth="true" hidden="false" outlineLevel="0" max="23" min="23" style="185" width="19.45"/>
    <col collapsed="false" customWidth="true" hidden="false" outlineLevel="0" max="24" min="24" style="185" width="14.96"/>
    <col collapsed="false" customWidth="false" hidden="false" outlineLevel="0" max="64" min="25" style="185" width="11.68"/>
  </cols>
  <sheetData>
    <row r="1" s="187" customFormat="true" ht="45.7" hidden="false" customHeight="true" outlineLevel="0" collapsed="false">
      <c r="A1" s="9" t="s">
        <v>896</v>
      </c>
      <c r="B1" s="186" t="s">
        <v>897</v>
      </c>
      <c r="C1" s="186" t="s">
        <v>898</v>
      </c>
      <c r="D1" s="186" t="s">
        <v>899</v>
      </c>
      <c r="E1" s="186" t="s">
        <v>900</v>
      </c>
      <c r="F1" s="186" t="s">
        <v>901</v>
      </c>
      <c r="G1" s="186" t="s">
        <v>902</v>
      </c>
      <c r="H1" s="186" t="s">
        <v>903</v>
      </c>
      <c r="I1" s="186" t="s">
        <v>904</v>
      </c>
      <c r="J1" s="186" t="s">
        <v>905</v>
      </c>
      <c r="K1" s="186" t="s">
        <v>906</v>
      </c>
      <c r="L1" s="186" t="s">
        <v>907</v>
      </c>
      <c r="M1" s="186" t="s">
        <v>908</v>
      </c>
      <c r="N1" s="186" t="s">
        <v>909</v>
      </c>
      <c r="O1" s="186" t="s">
        <v>910</v>
      </c>
      <c r="P1" s="186" t="s">
        <v>911</v>
      </c>
      <c r="Q1" s="186" t="s">
        <v>912</v>
      </c>
      <c r="R1" s="186" t="s">
        <v>913</v>
      </c>
      <c r="S1" s="186" t="s">
        <v>914</v>
      </c>
      <c r="T1" s="186" t="s">
        <v>915</v>
      </c>
      <c r="U1" s="186" t="s">
        <v>916</v>
      </c>
      <c r="V1" s="186" t="s">
        <v>917</v>
      </c>
      <c r="W1" s="186" t="s">
        <v>918</v>
      </c>
      <c r="X1" s="186" t="s">
        <v>919</v>
      </c>
    </row>
    <row r="2" customFormat="false" ht="42.15" hidden="false" customHeight="true" outlineLevel="0" collapsed="false">
      <c r="A2" s="188" t="s">
        <v>920</v>
      </c>
      <c r="B2" s="2" t="n">
        <v>19</v>
      </c>
      <c r="C2" s="2" t="n">
        <v>9</v>
      </c>
      <c r="D2" s="2" t="n">
        <v>4</v>
      </c>
      <c r="E2" s="2" t="n">
        <v>7</v>
      </c>
      <c r="F2" s="2" t="n">
        <v>3</v>
      </c>
      <c r="G2" s="2" t="n">
        <v>2</v>
      </c>
      <c r="H2" s="2" t="n">
        <v>6</v>
      </c>
      <c r="I2" s="2" t="n">
        <v>3</v>
      </c>
      <c r="J2" s="2" t="n">
        <v>4</v>
      </c>
      <c r="K2" s="2" t="n">
        <v>2</v>
      </c>
      <c r="L2" s="2" t="n">
        <v>9</v>
      </c>
      <c r="M2" s="2" t="n">
        <v>11</v>
      </c>
      <c r="N2" s="2" t="n">
        <v>1</v>
      </c>
      <c r="O2" s="2" t="n">
        <v>10</v>
      </c>
      <c r="P2" s="2" t="n">
        <v>9</v>
      </c>
      <c r="Q2" s="2" t="n">
        <v>1</v>
      </c>
      <c r="R2" s="2" t="n">
        <v>5</v>
      </c>
      <c r="S2" s="2"/>
      <c r="T2" s="2" t="n">
        <v>2</v>
      </c>
      <c r="U2" s="2" t="n">
        <v>1</v>
      </c>
      <c r="V2" s="2" t="n">
        <v>12</v>
      </c>
      <c r="W2" s="2" t="n">
        <v>14</v>
      </c>
      <c r="X2" s="2"/>
    </row>
    <row r="3" customFormat="false" ht="42.15" hidden="false" customHeight="true" outlineLevel="0" collapsed="false">
      <c r="A3" s="188" t="s">
        <v>921</v>
      </c>
      <c r="B3" s="189"/>
      <c r="C3" s="2"/>
      <c r="D3" s="189"/>
      <c r="E3" s="189" t="n">
        <v>1</v>
      </c>
      <c r="F3" s="189"/>
      <c r="G3" s="189"/>
      <c r="H3" s="2"/>
      <c r="I3" s="2"/>
      <c r="J3" s="189" t="n">
        <v>1</v>
      </c>
      <c r="K3" s="189"/>
      <c r="L3" s="189" t="n">
        <v>1</v>
      </c>
      <c r="M3" s="189" t="n">
        <v>4</v>
      </c>
      <c r="N3" s="189"/>
      <c r="O3" s="189" t="n">
        <v>2</v>
      </c>
      <c r="P3" s="189" t="n">
        <v>1</v>
      </c>
      <c r="Q3" s="2" t="n">
        <v>1</v>
      </c>
      <c r="R3" s="2" t="n">
        <v>1</v>
      </c>
      <c r="S3" s="2"/>
      <c r="T3" s="2"/>
      <c r="U3" s="2"/>
      <c r="V3" s="2" t="n">
        <v>3</v>
      </c>
      <c r="W3" s="2" t="n">
        <v>3</v>
      </c>
      <c r="X3" s="2" t="n">
        <v>1</v>
      </c>
    </row>
    <row r="4" customFormat="false" ht="42.15" hidden="false" customHeight="true" outlineLevel="0" collapsed="false">
      <c r="A4" s="188" t="s">
        <v>922</v>
      </c>
      <c r="B4" s="2" t="n">
        <v>1</v>
      </c>
      <c r="C4" s="2"/>
      <c r="D4" s="2"/>
      <c r="E4" s="2" t="n">
        <v>1</v>
      </c>
      <c r="F4" s="2"/>
      <c r="G4" s="2"/>
      <c r="H4" s="2"/>
      <c r="I4" s="2"/>
      <c r="J4" s="2" t="n">
        <v>1</v>
      </c>
      <c r="K4" s="2"/>
      <c r="L4" s="2"/>
      <c r="M4" s="2"/>
      <c r="N4" s="2"/>
      <c r="O4" s="2"/>
      <c r="P4" s="2" t="n">
        <v>3</v>
      </c>
      <c r="Q4" s="2"/>
      <c r="R4" s="2" t="n">
        <v>1</v>
      </c>
      <c r="S4" s="2" t="n">
        <v>2</v>
      </c>
      <c r="T4" s="2" t="n">
        <v>2</v>
      </c>
      <c r="U4" s="2"/>
      <c r="V4" s="2"/>
      <c r="W4" s="2"/>
      <c r="X4" s="2" t="n">
        <v>2</v>
      </c>
    </row>
    <row r="5" customFormat="false" ht="52.2" hidden="false" customHeight="true" outlineLevel="0" collapsed="false">
      <c r="A5" s="188" t="s">
        <v>923</v>
      </c>
      <c r="B5" s="2" t="n">
        <v>1</v>
      </c>
      <c r="C5" s="2" t="n">
        <v>1</v>
      </c>
      <c r="D5" s="2"/>
      <c r="E5" s="2" t="n">
        <v>1</v>
      </c>
      <c r="F5" s="2"/>
      <c r="G5" s="2"/>
      <c r="H5" s="2"/>
      <c r="I5" s="2"/>
      <c r="J5" s="2" t="n">
        <v>2</v>
      </c>
      <c r="K5" s="2"/>
      <c r="L5" s="2" t="n">
        <v>1</v>
      </c>
      <c r="M5" s="2"/>
      <c r="N5" s="2"/>
      <c r="O5" s="2" t="n">
        <v>3</v>
      </c>
      <c r="P5" s="2"/>
      <c r="Q5" s="2"/>
      <c r="R5" s="2"/>
      <c r="S5" s="2"/>
      <c r="T5" s="2" t="n">
        <v>4</v>
      </c>
      <c r="U5" s="2"/>
      <c r="V5" s="2" t="n">
        <v>3</v>
      </c>
      <c r="W5" s="2" t="n">
        <v>3</v>
      </c>
      <c r="X5" s="2"/>
    </row>
    <row r="6" customFormat="false" ht="52.2" hidden="false" customHeight="true" outlineLevel="0" collapsed="false">
      <c r="A6" s="188" t="s">
        <v>924</v>
      </c>
      <c r="B6" s="2" t="n">
        <v>1</v>
      </c>
      <c r="C6" s="2"/>
      <c r="D6" s="2"/>
      <c r="E6" s="2" t="n">
        <v>4</v>
      </c>
      <c r="F6" s="2"/>
      <c r="G6" s="2"/>
      <c r="H6" s="2"/>
      <c r="I6" s="2"/>
      <c r="J6" s="2"/>
      <c r="K6" s="2"/>
      <c r="L6" s="2" t="n">
        <v>2</v>
      </c>
      <c r="M6" s="2"/>
      <c r="N6" s="2"/>
      <c r="O6" s="2"/>
      <c r="P6" s="2"/>
      <c r="Q6" s="2"/>
      <c r="R6" s="2"/>
      <c r="S6" s="2"/>
      <c r="T6" s="2" t="n">
        <v>2</v>
      </c>
      <c r="U6" s="2"/>
      <c r="V6" s="2"/>
      <c r="W6" s="2"/>
      <c r="X6" s="2"/>
    </row>
    <row r="7" customFormat="false" ht="42.15" hidden="false" customHeight="true" outlineLevel="0" collapsed="false">
      <c r="A7" s="188" t="s">
        <v>925</v>
      </c>
      <c r="B7" s="2"/>
      <c r="C7" s="2" t="n">
        <v>1</v>
      </c>
      <c r="D7" s="2"/>
      <c r="E7" s="2" t="n">
        <v>1</v>
      </c>
      <c r="F7" s="2"/>
      <c r="G7" s="2"/>
      <c r="H7" s="2"/>
      <c r="I7" s="2"/>
      <c r="J7" s="2" t="n">
        <v>1</v>
      </c>
      <c r="K7" s="2"/>
      <c r="L7" s="2"/>
      <c r="M7" s="2" t="n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42.15" hidden="false" customHeight="true" outlineLevel="0" collapsed="false">
      <c r="A8" s="188" t="s">
        <v>926</v>
      </c>
      <c r="B8" s="2" t="n">
        <v>2</v>
      </c>
      <c r="C8" s="2"/>
      <c r="D8" s="2"/>
      <c r="E8" s="2" t="n">
        <v>2</v>
      </c>
      <c r="F8" s="2"/>
      <c r="G8" s="2"/>
      <c r="H8" s="2"/>
      <c r="I8" s="2"/>
      <c r="J8" s="2"/>
      <c r="K8" s="2"/>
      <c r="L8" s="2" t="n">
        <v>4</v>
      </c>
      <c r="M8" s="2" t="n">
        <v>3</v>
      </c>
      <c r="N8" s="2"/>
      <c r="O8" s="2" t="n">
        <v>2</v>
      </c>
      <c r="P8" s="2"/>
      <c r="Q8" s="2"/>
      <c r="R8" s="2"/>
      <c r="S8" s="2"/>
      <c r="T8" s="2"/>
      <c r="U8" s="2"/>
      <c r="V8" s="2" t="n">
        <v>2</v>
      </c>
      <c r="W8" s="2" t="n">
        <v>2</v>
      </c>
      <c r="X8" s="2"/>
    </row>
    <row r="9" customFormat="false" ht="42.15" hidden="false" customHeight="true" outlineLevel="0" collapsed="false">
      <c r="A9" s="188" t="s">
        <v>927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42.15" hidden="false" customHeight="true" outlineLevel="0" collapsed="false">
      <c r="A10" s="188" t="s">
        <v>928</v>
      </c>
      <c r="B10" s="2" t="n">
        <v>1</v>
      </c>
      <c r="C10" s="2" t="n">
        <v>1</v>
      </c>
      <c r="D10" s="2"/>
      <c r="E10" s="2"/>
      <c r="F10" s="2"/>
      <c r="G10" s="2"/>
      <c r="H10" s="2"/>
      <c r="I10" s="2"/>
      <c r="J10" s="2"/>
      <c r="K10" s="2"/>
      <c r="L10" s="2" t="n">
        <v>1</v>
      </c>
      <c r="M10" s="2" t="n">
        <v>1</v>
      </c>
      <c r="N10" s="2"/>
      <c r="O10" s="2" t="n">
        <v>1</v>
      </c>
      <c r="P10" s="2"/>
      <c r="Q10" s="2"/>
      <c r="R10" s="2" t="n">
        <v>1</v>
      </c>
      <c r="S10" s="2"/>
      <c r="T10" s="2"/>
      <c r="U10" s="2"/>
      <c r="V10" s="2" t="n">
        <v>1</v>
      </c>
      <c r="W10" s="2" t="n">
        <v>1</v>
      </c>
      <c r="X10" s="2"/>
    </row>
    <row r="11" customFormat="false" ht="42.15" hidden="false" customHeight="true" outlineLevel="0" collapsed="false">
      <c r="A11" s="188" t="s">
        <v>929</v>
      </c>
      <c r="B11" s="2" t="n">
        <v>9</v>
      </c>
      <c r="C11" s="2" t="n">
        <v>3</v>
      </c>
      <c r="D11" s="2"/>
      <c r="E11" s="2" t="n">
        <v>4</v>
      </c>
      <c r="F11" s="2" t="n">
        <v>2</v>
      </c>
      <c r="G11" s="2"/>
      <c r="H11" s="2" t="n">
        <v>3</v>
      </c>
      <c r="I11" s="2" t="n">
        <v>1</v>
      </c>
      <c r="J11" s="2" t="n">
        <v>4</v>
      </c>
      <c r="K11" s="2"/>
      <c r="L11" s="2" t="n">
        <v>3</v>
      </c>
      <c r="M11" s="2" t="n">
        <v>3</v>
      </c>
      <c r="N11" s="2" t="n">
        <v>1</v>
      </c>
      <c r="O11" s="2" t="n">
        <v>2</v>
      </c>
      <c r="P11" s="2" t="n">
        <v>2</v>
      </c>
      <c r="Q11" s="2" t="n">
        <v>2</v>
      </c>
      <c r="R11" s="2" t="n">
        <v>2</v>
      </c>
      <c r="S11" s="2"/>
      <c r="T11" s="2" t="n">
        <v>7</v>
      </c>
      <c r="U11" s="2" t="n">
        <v>2</v>
      </c>
      <c r="V11" s="2" t="n">
        <v>2</v>
      </c>
      <c r="W11" s="2" t="n">
        <v>2</v>
      </c>
      <c r="X11" s="2"/>
    </row>
    <row r="12" customFormat="false" ht="42.15" hidden="false" customHeight="true" outlineLevel="0" collapsed="false">
      <c r="A12" s="188" t="s">
        <v>930</v>
      </c>
      <c r="B12" s="2" t="n">
        <v>3</v>
      </c>
      <c r="C12" s="2" t="n">
        <v>3</v>
      </c>
      <c r="D12" s="2" t="n">
        <v>1</v>
      </c>
      <c r="E12" s="2"/>
      <c r="F12" s="2" t="n">
        <v>7</v>
      </c>
      <c r="G12" s="2" t="n">
        <v>2</v>
      </c>
      <c r="H12" s="2"/>
      <c r="I12" s="2" t="n">
        <v>1</v>
      </c>
      <c r="J12" s="2" t="n">
        <v>4</v>
      </c>
      <c r="K12" s="2" t="n">
        <v>1</v>
      </c>
      <c r="L12" s="2" t="n">
        <v>1</v>
      </c>
      <c r="M12" s="2" t="n">
        <v>1</v>
      </c>
      <c r="N12" s="2"/>
      <c r="O12" s="2"/>
      <c r="P12" s="2"/>
      <c r="Q12" s="2" t="n">
        <v>3</v>
      </c>
      <c r="R12" s="2" t="n">
        <v>2</v>
      </c>
      <c r="S12" s="2"/>
      <c r="T12" s="2"/>
      <c r="U12" s="2"/>
      <c r="V12" s="2"/>
      <c r="W12" s="2"/>
      <c r="X12" s="2" t="n">
        <v>1</v>
      </c>
    </row>
    <row r="13" customFormat="false" ht="42.15" hidden="false" customHeight="true" outlineLevel="0" collapsed="false">
      <c r="A13" s="188" t="s">
        <v>931</v>
      </c>
      <c r="B13" s="2" t="n">
        <v>2</v>
      </c>
      <c r="C13" s="2"/>
      <c r="D13" s="2"/>
      <c r="E13" s="2"/>
      <c r="F13" s="2" t="n">
        <v>1</v>
      </c>
      <c r="G13" s="2"/>
      <c r="H13" s="2" t="n">
        <v>1</v>
      </c>
      <c r="I13" s="2"/>
      <c r="J13" s="2"/>
      <c r="K13" s="2"/>
      <c r="L13" s="2" t="n">
        <v>3</v>
      </c>
      <c r="M13" s="2" t="n">
        <v>2</v>
      </c>
      <c r="N13" s="2"/>
      <c r="O13" s="2" t="n">
        <v>1</v>
      </c>
      <c r="P13" s="2" t="n">
        <v>2</v>
      </c>
      <c r="Q13" s="2"/>
      <c r="R13" s="2"/>
      <c r="S13" s="2"/>
      <c r="T13" s="2" t="n">
        <v>1</v>
      </c>
      <c r="U13" s="2"/>
      <c r="V13" s="2" t="n">
        <v>1</v>
      </c>
      <c r="W13" s="2" t="n">
        <v>1</v>
      </c>
      <c r="X13" s="2" t="n">
        <v>1</v>
      </c>
    </row>
    <row r="14" customFormat="false" ht="42.15" hidden="false" customHeight="true" outlineLevel="0" collapsed="false">
      <c r="A14" s="188" t="s">
        <v>932</v>
      </c>
      <c r="B14" s="2" t="n">
        <v>2</v>
      </c>
      <c r="C14" s="2" t="n">
        <v>1</v>
      </c>
      <c r="D14" s="2"/>
      <c r="E14" s="2"/>
      <c r="F14" s="2"/>
      <c r="G14" s="2"/>
      <c r="H14" s="2"/>
      <c r="I14" s="2"/>
      <c r="J14" s="2"/>
      <c r="K14" s="2"/>
      <c r="L14" s="2" t="n">
        <v>1</v>
      </c>
      <c r="M14" s="2" t="n">
        <v>1</v>
      </c>
      <c r="N14" s="2"/>
      <c r="O14" s="2" t="n">
        <v>2</v>
      </c>
      <c r="P14" s="2" t="n">
        <v>1</v>
      </c>
      <c r="Q14" s="2"/>
      <c r="R14" s="2"/>
      <c r="S14" s="2" t="n">
        <v>1</v>
      </c>
      <c r="T14" s="2"/>
      <c r="U14" s="2"/>
      <c r="V14" s="2" t="n">
        <v>3</v>
      </c>
      <c r="W14" s="2" t="n">
        <v>5</v>
      </c>
      <c r="X14" s="2"/>
    </row>
    <row r="15" customFormat="false" ht="42.15" hidden="false" customHeight="true" outlineLevel="0" collapsed="false">
      <c r="A15" s="188" t="s">
        <v>933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n">
        <v>4</v>
      </c>
      <c r="U15" s="2"/>
      <c r="V15" s="2"/>
      <c r="W15" s="2"/>
      <c r="X15" s="2"/>
    </row>
    <row r="16" customFormat="false" ht="42.15" hidden="false" customHeight="true" outlineLevel="0" collapsed="false">
      <c r="A16" s="188" t="s">
        <v>934</v>
      </c>
      <c r="B16" s="2"/>
      <c r="C16" s="2" t="n">
        <v>1</v>
      </c>
      <c r="D16" s="2"/>
      <c r="E16" s="2"/>
      <c r="F16" s="2"/>
      <c r="G16" s="2"/>
      <c r="H16" s="2"/>
      <c r="I16" s="2"/>
      <c r="J16" s="2"/>
      <c r="K16" s="2"/>
      <c r="L16" s="2"/>
      <c r="M16" s="2" t="n">
        <v>1</v>
      </c>
      <c r="N16" s="2"/>
      <c r="O16" s="2" t="n">
        <v>2</v>
      </c>
      <c r="P16" s="2"/>
      <c r="Q16" s="2"/>
      <c r="R16" s="2"/>
      <c r="S16" s="2"/>
      <c r="T16" s="2"/>
      <c r="U16" s="2"/>
      <c r="V16" s="2" t="n">
        <v>1</v>
      </c>
      <c r="W16" s="2" t="n">
        <v>2</v>
      </c>
      <c r="X16" s="2"/>
    </row>
    <row r="17" customFormat="false" ht="52.2" hidden="false" customHeight="true" outlineLevel="0" collapsed="false">
      <c r="A17" s="188" t="s">
        <v>935</v>
      </c>
      <c r="B17" s="2" t="n">
        <v>1</v>
      </c>
      <c r="C17" s="2"/>
      <c r="D17" s="2"/>
      <c r="E17" s="2" t="n">
        <v>4</v>
      </c>
      <c r="F17" s="2"/>
      <c r="G17" s="2"/>
      <c r="H17" s="2"/>
      <c r="I17" s="2"/>
      <c r="J17" s="2" t="n">
        <v>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3.8" hidden="false" customHeight="false" outlineLevel="0" collapsed="false">
      <c r="A18" s="188" t="s">
        <v>936</v>
      </c>
      <c r="B18" s="2" t="n">
        <v>1</v>
      </c>
      <c r="C18" s="2" t="n">
        <v>1</v>
      </c>
      <c r="D18" s="2"/>
      <c r="E18" s="2"/>
      <c r="F18" s="2"/>
      <c r="G18" s="2"/>
      <c r="H18" s="2"/>
      <c r="I18" s="2"/>
      <c r="J18" s="2"/>
      <c r="K18" s="2"/>
      <c r="L18" s="2" t="n">
        <v>1</v>
      </c>
      <c r="M18" s="2" t="n">
        <v>1</v>
      </c>
      <c r="N18" s="2"/>
      <c r="O18" s="2" t="n">
        <v>1</v>
      </c>
      <c r="P18" s="2"/>
      <c r="Q18" s="2"/>
      <c r="R18" s="2"/>
      <c r="S18" s="2"/>
      <c r="T18" s="2"/>
      <c r="U18" s="2"/>
      <c r="V18" s="2" t="n">
        <v>1</v>
      </c>
      <c r="W18" s="2" t="n">
        <v>1</v>
      </c>
      <c r="X18" s="2"/>
    </row>
    <row r="19" customFormat="false" ht="13.8" hidden="false" customHeight="false" outlineLevel="0" collapsed="false">
      <c r="A19" s="188" t="s">
        <v>937</v>
      </c>
      <c r="B19" s="2" t="n">
        <v>1</v>
      </c>
      <c r="C19" s="2" t="n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n">
        <v>2</v>
      </c>
      <c r="P19" s="2"/>
      <c r="Q19" s="2"/>
      <c r="R19" s="2"/>
      <c r="S19" s="2"/>
      <c r="T19" s="2"/>
      <c r="U19" s="2"/>
      <c r="V19" s="2"/>
      <c r="W19" s="2" t="n">
        <v>2</v>
      </c>
      <c r="X19" s="2"/>
    </row>
    <row r="20" customFormat="false" ht="13.8" hidden="false" customHeight="false" outlineLevel="0" collapsed="false">
      <c r="A20" s="188" t="s">
        <v>938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n">
        <v>2</v>
      </c>
      <c r="P20" s="2"/>
      <c r="Q20" s="2"/>
      <c r="R20" s="2"/>
      <c r="S20" s="2"/>
      <c r="T20" s="2"/>
      <c r="U20" s="2"/>
      <c r="V20" s="2" t="n">
        <v>1</v>
      </c>
      <c r="W20" s="2" t="n">
        <v>2</v>
      </c>
      <c r="X20" s="2"/>
    </row>
    <row r="21" customFormat="false" ht="13.8" hidden="false" customHeight="false" outlineLevel="0" collapsed="false">
      <c r="A21" s="188" t="s">
        <v>939</v>
      </c>
      <c r="B21" s="2"/>
      <c r="C21" s="2" t="n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3.8" hidden="false" customHeight="false" outlineLevel="0" collapsed="false">
      <c r="A22" s="188" t="s">
        <v>940</v>
      </c>
      <c r="B22" s="2"/>
      <c r="C22" s="2"/>
      <c r="D22" s="2"/>
      <c r="E22" s="2" t="n">
        <v>1</v>
      </c>
      <c r="F22" s="2"/>
      <c r="G22" s="2"/>
      <c r="H22" s="2"/>
      <c r="I22" s="2"/>
      <c r="J22" s="2" t="n">
        <v>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3.8" hidden="false" customHeight="false" outlineLevel="0" collapsed="false">
      <c r="A23" s="188" t="s">
        <v>941</v>
      </c>
      <c r="B23" s="2"/>
      <c r="C23" s="2"/>
      <c r="D23" s="2"/>
      <c r="E23" s="2"/>
      <c r="F23" s="2"/>
      <c r="G23" s="2"/>
      <c r="H23" s="2"/>
      <c r="I23" s="2"/>
      <c r="J23" s="2" t="n">
        <v>1</v>
      </c>
      <c r="K23" s="2"/>
      <c r="L23" s="2"/>
      <c r="M23" s="2"/>
      <c r="N23" s="2"/>
      <c r="O23" s="2"/>
      <c r="P23" s="2" t="n">
        <v>2</v>
      </c>
      <c r="Q23" s="2"/>
      <c r="R23" s="2"/>
      <c r="S23" s="2"/>
      <c r="T23" s="2"/>
      <c r="U23" s="2"/>
      <c r="V23" s="2"/>
      <c r="W23" s="2"/>
      <c r="X23" s="2"/>
    </row>
    <row r="24" customFormat="false" ht="13.8" hidden="false" customHeight="false" outlineLevel="0" collapsed="false">
      <c r="A24" s="188" t="s">
        <v>126</v>
      </c>
      <c r="B24" s="2"/>
      <c r="C24" s="2"/>
      <c r="D24" s="2"/>
      <c r="E24" s="2"/>
      <c r="F24" s="2"/>
      <c r="G24" s="2" t="n">
        <v>1</v>
      </c>
      <c r="H24" s="2" t="n">
        <v>1</v>
      </c>
      <c r="I24" s="2"/>
      <c r="J24" s="2"/>
      <c r="K24" s="2" t="n">
        <v>1</v>
      </c>
      <c r="L24" s="2"/>
      <c r="M24" s="2"/>
      <c r="N24" s="2"/>
      <c r="O24" s="2"/>
      <c r="P24" s="2"/>
      <c r="Q24" s="2"/>
      <c r="R24" s="2"/>
      <c r="S24" s="2" t="n">
        <v>1</v>
      </c>
      <c r="T24" s="2"/>
      <c r="U24" s="2"/>
      <c r="V24" s="2"/>
      <c r="W24" s="2"/>
      <c r="X24" s="2" t="n">
        <v>1</v>
      </c>
    </row>
    <row r="25" customFormat="false" ht="13.8" hidden="false" customHeight="false" outlineLevel="0" collapsed="false">
      <c r="A25" s="188" t="s">
        <v>942</v>
      </c>
      <c r="B25" s="2"/>
      <c r="C25" s="2"/>
      <c r="D25" s="2"/>
      <c r="E25" s="2"/>
      <c r="F25" s="2"/>
      <c r="G25" s="2"/>
      <c r="H25" s="2"/>
      <c r="I25" s="2"/>
      <c r="J25" s="2" t="n"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3.8" hidden="false" customHeight="false" outlineLevel="0" collapsed="false">
      <c r="A26" s="188" t="s">
        <v>943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 t="n">
        <v>1</v>
      </c>
    </row>
    <row r="27" customFormat="false" ht="13.8" hidden="false" customHeight="false" outlineLevel="0" collapsed="false">
      <c r="A27" s="188" t="s">
        <v>944</v>
      </c>
      <c r="B27" s="2"/>
      <c r="C27" s="2"/>
      <c r="D27" s="2"/>
      <c r="E27" s="2"/>
      <c r="F27" s="2" t="n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n">
        <v>1</v>
      </c>
      <c r="S27" s="2"/>
      <c r="T27" s="2"/>
      <c r="U27" s="2"/>
      <c r="V27" s="2"/>
      <c r="W27" s="2"/>
      <c r="X27" s="2"/>
    </row>
    <row r="28" customFormat="false" ht="13.8" hidden="false" customHeight="false" outlineLevel="0" collapsed="false">
      <c r="A28" s="188" t="s">
        <v>945</v>
      </c>
      <c r="B28" s="2"/>
      <c r="C28" s="2"/>
      <c r="D28" s="2"/>
      <c r="E28" s="2"/>
      <c r="F28" s="2"/>
      <c r="G28" s="2"/>
      <c r="H28" s="2"/>
      <c r="I28" s="2"/>
      <c r="J28" s="2" t="n">
        <v>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3.8" hidden="false" customHeight="false" outlineLevel="0" collapsed="false">
      <c r="A29" s="188" t="s">
        <v>946</v>
      </c>
      <c r="B29" s="2"/>
      <c r="C29" s="2"/>
      <c r="D29" s="2"/>
      <c r="E29" s="2" t="n">
        <v>2</v>
      </c>
      <c r="F29" s="2" t="n">
        <v>3</v>
      </c>
      <c r="G29" s="2" t="n">
        <v>1</v>
      </c>
      <c r="H29" s="2"/>
      <c r="I29" s="2"/>
      <c r="J29" s="2" t="n">
        <v>1</v>
      </c>
      <c r="K29" s="2" t="n">
        <v>1</v>
      </c>
      <c r="L29" s="2"/>
      <c r="M29" s="2"/>
      <c r="N29" s="2"/>
      <c r="O29" s="2"/>
      <c r="P29" s="2"/>
      <c r="Q29" s="2" t="n">
        <v>1</v>
      </c>
      <c r="R29" s="2" t="n">
        <v>2</v>
      </c>
      <c r="S29" s="2"/>
      <c r="T29" s="2" t="n">
        <v>2</v>
      </c>
      <c r="U29" s="2" t="n">
        <v>1</v>
      </c>
      <c r="V29" s="2"/>
      <c r="W29" s="2"/>
      <c r="X29" s="2"/>
    </row>
    <row r="30" customFormat="false" ht="13.8" hidden="false" customHeight="false" outlineLevel="0" collapsed="false">
      <c r="A30" s="188" t="s">
        <v>947</v>
      </c>
      <c r="B30" s="2"/>
      <c r="C30" s="2"/>
      <c r="D30" s="2"/>
      <c r="E30" s="2"/>
      <c r="F30" s="2"/>
      <c r="G30" s="2" t="n">
        <v>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n">
        <v>2</v>
      </c>
      <c r="T30" s="2"/>
      <c r="U30" s="2"/>
      <c r="V30" s="2"/>
      <c r="W30" s="2"/>
      <c r="X30" s="2" t="n">
        <v>2</v>
      </c>
    </row>
    <row r="31" customFormat="false" ht="23.85" hidden="false" customHeight="false" outlineLevel="0" collapsed="false">
      <c r="A31" s="188" t="s">
        <v>948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3.8" hidden="false" customHeight="false" outlineLevel="0" collapsed="false">
      <c r="A32" s="184" t="s">
        <v>166</v>
      </c>
    </row>
    <row r="33" customFormat="false" ht="13.8" hidden="false" customHeight="false" outlineLevel="0" collapsed="false">
      <c r="A33" s="184" t="s">
        <v>949</v>
      </c>
    </row>
    <row r="34" customFormat="false" ht="13.8" hidden="false" customHeight="false" outlineLevel="0" collapsed="false">
      <c r="A34" s="184" t="s">
        <v>950</v>
      </c>
    </row>
    <row r="35" customFormat="false" ht="13.8" hidden="false" customHeight="false" outlineLevel="0" collapsed="false"/>
    <row r="36" customFormat="false" ht="13.8" hidden="false" customHeight="false" outlineLevel="0" collapsed="false">
      <c r="A36" s="190" t="s">
        <v>951</v>
      </c>
      <c r="B36" s="191" t="n">
        <f aca="false">3563*B11</f>
        <v>32067</v>
      </c>
      <c r="C36" s="191" t="n">
        <f aca="false">3563*C11</f>
        <v>10689</v>
      </c>
      <c r="D36" s="191" t="n">
        <f aca="false">3563*D11</f>
        <v>0</v>
      </c>
      <c r="E36" s="191" t="n">
        <f aca="false">3563*E11</f>
        <v>14252</v>
      </c>
      <c r="F36" s="191" t="n">
        <f aca="false">3563*F11</f>
        <v>7126</v>
      </c>
      <c r="G36" s="191" t="n">
        <f aca="false">3563*G11</f>
        <v>0</v>
      </c>
      <c r="H36" s="191" t="n">
        <f aca="false">3563*H11</f>
        <v>10689</v>
      </c>
      <c r="I36" s="191" t="n">
        <f aca="false">3563*I11</f>
        <v>3563</v>
      </c>
      <c r="J36" s="191" t="n">
        <f aca="false">3563*J11</f>
        <v>14252</v>
      </c>
      <c r="K36" s="191" t="n">
        <f aca="false">3563*K11</f>
        <v>0</v>
      </c>
      <c r="L36" s="191" t="n">
        <f aca="false">3563*L11</f>
        <v>10689</v>
      </c>
      <c r="M36" s="191" t="n">
        <f aca="false">3563*M11</f>
        <v>10689</v>
      </c>
      <c r="N36" s="191" t="n">
        <f aca="false">3563*N11</f>
        <v>3563</v>
      </c>
      <c r="O36" s="191" t="n">
        <f aca="false">3563*O11</f>
        <v>7126</v>
      </c>
      <c r="P36" s="191" t="n">
        <f aca="false">3563*P11</f>
        <v>7126</v>
      </c>
      <c r="Q36" s="191" t="n">
        <f aca="false">3563*Q11</f>
        <v>7126</v>
      </c>
      <c r="R36" s="191" t="n">
        <f aca="false">3563*R11</f>
        <v>7126</v>
      </c>
      <c r="S36" s="191" t="n">
        <f aca="false">3563*S11</f>
        <v>0</v>
      </c>
      <c r="T36" s="191" t="n">
        <f aca="false">3563*T11</f>
        <v>24941</v>
      </c>
      <c r="U36" s="191" t="n">
        <f aca="false">3563*U11</f>
        <v>7126</v>
      </c>
      <c r="V36" s="191" t="n">
        <f aca="false">3563*V11</f>
        <v>7126</v>
      </c>
      <c r="W36" s="191" t="n">
        <f aca="false">3563*W11</f>
        <v>7126</v>
      </c>
      <c r="X36" s="191" t="n">
        <f aca="false">3563*X11</f>
        <v>0</v>
      </c>
    </row>
    <row r="37" customFormat="false" ht="13.8" hidden="false" customHeight="false" outlineLevel="0" collapsed="false">
      <c r="A37" s="190" t="s">
        <v>952</v>
      </c>
      <c r="B37" s="191" t="n">
        <f aca="false">6098*B12</f>
        <v>18294</v>
      </c>
      <c r="C37" s="191" t="n">
        <f aca="false">6098*C12</f>
        <v>18294</v>
      </c>
      <c r="D37" s="191" t="n">
        <f aca="false">6098*D12</f>
        <v>6098</v>
      </c>
      <c r="E37" s="191" t="n">
        <f aca="false">6098*E12</f>
        <v>0</v>
      </c>
      <c r="F37" s="191" t="n">
        <f aca="false">6098*F12</f>
        <v>42686</v>
      </c>
      <c r="G37" s="191" t="n">
        <f aca="false">6098*G12</f>
        <v>12196</v>
      </c>
      <c r="H37" s="191" t="n">
        <f aca="false">6098*H12</f>
        <v>0</v>
      </c>
      <c r="I37" s="191" t="n">
        <f aca="false">6098*I12</f>
        <v>6098</v>
      </c>
      <c r="J37" s="191" t="n">
        <f aca="false">6098*J12</f>
        <v>24392</v>
      </c>
      <c r="K37" s="191" t="n">
        <f aca="false">6098*K12</f>
        <v>6098</v>
      </c>
      <c r="L37" s="191" t="n">
        <f aca="false">6098*L12</f>
        <v>6098</v>
      </c>
      <c r="M37" s="191" t="n">
        <f aca="false">6098*M12</f>
        <v>6098</v>
      </c>
      <c r="N37" s="191" t="n">
        <f aca="false">6098*N12</f>
        <v>0</v>
      </c>
      <c r="O37" s="191" t="n">
        <f aca="false">6098*O12</f>
        <v>0</v>
      </c>
      <c r="P37" s="191" t="n">
        <f aca="false">6098*P12</f>
        <v>0</v>
      </c>
      <c r="Q37" s="191" t="n">
        <f aca="false">6098*Q12</f>
        <v>18294</v>
      </c>
      <c r="R37" s="191" t="n">
        <f aca="false">6098*R12</f>
        <v>12196</v>
      </c>
      <c r="S37" s="191" t="n">
        <f aca="false">6098*S12</f>
        <v>0</v>
      </c>
      <c r="T37" s="191" t="n">
        <f aca="false">6098*T12</f>
        <v>0</v>
      </c>
      <c r="U37" s="191" t="n">
        <f aca="false">6098*U12</f>
        <v>0</v>
      </c>
      <c r="V37" s="191" t="n">
        <f aca="false">6098*V12</f>
        <v>0</v>
      </c>
      <c r="W37" s="191" t="n">
        <f aca="false">6098*W12</f>
        <v>0</v>
      </c>
      <c r="X37" s="191" t="n">
        <f aca="false">6098*X12</f>
        <v>6098</v>
      </c>
    </row>
    <row r="38" customFormat="false" ht="13.8" hidden="false" customHeight="false" outlineLevel="0" collapsed="false">
      <c r="A38" s="190" t="s">
        <v>953</v>
      </c>
      <c r="B38" s="191" t="n">
        <f aca="false">10091*B13</f>
        <v>20182</v>
      </c>
      <c r="C38" s="191" t="n">
        <f aca="false">10091*C13</f>
        <v>0</v>
      </c>
      <c r="D38" s="191" t="n">
        <f aca="false">10091*D13</f>
        <v>0</v>
      </c>
      <c r="E38" s="191" t="n">
        <f aca="false">10091*E13</f>
        <v>0</v>
      </c>
      <c r="F38" s="191" t="n">
        <f aca="false">10091*F13</f>
        <v>10091</v>
      </c>
      <c r="G38" s="191" t="n">
        <f aca="false">10091*G13</f>
        <v>0</v>
      </c>
      <c r="H38" s="191" t="n">
        <f aca="false">10091*H13</f>
        <v>10091</v>
      </c>
      <c r="I38" s="191" t="n">
        <f aca="false">10091*I13</f>
        <v>0</v>
      </c>
      <c r="J38" s="191" t="n">
        <f aca="false">10091*J13</f>
        <v>0</v>
      </c>
      <c r="K38" s="191" t="n">
        <f aca="false">10091*K13</f>
        <v>0</v>
      </c>
      <c r="L38" s="191" t="n">
        <f aca="false">10091*L13</f>
        <v>30273</v>
      </c>
      <c r="M38" s="191" t="n">
        <f aca="false">10091*M13</f>
        <v>20182</v>
      </c>
      <c r="N38" s="191" t="n">
        <f aca="false">10091*N13</f>
        <v>0</v>
      </c>
      <c r="O38" s="191" t="n">
        <f aca="false">10091*O13</f>
        <v>10091</v>
      </c>
      <c r="P38" s="191" t="n">
        <f aca="false">10091*P13</f>
        <v>20182</v>
      </c>
      <c r="Q38" s="191" t="n">
        <f aca="false">10091*Q13</f>
        <v>0</v>
      </c>
      <c r="R38" s="191" t="n">
        <f aca="false">10091*R13</f>
        <v>0</v>
      </c>
      <c r="S38" s="191" t="n">
        <f aca="false">10091*S13</f>
        <v>0</v>
      </c>
      <c r="T38" s="191" t="n">
        <f aca="false">10091*T13</f>
        <v>10091</v>
      </c>
      <c r="U38" s="191" t="n">
        <f aca="false">10091*U13</f>
        <v>0</v>
      </c>
      <c r="V38" s="191" t="n">
        <f aca="false">10091*V13</f>
        <v>10091</v>
      </c>
      <c r="W38" s="191" t="n">
        <f aca="false">10091*W13</f>
        <v>10091</v>
      </c>
      <c r="X38" s="191" t="n">
        <f aca="false">10091*X13</f>
        <v>10091</v>
      </c>
    </row>
    <row r="39" customFormat="false" ht="13.8" hidden="false" customHeight="false" outlineLevel="0" collapsed="false">
      <c r="A39" s="190" t="s">
        <v>954</v>
      </c>
      <c r="B39" s="191" t="n">
        <f aca="false">13937*B14</f>
        <v>27874</v>
      </c>
      <c r="C39" s="191" t="n">
        <f aca="false">13937*C14</f>
        <v>13937</v>
      </c>
      <c r="D39" s="191" t="n">
        <f aca="false">13937*D14</f>
        <v>0</v>
      </c>
      <c r="E39" s="191" t="n">
        <f aca="false">13937*E14</f>
        <v>0</v>
      </c>
      <c r="F39" s="191" t="n">
        <f aca="false">13937*F14</f>
        <v>0</v>
      </c>
      <c r="G39" s="191" t="n">
        <f aca="false">13937*G14</f>
        <v>0</v>
      </c>
      <c r="H39" s="191" t="n">
        <f aca="false">13937*H14</f>
        <v>0</v>
      </c>
      <c r="I39" s="191" t="n">
        <f aca="false">13937*I14</f>
        <v>0</v>
      </c>
      <c r="J39" s="191" t="n">
        <f aca="false">13937*J14</f>
        <v>0</v>
      </c>
      <c r="K39" s="191" t="n">
        <f aca="false">13937*K14</f>
        <v>0</v>
      </c>
      <c r="L39" s="191" t="n">
        <f aca="false">13937*L14</f>
        <v>13937</v>
      </c>
      <c r="M39" s="191" t="n">
        <f aca="false">13937*M14</f>
        <v>13937</v>
      </c>
      <c r="N39" s="191" t="n">
        <f aca="false">13937*N14</f>
        <v>0</v>
      </c>
      <c r="O39" s="191" t="n">
        <f aca="false">13937*O14</f>
        <v>27874</v>
      </c>
      <c r="P39" s="191" t="n">
        <f aca="false">13937*P14</f>
        <v>13937</v>
      </c>
      <c r="Q39" s="191" t="n">
        <f aca="false">13937*Q14</f>
        <v>0</v>
      </c>
      <c r="R39" s="191" t="n">
        <f aca="false">13937*R14</f>
        <v>0</v>
      </c>
      <c r="S39" s="191" t="n">
        <f aca="false">13937*S14</f>
        <v>13937</v>
      </c>
      <c r="T39" s="191" t="n">
        <f aca="false">13937*T14</f>
        <v>0</v>
      </c>
      <c r="U39" s="191" t="n">
        <f aca="false">13937*U14</f>
        <v>0</v>
      </c>
      <c r="V39" s="191" t="n">
        <f aca="false">13937*V14</f>
        <v>41811</v>
      </c>
      <c r="W39" s="191" t="n">
        <f aca="false">13937*W14</f>
        <v>69685</v>
      </c>
      <c r="X39" s="191" t="n">
        <f aca="false">13937*X14</f>
        <v>0</v>
      </c>
    </row>
    <row r="40" customFormat="false" ht="13.8" hidden="false" customHeight="false" outlineLevel="0" collapsed="false">
      <c r="A40" s="190" t="s">
        <v>955</v>
      </c>
      <c r="B40" s="191" t="n">
        <f aca="false">20895*B16</f>
        <v>0</v>
      </c>
      <c r="C40" s="191" t="n">
        <f aca="false">20895*C16</f>
        <v>20895</v>
      </c>
      <c r="D40" s="191" t="n">
        <f aca="false">20895*D16</f>
        <v>0</v>
      </c>
      <c r="E40" s="191" t="n">
        <f aca="false">20895*E16</f>
        <v>0</v>
      </c>
      <c r="F40" s="191" t="n">
        <f aca="false">20895*F16</f>
        <v>0</v>
      </c>
      <c r="G40" s="191" t="n">
        <f aca="false">20895*G16</f>
        <v>0</v>
      </c>
      <c r="H40" s="191" t="n">
        <f aca="false">20895*H16</f>
        <v>0</v>
      </c>
      <c r="I40" s="191" t="n">
        <f aca="false">20895*I16</f>
        <v>0</v>
      </c>
      <c r="J40" s="191" t="n">
        <f aca="false">20895*J16</f>
        <v>0</v>
      </c>
      <c r="K40" s="191" t="n">
        <f aca="false">20895*K16</f>
        <v>0</v>
      </c>
      <c r="L40" s="191" t="n">
        <f aca="false">20895*L16</f>
        <v>0</v>
      </c>
      <c r="M40" s="191" t="n">
        <f aca="false">20895*M16</f>
        <v>20895</v>
      </c>
      <c r="N40" s="191" t="n">
        <f aca="false">20895*N16</f>
        <v>0</v>
      </c>
      <c r="O40" s="191" t="n">
        <f aca="false">20895*O16</f>
        <v>41790</v>
      </c>
      <c r="P40" s="191" t="n">
        <f aca="false">20895*P16</f>
        <v>0</v>
      </c>
      <c r="Q40" s="191" t="n">
        <f aca="false">20895*Q16</f>
        <v>0</v>
      </c>
      <c r="R40" s="191" t="n">
        <f aca="false">20895*R16</f>
        <v>0</v>
      </c>
      <c r="S40" s="191" t="n">
        <f aca="false">20895*S16</f>
        <v>0</v>
      </c>
      <c r="T40" s="191" t="n">
        <f aca="false">20895*T16</f>
        <v>0</v>
      </c>
      <c r="U40" s="191" t="n">
        <f aca="false">20895*U16</f>
        <v>0</v>
      </c>
      <c r="V40" s="191" t="n">
        <f aca="false">20895*V16</f>
        <v>20895</v>
      </c>
      <c r="W40" s="191" t="n">
        <f aca="false">20895*W16</f>
        <v>41790</v>
      </c>
      <c r="X40" s="191" t="n">
        <f aca="false">20895*X16</f>
        <v>0</v>
      </c>
    </row>
    <row r="41" customFormat="false" ht="13.8" hidden="false" customHeight="false" outlineLevel="0" collapsed="false">
      <c r="A41" s="190" t="s">
        <v>956</v>
      </c>
      <c r="B41" s="191" t="n">
        <f aca="false">624*B2</f>
        <v>11856</v>
      </c>
      <c r="C41" s="191" t="n">
        <f aca="false">624*C2</f>
        <v>5616</v>
      </c>
      <c r="D41" s="191" t="n">
        <f aca="false">624*D2</f>
        <v>2496</v>
      </c>
      <c r="E41" s="191" t="n">
        <f aca="false">624*E2</f>
        <v>4368</v>
      </c>
      <c r="F41" s="191" t="n">
        <f aca="false">624*F2</f>
        <v>1872</v>
      </c>
      <c r="G41" s="191" t="n">
        <f aca="false">624*G2</f>
        <v>1248</v>
      </c>
      <c r="H41" s="191" t="n">
        <f aca="false">624*H2</f>
        <v>3744</v>
      </c>
      <c r="I41" s="191" t="n">
        <f aca="false">624*I2</f>
        <v>1872</v>
      </c>
      <c r="J41" s="191" t="n">
        <f aca="false">624*J2</f>
        <v>2496</v>
      </c>
      <c r="K41" s="191" t="n">
        <f aca="false">624*K2</f>
        <v>1248</v>
      </c>
      <c r="L41" s="191" t="n">
        <f aca="false">624*L2</f>
        <v>5616</v>
      </c>
      <c r="M41" s="191" t="n">
        <f aca="false">624*M2</f>
        <v>6864</v>
      </c>
      <c r="N41" s="191" t="n">
        <f aca="false">624*N2</f>
        <v>624</v>
      </c>
      <c r="O41" s="191" t="n">
        <f aca="false">624*O2</f>
        <v>6240</v>
      </c>
      <c r="P41" s="191" t="n">
        <f aca="false">624*P2</f>
        <v>5616</v>
      </c>
      <c r="Q41" s="191" t="n">
        <f aca="false">624*Q2</f>
        <v>624</v>
      </c>
      <c r="R41" s="191" t="n">
        <f aca="false">624*R2</f>
        <v>3120</v>
      </c>
      <c r="S41" s="191" t="n">
        <f aca="false">624*S2</f>
        <v>0</v>
      </c>
      <c r="T41" s="191" t="n">
        <f aca="false">624*T2</f>
        <v>1248</v>
      </c>
      <c r="U41" s="191" t="n">
        <f aca="false">624*U2</f>
        <v>624</v>
      </c>
      <c r="V41" s="191" t="n">
        <f aca="false">624*V2</f>
        <v>7488</v>
      </c>
      <c r="W41" s="191" t="n">
        <f aca="false">624*W2</f>
        <v>8736</v>
      </c>
      <c r="X41" s="191" t="n">
        <f aca="false">624*X2</f>
        <v>0</v>
      </c>
    </row>
    <row r="42" customFormat="false" ht="13.8" hidden="false" customHeight="false" outlineLevel="0" collapsed="false">
      <c r="A42" s="190" t="s">
        <v>957</v>
      </c>
      <c r="B42" s="191" t="n">
        <f aca="false">1191*B30</f>
        <v>0</v>
      </c>
      <c r="C42" s="191" t="n">
        <f aca="false">1191*C30</f>
        <v>0</v>
      </c>
      <c r="D42" s="191" t="n">
        <f aca="false">1191*D30</f>
        <v>0</v>
      </c>
      <c r="E42" s="191" t="n">
        <f aca="false">1191*E30</f>
        <v>0</v>
      </c>
      <c r="F42" s="191" t="n">
        <f aca="false">1191*F30</f>
        <v>0</v>
      </c>
      <c r="G42" s="191" t="n">
        <f aca="false">1191*G30</f>
        <v>2382</v>
      </c>
      <c r="H42" s="191" t="n">
        <f aca="false">1191*H30</f>
        <v>0</v>
      </c>
      <c r="I42" s="191" t="n">
        <f aca="false">1191*I30</f>
        <v>0</v>
      </c>
      <c r="J42" s="191" t="n">
        <f aca="false">1191*J30</f>
        <v>0</v>
      </c>
      <c r="K42" s="191" t="n">
        <f aca="false">1191*K30</f>
        <v>0</v>
      </c>
      <c r="L42" s="191" t="n">
        <f aca="false">1191*L30</f>
        <v>0</v>
      </c>
      <c r="M42" s="191" t="n">
        <f aca="false">1191*M30</f>
        <v>0</v>
      </c>
      <c r="N42" s="191" t="n">
        <f aca="false">1191*N30</f>
        <v>0</v>
      </c>
      <c r="O42" s="191" t="n">
        <f aca="false">1191*O30</f>
        <v>0</v>
      </c>
      <c r="P42" s="191" t="n">
        <f aca="false">1191*P30</f>
        <v>0</v>
      </c>
      <c r="Q42" s="191" t="n">
        <f aca="false">1191*Q30</f>
        <v>0</v>
      </c>
      <c r="R42" s="191" t="n">
        <f aca="false">1191*R30</f>
        <v>0</v>
      </c>
      <c r="S42" s="191" t="n">
        <f aca="false">1191*S30</f>
        <v>2382</v>
      </c>
      <c r="T42" s="191" t="n">
        <f aca="false">1191*T30</f>
        <v>0</v>
      </c>
      <c r="U42" s="191" t="n">
        <f aca="false">1191*U30</f>
        <v>0</v>
      </c>
      <c r="V42" s="191" t="n">
        <f aca="false">1191*V30</f>
        <v>0</v>
      </c>
      <c r="W42" s="191" t="n">
        <f aca="false">1191*W30</f>
        <v>0</v>
      </c>
      <c r="X42" s="191" t="n">
        <f aca="false">1191*X30</f>
        <v>2382</v>
      </c>
    </row>
    <row r="43" customFormat="false" ht="13.8" hidden="false" customHeight="false" outlineLevel="0" collapsed="false">
      <c r="A43" s="190" t="s">
        <v>958</v>
      </c>
      <c r="B43" s="191" t="n">
        <f aca="false">1967*B3</f>
        <v>0</v>
      </c>
      <c r="C43" s="191" t="n">
        <f aca="false">1967*C3</f>
        <v>0</v>
      </c>
      <c r="D43" s="191" t="n">
        <f aca="false">1967*D3</f>
        <v>0</v>
      </c>
      <c r="E43" s="191" t="n">
        <f aca="false">1967*E3</f>
        <v>1967</v>
      </c>
      <c r="F43" s="191" t="n">
        <f aca="false">1967*F3</f>
        <v>0</v>
      </c>
      <c r="G43" s="191" t="n">
        <f aca="false">1967*G3</f>
        <v>0</v>
      </c>
      <c r="H43" s="191" t="n">
        <f aca="false">1967*H3</f>
        <v>0</v>
      </c>
      <c r="I43" s="191" t="n">
        <f aca="false">1967*I3</f>
        <v>0</v>
      </c>
      <c r="J43" s="191" t="n">
        <f aca="false">1967*J3</f>
        <v>1967</v>
      </c>
      <c r="K43" s="191" t="n">
        <f aca="false">1967*K3</f>
        <v>0</v>
      </c>
      <c r="L43" s="191" t="n">
        <f aca="false">1967*L3</f>
        <v>1967</v>
      </c>
      <c r="M43" s="191" t="n">
        <f aca="false">1967*M3</f>
        <v>7868</v>
      </c>
      <c r="N43" s="191" t="n">
        <f aca="false">1967*N3</f>
        <v>0</v>
      </c>
      <c r="O43" s="191" t="n">
        <f aca="false">1967*O3</f>
        <v>3934</v>
      </c>
      <c r="P43" s="191" t="n">
        <f aca="false">1967*P3</f>
        <v>1967</v>
      </c>
      <c r="Q43" s="191" t="n">
        <f aca="false">1967*Q3</f>
        <v>1967</v>
      </c>
      <c r="R43" s="191" t="n">
        <f aca="false">1967*R3</f>
        <v>1967</v>
      </c>
      <c r="S43" s="191" t="n">
        <f aca="false">1967*S3</f>
        <v>0</v>
      </c>
      <c r="T43" s="191" t="n">
        <f aca="false">1967*T3</f>
        <v>0</v>
      </c>
      <c r="U43" s="191" t="n">
        <f aca="false">1967*U3</f>
        <v>0</v>
      </c>
      <c r="V43" s="191" t="n">
        <f aca="false">1967*V3</f>
        <v>5901</v>
      </c>
      <c r="W43" s="191" t="n">
        <f aca="false">1967*W3</f>
        <v>5901</v>
      </c>
      <c r="X43" s="191" t="n">
        <f aca="false">1967*X3</f>
        <v>1967</v>
      </c>
    </row>
    <row r="44" customFormat="false" ht="13.8" hidden="false" customHeight="false" outlineLevel="0" collapsed="false">
      <c r="A44" s="190" t="s">
        <v>959</v>
      </c>
      <c r="B44" s="191" t="n">
        <f aca="false">3208*B4</f>
        <v>3208</v>
      </c>
      <c r="C44" s="191" t="n">
        <f aca="false">3208*C4</f>
        <v>0</v>
      </c>
      <c r="D44" s="191" t="n">
        <f aca="false">3208*D4</f>
        <v>0</v>
      </c>
      <c r="E44" s="191" t="n">
        <f aca="false">3208*E4</f>
        <v>3208</v>
      </c>
      <c r="F44" s="191" t="n">
        <f aca="false">3208*F4</f>
        <v>0</v>
      </c>
      <c r="G44" s="191" t="n">
        <f aca="false">3208*G4</f>
        <v>0</v>
      </c>
      <c r="H44" s="191" t="n">
        <f aca="false">3208*H4</f>
        <v>0</v>
      </c>
      <c r="I44" s="191" t="n">
        <f aca="false">3208*I4</f>
        <v>0</v>
      </c>
      <c r="J44" s="191" t="n">
        <f aca="false">3208*J4</f>
        <v>3208</v>
      </c>
      <c r="K44" s="191" t="n">
        <f aca="false">3208*K4</f>
        <v>0</v>
      </c>
      <c r="L44" s="191" t="n">
        <f aca="false">3208*L4</f>
        <v>0</v>
      </c>
      <c r="M44" s="191" t="n">
        <f aca="false">3208*M4</f>
        <v>0</v>
      </c>
      <c r="N44" s="191" t="n">
        <f aca="false">3208*N4</f>
        <v>0</v>
      </c>
      <c r="O44" s="191" t="n">
        <f aca="false">3208*O4</f>
        <v>0</v>
      </c>
      <c r="P44" s="191" t="n">
        <f aca="false">3208*P4</f>
        <v>9624</v>
      </c>
      <c r="Q44" s="191" t="n">
        <f aca="false">3208*Q4</f>
        <v>0</v>
      </c>
      <c r="R44" s="191" t="n">
        <f aca="false">3208*R4</f>
        <v>3208</v>
      </c>
      <c r="S44" s="191" t="n">
        <f aca="false">3208*S4</f>
        <v>6416</v>
      </c>
      <c r="T44" s="191" t="n">
        <f aca="false">3208*T4</f>
        <v>6416</v>
      </c>
      <c r="U44" s="191" t="n">
        <f aca="false">3208*U4</f>
        <v>0</v>
      </c>
      <c r="V44" s="191" t="n">
        <f aca="false">3208*V4</f>
        <v>0</v>
      </c>
      <c r="W44" s="191" t="n">
        <f aca="false">3208*W4</f>
        <v>0</v>
      </c>
      <c r="X44" s="191" t="n">
        <f aca="false">3208*X4</f>
        <v>6416</v>
      </c>
    </row>
    <row r="45" customFormat="false" ht="13.8" hidden="false" customHeight="false" outlineLevel="0" collapsed="false">
      <c r="A45" s="190" t="s">
        <v>960</v>
      </c>
      <c r="B45" s="191" t="n">
        <f aca="false">3379*B7</f>
        <v>0</v>
      </c>
      <c r="C45" s="191" t="n">
        <f aca="false">3379*C7</f>
        <v>3379</v>
      </c>
      <c r="D45" s="191" t="n">
        <f aca="false">3379*D7</f>
        <v>0</v>
      </c>
      <c r="E45" s="191" t="n">
        <f aca="false">3379*E7</f>
        <v>3379</v>
      </c>
      <c r="F45" s="191" t="n">
        <f aca="false">3379*F7</f>
        <v>0</v>
      </c>
      <c r="G45" s="191" t="n">
        <f aca="false">3379*G7</f>
        <v>0</v>
      </c>
      <c r="H45" s="191" t="n">
        <f aca="false">3379*H7</f>
        <v>0</v>
      </c>
      <c r="I45" s="191" t="n">
        <f aca="false">3379*I7</f>
        <v>0</v>
      </c>
      <c r="J45" s="191" t="n">
        <f aca="false">3379*J7</f>
        <v>3379</v>
      </c>
      <c r="K45" s="191" t="n">
        <f aca="false">3379*K7</f>
        <v>0</v>
      </c>
      <c r="L45" s="191" t="n">
        <f aca="false">3379*L7</f>
        <v>0</v>
      </c>
      <c r="M45" s="191" t="n">
        <f aca="false">3379*M7</f>
        <v>3379</v>
      </c>
      <c r="N45" s="191" t="n">
        <f aca="false">3379*N7</f>
        <v>0</v>
      </c>
      <c r="O45" s="191" t="n">
        <f aca="false">3379*O7</f>
        <v>0</v>
      </c>
      <c r="P45" s="191" t="n">
        <f aca="false">3379*P7</f>
        <v>0</v>
      </c>
      <c r="Q45" s="191" t="n">
        <f aca="false">3379*Q7</f>
        <v>0</v>
      </c>
      <c r="R45" s="191" t="n">
        <f aca="false">3379*R7</f>
        <v>0</v>
      </c>
      <c r="S45" s="191" t="n">
        <f aca="false">3379*S7</f>
        <v>0</v>
      </c>
      <c r="T45" s="191" t="n">
        <f aca="false">3379*T7</f>
        <v>0</v>
      </c>
      <c r="U45" s="191" t="n">
        <f aca="false">3379*U7</f>
        <v>0</v>
      </c>
      <c r="V45" s="191" t="n">
        <f aca="false">3379*V7</f>
        <v>0</v>
      </c>
      <c r="W45" s="191" t="n">
        <f aca="false">3379*W7</f>
        <v>0</v>
      </c>
      <c r="X45" s="191" t="n">
        <f aca="false">3379*X7</f>
        <v>0</v>
      </c>
    </row>
    <row r="46" customFormat="false" ht="13.8" hidden="false" customHeight="false" outlineLevel="0" collapsed="false">
      <c r="A46" s="190" t="s">
        <v>961</v>
      </c>
      <c r="B46" s="191" t="n">
        <f aca="false">3986*B5</f>
        <v>3986</v>
      </c>
      <c r="C46" s="191" t="n">
        <f aca="false">3986*C5</f>
        <v>3986</v>
      </c>
      <c r="D46" s="191" t="n">
        <f aca="false">3986*D5</f>
        <v>0</v>
      </c>
      <c r="E46" s="191" t="n">
        <f aca="false">3986*E5</f>
        <v>3986</v>
      </c>
      <c r="F46" s="191" t="n">
        <f aca="false">3986*F5</f>
        <v>0</v>
      </c>
      <c r="G46" s="191" t="n">
        <f aca="false">3986*G5</f>
        <v>0</v>
      </c>
      <c r="H46" s="191" t="n">
        <f aca="false">3986*H5</f>
        <v>0</v>
      </c>
      <c r="I46" s="191" t="n">
        <f aca="false">3986*I5</f>
        <v>0</v>
      </c>
      <c r="J46" s="191" t="n">
        <f aca="false">3986*J5</f>
        <v>7972</v>
      </c>
      <c r="K46" s="191" t="n">
        <f aca="false">3986*K5</f>
        <v>0</v>
      </c>
      <c r="L46" s="191" t="n">
        <f aca="false">3986*L5</f>
        <v>3986</v>
      </c>
      <c r="M46" s="191" t="n">
        <f aca="false">3986*M5</f>
        <v>0</v>
      </c>
      <c r="N46" s="191" t="n">
        <f aca="false">3986*N5</f>
        <v>0</v>
      </c>
      <c r="O46" s="191" t="n">
        <f aca="false">3986*O5</f>
        <v>11958</v>
      </c>
      <c r="P46" s="191" t="n">
        <f aca="false">3986*P5</f>
        <v>0</v>
      </c>
      <c r="Q46" s="191" t="n">
        <f aca="false">3986*Q5</f>
        <v>0</v>
      </c>
      <c r="R46" s="191" t="n">
        <f aca="false">3986*R5</f>
        <v>0</v>
      </c>
      <c r="S46" s="191" t="n">
        <f aca="false">3986*S5</f>
        <v>0</v>
      </c>
      <c r="T46" s="191" t="n">
        <f aca="false">3986*T5</f>
        <v>15944</v>
      </c>
      <c r="U46" s="191" t="n">
        <f aca="false">3986*U5</f>
        <v>0</v>
      </c>
      <c r="V46" s="191" t="n">
        <f aca="false">3986*V5</f>
        <v>11958</v>
      </c>
      <c r="W46" s="191" t="n">
        <f aca="false">3986*W5</f>
        <v>11958</v>
      </c>
      <c r="X46" s="191" t="n">
        <f aca="false">3986*X5</f>
        <v>0</v>
      </c>
    </row>
    <row r="47" customFormat="false" ht="13.8" hidden="false" customHeight="false" outlineLevel="0" collapsed="false">
      <c r="A47" s="190" t="s">
        <v>962</v>
      </c>
      <c r="B47" s="191" t="n">
        <f aca="false">3208*B6</f>
        <v>3208</v>
      </c>
      <c r="C47" s="191" t="n">
        <f aca="false">3208*C6</f>
        <v>0</v>
      </c>
      <c r="D47" s="191" t="n">
        <f aca="false">3208*D6</f>
        <v>0</v>
      </c>
      <c r="E47" s="191" t="n">
        <f aca="false">3208*E6</f>
        <v>12832</v>
      </c>
      <c r="F47" s="191" t="n">
        <f aca="false">3208*F6</f>
        <v>0</v>
      </c>
      <c r="G47" s="191" t="n">
        <f aca="false">3208*G6</f>
        <v>0</v>
      </c>
      <c r="H47" s="191" t="n">
        <f aca="false">3208*H6</f>
        <v>0</v>
      </c>
      <c r="I47" s="191" t="n">
        <f aca="false">3208*I6</f>
        <v>0</v>
      </c>
      <c r="J47" s="191" t="n">
        <f aca="false">3208*J6</f>
        <v>0</v>
      </c>
      <c r="K47" s="191" t="n">
        <f aca="false">3208*K6</f>
        <v>0</v>
      </c>
      <c r="L47" s="191" t="n">
        <f aca="false">3208*L6</f>
        <v>6416</v>
      </c>
      <c r="M47" s="191" t="n">
        <f aca="false">3208*M6</f>
        <v>0</v>
      </c>
      <c r="N47" s="191" t="n">
        <f aca="false">3208*N6</f>
        <v>0</v>
      </c>
      <c r="O47" s="191" t="n">
        <f aca="false">3208*O6</f>
        <v>0</v>
      </c>
      <c r="P47" s="191" t="n">
        <f aca="false">3208*P6</f>
        <v>0</v>
      </c>
      <c r="Q47" s="191" t="n">
        <f aca="false">3208*Q6</f>
        <v>0</v>
      </c>
      <c r="R47" s="191" t="n">
        <f aca="false">3208*R6</f>
        <v>0</v>
      </c>
      <c r="S47" s="191" t="n">
        <f aca="false">3208*S6</f>
        <v>0</v>
      </c>
      <c r="T47" s="191" t="n">
        <f aca="false">3208*T6</f>
        <v>6416</v>
      </c>
      <c r="U47" s="191" t="n">
        <f aca="false">3208*U6</f>
        <v>0</v>
      </c>
      <c r="V47" s="191" t="n">
        <f aca="false">3208*V6</f>
        <v>0</v>
      </c>
      <c r="W47" s="191" t="n">
        <f aca="false">3208*W6</f>
        <v>0</v>
      </c>
      <c r="X47" s="191" t="n">
        <f aca="false">3208*X6</f>
        <v>0</v>
      </c>
    </row>
    <row r="48" customFormat="false" ht="13.8" hidden="false" customHeight="false" outlineLevel="0" collapsed="false">
      <c r="A48" s="190" t="s">
        <v>963</v>
      </c>
      <c r="B48" s="191" t="n">
        <f aca="false">2966*B8</f>
        <v>5932</v>
      </c>
      <c r="C48" s="191" t="n">
        <f aca="false">2966*C8</f>
        <v>0</v>
      </c>
      <c r="D48" s="191" t="n">
        <f aca="false">2966*D8</f>
        <v>0</v>
      </c>
      <c r="E48" s="191" t="n">
        <f aca="false">2966*E8</f>
        <v>5932</v>
      </c>
      <c r="F48" s="191" t="n">
        <f aca="false">2966*F8</f>
        <v>0</v>
      </c>
      <c r="G48" s="191" t="n">
        <f aca="false">2966*G8</f>
        <v>0</v>
      </c>
      <c r="H48" s="191" t="n">
        <f aca="false">2966*H8</f>
        <v>0</v>
      </c>
      <c r="I48" s="191" t="n">
        <f aca="false">2966*I8</f>
        <v>0</v>
      </c>
      <c r="J48" s="191" t="n">
        <f aca="false">2966*J8</f>
        <v>0</v>
      </c>
      <c r="K48" s="191" t="n">
        <f aca="false">2966*K8</f>
        <v>0</v>
      </c>
      <c r="L48" s="191" t="n">
        <f aca="false">2966*L8</f>
        <v>11864</v>
      </c>
      <c r="M48" s="191" t="n">
        <f aca="false">2966*M8</f>
        <v>8898</v>
      </c>
      <c r="N48" s="191" t="n">
        <f aca="false">2966*N8</f>
        <v>0</v>
      </c>
      <c r="O48" s="191" t="n">
        <f aca="false">2966*O8</f>
        <v>5932</v>
      </c>
      <c r="P48" s="191" t="n">
        <f aca="false">2966*P8</f>
        <v>0</v>
      </c>
      <c r="Q48" s="191" t="n">
        <f aca="false">2966*Q8</f>
        <v>0</v>
      </c>
      <c r="R48" s="191" t="n">
        <f aca="false">2966*R8</f>
        <v>0</v>
      </c>
      <c r="S48" s="191" t="n">
        <f aca="false">2966*S8</f>
        <v>0</v>
      </c>
      <c r="T48" s="191" t="n">
        <f aca="false">2966*T8</f>
        <v>0</v>
      </c>
      <c r="U48" s="191" t="n">
        <f aca="false">2966*U8</f>
        <v>0</v>
      </c>
      <c r="V48" s="191" t="n">
        <f aca="false">2966*V8</f>
        <v>5932</v>
      </c>
      <c r="W48" s="191" t="n">
        <f aca="false">2966*W8</f>
        <v>5932</v>
      </c>
      <c r="X48" s="191" t="n">
        <f aca="false">2966*X8</f>
        <v>0</v>
      </c>
    </row>
    <row r="49" customFormat="false" ht="13.8" hidden="false" customHeight="false" outlineLevel="0" collapsed="false">
      <c r="A49" s="190" t="s">
        <v>927</v>
      </c>
      <c r="B49" s="191" t="n">
        <f aca="false">5966*B9</f>
        <v>0</v>
      </c>
      <c r="C49" s="191" t="n">
        <f aca="false">5966*C9</f>
        <v>0</v>
      </c>
      <c r="D49" s="191" t="n">
        <f aca="false">5966*D9</f>
        <v>0</v>
      </c>
      <c r="E49" s="191" t="n">
        <f aca="false">5966*E9</f>
        <v>0</v>
      </c>
      <c r="F49" s="191" t="n">
        <f aca="false">5966*F9</f>
        <v>0</v>
      </c>
      <c r="G49" s="191" t="n">
        <f aca="false">5966*G9</f>
        <v>0</v>
      </c>
      <c r="H49" s="191" t="n">
        <f aca="false">5966*H9</f>
        <v>0</v>
      </c>
      <c r="I49" s="191" t="n">
        <f aca="false">5966*I9</f>
        <v>0</v>
      </c>
      <c r="J49" s="191" t="n">
        <f aca="false">5966*J9</f>
        <v>0</v>
      </c>
      <c r="K49" s="191" t="n">
        <f aca="false">5966*K9</f>
        <v>0</v>
      </c>
      <c r="L49" s="191" t="n">
        <f aca="false">5966*L9</f>
        <v>0</v>
      </c>
      <c r="M49" s="191" t="n">
        <f aca="false">5966*M9</f>
        <v>0</v>
      </c>
      <c r="N49" s="191" t="n">
        <f aca="false">5966*N9</f>
        <v>0</v>
      </c>
      <c r="O49" s="191" t="n">
        <f aca="false">5966*O9</f>
        <v>0</v>
      </c>
      <c r="P49" s="191" t="n">
        <f aca="false">5966*P9</f>
        <v>0</v>
      </c>
      <c r="Q49" s="191" t="n">
        <f aca="false">5966*Q9</f>
        <v>0</v>
      </c>
      <c r="R49" s="191" t="n">
        <f aca="false">5966*R9</f>
        <v>0</v>
      </c>
      <c r="S49" s="191" t="n">
        <f aca="false">5966*S9</f>
        <v>0</v>
      </c>
      <c r="T49" s="191" t="n">
        <f aca="false">5966*T9</f>
        <v>0</v>
      </c>
      <c r="U49" s="191" t="n">
        <f aca="false">5966*U9</f>
        <v>0</v>
      </c>
      <c r="V49" s="191" t="n">
        <f aca="false">5966*V9</f>
        <v>0</v>
      </c>
      <c r="W49" s="191" t="n">
        <f aca="false">5966*W9</f>
        <v>0</v>
      </c>
      <c r="X49" s="191" t="n">
        <f aca="false">5966*X9</f>
        <v>0</v>
      </c>
    </row>
    <row r="50" customFormat="false" ht="13.8" hidden="false" customHeight="false" outlineLevel="0" collapsed="false">
      <c r="A50" s="190" t="s">
        <v>964</v>
      </c>
      <c r="B50" s="191" t="n">
        <f aca="false">1868*B10</f>
        <v>1868</v>
      </c>
      <c r="C50" s="191" t="n">
        <f aca="false">1868*C10</f>
        <v>1868</v>
      </c>
      <c r="D50" s="191" t="n">
        <f aca="false">1868*D10</f>
        <v>0</v>
      </c>
      <c r="E50" s="191" t="n">
        <f aca="false">1868*E10</f>
        <v>0</v>
      </c>
      <c r="F50" s="191" t="n">
        <f aca="false">1868*F10</f>
        <v>0</v>
      </c>
      <c r="G50" s="191" t="n">
        <f aca="false">1868*G10</f>
        <v>0</v>
      </c>
      <c r="H50" s="191" t="n">
        <f aca="false">1868*H10</f>
        <v>0</v>
      </c>
      <c r="I50" s="191" t="n">
        <f aca="false">1868*I10</f>
        <v>0</v>
      </c>
      <c r="J50" s="191" t="n">
        <f aca="false">1868*J10</f>
        <v>0</v>
      </c>
      <c r="K50" s="191" t="n">
        <f aca="false">1868*K10</f>
        <v>0</v>
      </c>
      <c r="L50" s="191" t="n">
        <f aca="false">1868*L10</f>
        <v>1868</v>
      </c>
      <c r="M50" s="191" t="n">
        <f aca="false">1868*M10</f>
        <v>1868</v>
      </c>
      <c r="N50" s="191" t="n">
        <f aca="false">1868*N10</f>
        <v>0</v>
      </c>
      <c r="O50" s="191" t="n">
        <f aca="false">1868*O10</f>
        <v>1868</v>
      </c>
      <c r="P50" s="191" t="n">
        <f aca="false">1868*P10</f>
        <v>0</v>
      </c>
      <c r="Q50" s="191" t="n">
        <f aca="false">1868*Q10</f>
        <v>0</v>
      </c>
      <c r="R50" s="191" t="n">
        <f aca="false">1868*R10</f>
        <v>1868</v>
      </c>
      <c r="S50" s="191" t="n">
        <f aca="false">1868*S10</f>
        <v>0</v>
      </c>
      <c r="T50" s="191" t="n">
        <f aca="false">1868*T10</f>
        <v>0</v>
      </c>
      <c r="U50" s="191" t="n">
        <f aca="false">1868*U10</f>
        <v>0</v>
      </c>
      <c r="V50" s="191" t="n">
        <f aca="false">1868*V10</f>
        <v>1868</v>
      </c>
      <c r="W50" s="191" t="n">
        <f aca="false">1868*W10</f>
        <v>1868</v>
      </c>
      <c r="X50" s="191" t="n">
        <f aca="false">1868*X10</f>
        <v>0</v>
      </c>
    </row>
    <row r="51" customFormat="false" ht="13.8" hidden="false" customHeight="false" outlineLevel="0" collapsed="false">
      <c r="A51" s="190" t="s">
        <v>965</v>
      </c>
      <c r="B51" s="191" t="n">
        <f aca="false">18821*B17</f>
        <v>18821</v>
      </c>
      <c r="C51" s="191" t="n">
        <f aca="false">18821*C17</f>
        <v>0</v>
      </c>
      <c r="D51" s="191" t="n">
        <f aca="false">18821*D17</f>
        <v>0</v>
      </c>
      <c r="E51" s="191" t="n">
        <f aca="false">18821*E17</f>
        <v>75284</v>
      </c>
      <c r="F51" s="191" t="n">
        <f aca="false">18821*F17</f>
        <v>0</v>
      </c>
      <c r="G51" s="191" t="n">
        <f aca="false">18821*G17</f>
        <v>0</v>
      </c>
      <c r="H51" s="191" t="n">
        <f aca="false">18821*H17</f>
        <v>0</v>
      </c>
      <c r="I51" s="191" t="n">
        <f aca="false">18821*I17</f>
        <v>0</v>
      </c>
      <c r="J51" s="191" t="n">
        <f aca="false">18821*J17</f>
        <v>56463</v>
      </c>
      <c r="K51" s="191" t="n">
        <f aca="false">18821*K17</f>
        <v>0</v>
      </c>
      <c r="L51" s="191" t="n">
        <f aca="false">18821*L17</f>
        <v>0</v>
      </c>
      <c r="M51" s="191" t="n">
        <f aca="false">18821*M17</f>
        <v>0</v>
      </c>
      <c r="N51" s="191" t="n">
        <f aca="false">18821*N17</f>
        <v>0</v>
      </c>
      <c r="O51" s="191" t="n">
        <f aca="false">18821*O17</f>
        <v>0</v>
      </c>
      <c r="P51" s="191" t="n">
        <f aca="false">18821*P17</f>
        <v>0</v>
      </c>
      <c r="Q51" s="191" t="n">
        <f aca="false">18821*Q17</f>
        <v>0</v>
      </c>
      <c r="R51" s="191" t="n">
        <f aca="false">18821*R17</f>
        <v>0</v>
      </c>
      <c r="S51" s="191" t="n">
        <f aca="false">18821*S17</f>
        <v>0</v>
      </c>
      <c r="T51" s="191" t="n">
        <f aca="false">18821*T17</f>
        <v>0</v>
      </c>
      <c r="U51" s="191" t="n">
        <f aca="false">18821*U17</f>
        <v>0</v>
      </c>
      <c r="V51" s="191" t="n">
        <f aca="false">18821*V17</f>
        <v>0</v>
      </c>
      <c r="W51" s="191" t="n">
        <f aca="false">18821*W17</f>
        <v>0</v>
      </c>
      <c r="X51" s="191" t="n">
        <f aca="false">18821*X17</f>
        <v>0</v>
      </c>
    </row>
    <row r="52" customFormat="false" ht="13.8" hidden="false" customHeight="false" outlineLevel="0" collapsed="false">
      <c r="A52" s="190" t="s">
        <v>936</v>
      </c>
      <c r="B52" s="191" t="n">
        <f aca="false">1403*B18</f>
        <v>1403</v>
      </c>
      <c r="C52" s="191" t="n">
        <f aca="false">1403*C18</f>
        <v>1403</v>
      </c>
      <c r="D52" s="191" t="n">
        <f aca="false">1403*D18</f>
        <v>0</v>
      </c>
      <c r="E52" s="191" t="n">
        <f aca="false">1403*E18</f>
        <v>0</v>
      </c>
      <c r="F52" s="191" t="n">
        <f aca="false">1403*F18</f>
        <v>0</v>
      </c>
      <c r="G52" s="191" t="n">
        <f aca="false">1403*G18</f>
        <v>0</v>
      </c>
      <c r="H52" s="191" t="n">
        <f aca="false">1403*H18</f>
        <v>0</v>
      </c>
      <c r="I52" s="191" t="n">
        <f aca="false">1403*I18</f>
        <v>0</v>
      </c>
      <c r="J52" s="191" t="n">
        <f aca="false">1403*J18</f>
        <v>0</v>
      </c>
      <c r="K52" s="191" t="n">
        <f aca="false">1403*K18</f>
        <v>0</v>
      </c>
      <c r="L52" s="191" t="n">
        <f aca="false">1403*L18</f>
        <v>1403</v>
      </c>
      <c r="M52" s="191" t="n">
        <f aca="false">1403*M18</f>
        <v>1403</v>
      </c>
      <c r="N52" s="191" t="n">
        <f aca="false">1403*N18</f>
        <v>0</v>
      </c>
      <c r="O52" s="191" t="n">
        <f aca="false">1403*O18</f>
        <v>1403</v>
      </c>
      <c r="P52" s="191" t="n">
        <f aca="false">1403*P18</f>
        <v>0</v>
      </c>
      <c r="Q52" s="191" t="n">
        <f aca="false">1403*Q18</f>
        <v>0</v>
      </c>
      <c r="R52" s="191" t="n">
        <f aca="false">1403*R18</f>
        <v>0</v>
      </c>
      <c r="S52" s="191" t="n">
        <f aca="false">1403*S18</f>
        <v>0</v>
      </c>
      <c r="T52" s="191" t="n">
        <f aca="false">1403*T18</f>
        <v>0</v>
      </c>
      <c r="U52" s="191" t="n">
        <f aca="false">1403*U18</f>
        <v>0</v>
      </c>
      <c r="V52" s="191" t="n">
        <f aca="false">1403*V18</f>
        <v>1403</v>
      </c>
      <c r="W52" s="191" t="n">
        <f aca="false">1403*W18</f>
        <v>1403</v>
      </c>
      <c r="X52" s="191" t="n">
        <f aca="false">1403*X18</f>
        <v>0</v>
      </c>
    </row>
    <row r="53" customFormat="false" ht="13.8" hidden="false" customHeight="false" outlineLevel="0" collapsed="false">
      <c r="A53" s="190" t="s">
        <v>937</v>
      </c>
      <c r="B53" s="191" t="n">
        <f aca="false">7919*B19</f>
        <v>7919</v>
      </c>
      <c r="C53" s="191" t="n">
        <f aca="false">7919*C19</f>
        <v>15838</v>
      </c>
      <c r="D53" s="191" t="n">
        <f aca="false">7919*D19</f>
        <v>0</v>
      </c>
      <c r="E53" s="191" t="n">
        <f aca="false">7919*E19</f>
        <v>0</v>
      </c>
      <c r="F53" s="191" t="n">
        <f aca="false">7919*F19</f>
        <v>0</v>
      </c>
      <c r="G53" s="191" t="n">
        <f aca="false">7919*G19</f>
        <v>0</v>
      </c>
      <c r="H53" s="191" t="n">
        <f aca="false">7919*H19</f>
        <v>0</v>
      </c>
      <c r="I53" s="191" t="n">
        <f aca="false">7919*I19</f>
        <v>0</v>
      </c>
      <c r="J53" s="191" t="n">
        <f aca="false">7919*J19</f>
        <v>0</v>
      </c>
      <c r="K53" s="191" t="n">
        <f aca="false">7919*K19</f>
        <v>0</v>
      </c>
      <c r="L53" s="191" t="n">
        <f aca="false">7919*L19</f>
        <v>0</v>
      </c>
      <c r="M53" s="191" t="n">
        <f aca="false">7919*M19</f>
        <v>0</v>
      </c>
      <c r="N53" s="191" t="n">
        <f aca="false">7919*N19</f>
        <v>0</v>
      </c>
      <c r="O53" s="191" t="n">
        <f aca="false">7919*O19</f>
        <v>15838</v>
      </c>
      <c r="P53" s="191" t="n">
        <f aca="false">7919*P19</f>
        <v>0</v>
      </c>
      <c r="Q53" s="191" t="n">
        <f aca="false">7919*Q19</f>
        <v>0</v>
      </c>
      <c r="R53" s="191" t="n">
        <f aca="false">7919*R19</f>
        <v>0</v>
      </c>
      <c r="S53" s="191" t="n">
        <f aca="false">7919*S19</f>
        <v>0</v>
      </c>
      <c r="T53" s="191" t="n">
        <f aca="false">7919*T19</f>
        <v>0</v>
      </c>
      <c r="U53" s="191" t="n">
        <f aca="false">7919*U19</f>
        <v>0</v>
      </c>
      <c r="V53" s="191" t="n">
        <f aca="false">7919*V19</f>
        <v>0</v>
      </c>
      <c r="W53" s="191" t="n">
        <f aca="false">7919*W19</f>
        <v>15838</v>
      </c>
      <c r="X53" s="191" t="n">
        <f aca="false">7919*X19</f>
        <v>0</v>
      </c>
    </row>
    <row r="54" customFormat="false" ht="13.8" hidden="false" customHeight="false" outlineLevel="0" collapsed="false">
      <c r="A54" s="190" t="s">
        <v>966</v>
      </c>
      <c r="B54" s="191" t="n">
        <f aca="false">1009*B20</f>
        <v>0</v>
      </c>
      <c r="C54" s="191" t="n">
        <f aca="false">1009*C20</f>
        <v>0</v>
      </c>
      <c r="D54" s="191" t="n">
        <f aca="false">1009*D20</f>
        <v>0</v>
      </c>
      <c r="E54" s="191" t="n">
        <f aca="false">1009*E20</f>
        <v>0</v>
      </c>
      <c r="F54" s="191" t="n">
        <f aca="false">1009*F20</f>
        <v>0</v>
      </c>
      <c r="G54" s="191" t="n">
        <f aca="false">1009*G20</f>
        <v>0</v>
      </c>
      <c r="H54" s="191" t="n">
        <f aca="false">1009*H20</f>
        <v>0</v>
      </c>
      <c r="I54" s="191" t="n">
        <f aca="false">1009*I20</f>
        <v>0</v>
      </c>
      <c r="J54" s="191" t="n">
        <f aca="false">1009*J20</f>
        <v>0</v>
      </c>
      <c r="K54" s="191" t="n">
        <f aca="false">1009*K20</f>
        <v>0</v>
      </c>
      <c r="L54" s="191" t="n">
        <f aca="false">1009*L20</f>
        <v>0</v>
      </c>
      <c r="M54" s="191" t="n">
        <f aca="false">1009*M20</f>
        <v>0</v>
      </c>
      <c r="N54" s="191" t="n">
        <f aca="false">1009*N20</f>
        <v>0</v>
      </c>
      <c r="O54" s="191" t="n">
        <f aca="false">1009*O20</f>
        <v>2018</v>
      </c>
      <c r="P54" s="191" t="n">
        <f aca="false">1009*P20</f>
        <v>0</v>
      </c>
      <c r="Q54" s="191" t="n">
        <f aca="false">1009*Q20</f>
        <v>0</v>
      </c>
      <c r="R54" s="191" t="n">
        <f aca="false">1009*R20</f>
        <v>0</v>
      </c>
      <c r="S54" s="191" t="n">
        <f aca="false">1009*S20</f>
        <v>0</v>
      </c>
      <c r="T54" s="191" t="n">
        <f aca="false">1009*T20</f>
        <v>0</v>
      </c>
      <c r="U54" s="191" t="n">
        <f aca="false">1009*U20</f>
        <v>0</v>
      </c>
      <c r="V54" s="191" t="n">
        <f aca="false">1009*V20</f>
        <v>1009</v>
      </c>
      <c r="W54" s="191" t="n">
        <f aca="false">1009*W20</f>
        <v>2018</v>
      </c>
      <c r="X54" s="191" t="n">
        <f aca="false">1009*X20</f>
        <v>0</v>
      </c>
    </row>
    <row r="55" customFormat="false" ht="13.8" hidden="false" customHeight="false" outlineLevel="0" collapsed="false">
      <c r="A55" s="190" t="s">
        <v>939</v>
      </c>
      <c r="B55" s="191" t="n">
        <f aca="false">3155*B21</f>
        <v>0</v>
      </c>
      <c r="C55" s="191" t="n">
        <f aca="false">3155*C21</f>
        <v>12620</v>
      </c>
      <c r="D55" s="191" t="n">
        <f aca="false">3155*D21</f>
        <v>0</v>
      </c>
      <c r="E55" s="191" t="n">
        <f aca="false">3155*E21</f>
        <v>0</v>
      </c>
      <c r="F55" s="191" t="n">
        <f aca="false">3155*F21</f>
        <v>0</v>
      </c>
      <c r="G55" s="191" t="n">
        <f aca="false">3155*G21</f>
        <v>0</v>
      </c>
      <c r="H55" s="191" t="n">
        <f aca="false">3155*H21</f>
        <v>0</v>
      </c>
      <c r="I55" s="191" t="n">
        <f aca="false">3155*I21</f>
        <v>0</v>
      </c>
      <c r="J55" s="191" t="n">
        <f aca="false">3155*J21</f>
        <v>0</v>
      </c>
      <c r="K55" s="191" t="n">
        <f aca="false">3155*K21</f>
        <v>0</v>
      </c>
      <c r="L55" s="191" t="n">
        <f aca="false">3155*L21</f>
        <v>0</v>
      </c>
      <c r="M55" s="191" t="n">
        <f aca="false">3155*M21</f>
        <v>0</v>
      </c>
      <c r="N55" s="191" t="n">
        <f aca="false">3155*N21</f>
        <v>0</v>
      </c>
      <c r="O55" s="191" t="n">
        <f aca="false">3155*O21</f>
        <v>0</v>
      </c>
      <c r="P55" s="191" t="n">
        <f aca="false">3155*P21</f>
        <v>0</v>
      </c>
      <c r="Q55" s="191" t="n">
        <f aca="false">3155*Q21</f>
        <v>0</v>
      </c>
      <c r="R55" s="191" t="n">
        <f aca="false">3155*R21</f>
        <v>0</v>
      </c>
      <c r="S55" s="191" t="n">
        <f aca="false">3155*S21</f>
        <v>0</v>
      </c>
      <c r="T55" s="191" t="n">
        <f aca="false">3155*T21</f>
        <v>0</v>
      </c>
      <c r="U55" s="191" t="n">
        <f aca="false">3155*U21</f>
        <v>0</v>
      </c>
      <c r="V55" s="191" t="n">
        <f aca="false">3155*V21</f>
        <v>0</v>
      </c>
      <c r="W55" s="191" t="n">
        <f aca="false">3155*W21</f>
        <v>0</v>
      </c>
      <c r="X55" s="191" t="n">
        <f aca="false">3155*X21</f>
        <v>0</v>
      </c>
    </row>
    <row r="56" customFormat="false" ht="13.8" hidden="false" customHeight="false" outlineLevel="0" collapsed="false">
      <c r="A56" s="190" t="s">
        <v>967</v>
      </c>
      <c r="B56" s="191" t="n">
        <f aca="false">18744*B22</f>
        <v>0</v>
      </c>
      <c r="C56" s="191" t="n">
        <f aca="false">18744*C22</f>
        <v>0</v>
      </c>
      <c r="D56" s="191" t="n">
        <f aca="false">18744*D22</f>
        <v>0</v>
      </c>
      <c r="E56" s="191" t="n">
        <f aca="false">18744*E22</f>
        <v>18744</v>
      </c>
      <c r="F56" s="191" t="n">
        <f aca="false">18744*F22</f>
        <v>0</v>
      </c>
      <c r="G56" s="191" t="n">
        <f aca="false">18744*G22</f>
        <v>0</v>
      </c>
      <c r="H56" s="191" t="n">
        <f aca="false">18744*H22</f>
        <v>0</v>
      </c>
      <c r="I56" s="191" t="n">
        <f aca="false">18744*I22</f>
        <v>0</v>
      </c>
      <c r="J56" s="191" t="n">
        <f aca="false">18744*J22</f>
        <v>37488</v>
      </c>
      <c r="K56" s="191" t="n">
        <f aca="false">18744*K22</f>
        <v>0</v>
      </c>
      <c r="L56" s="191" t="n">
        <f aca="false">18744*L22</f>
        <v>0</v>
      </c>
      <c r="M56" s="191" t="n">
        <f aca="false">18744*M22</f>
        <v>0</v>
      </c>
      <c r="N56" s="191" t="n">
        <f aca="false">18744*N22</f>
        <v>0</v>
      </c>
      <c r="O56" s="191" t="n">
        <f aca="false">18744*O22</f>
        <v>0</v>
      </c>
      <c r="P56" s="191" t="n">
        <f aca="false">18744*P22</f>
        <v>0</v>
      </c>
      <c r="Q56" s="191" t="n">
        <f aca="false">18744*Q22</f>
        <v>0</v>
      </c>
      <c r="R56" s="191" t="n">
        <f aca="false">18744*R22</f>
        <v>0</v>
      </c>
      <c r="S56" s="191" t="n">
        <f aca="false">18744*S22</f>
        <v>0</v>
      </c>
      <c r="T56" s="191" t="n">
        <f aca="false">18744*T22</f>
        <v>0</v>
      </c>
      <c r="U56" s="191" t="n">
        <f aca="false">18744*U22</f>
        <v>0</v>
      </c>
      <c r="V56" s="191" t="n">
        <f aca="false">18744*V22</f>
        <v>0</v>
      </c>
      <c r="W56" s="191" t="n">
        <f aca="false">18744*W22</f>
        <v>0</v>
      </c>
      <c r="X56" s="191" t="n">
        <f aca="false">18744*X22</f>
        <v>0</v>
      </c>
    </row>
    <row r="57" customFormat="false" ht="13.8" hidden="false" customHeight="false" outlineLevel="0" collapsed="false">
      <c r="A57" s="190" t="s">
        <v>968</v>
      </c>
      <c r="B57" s="191" t="n">
        <f aca="false">70093*B25</f>
        <v>0</v>
      </c>
      <c r="C57" s="191" t="n">
        <f aca="false">70093*C25</f>
        <v>0</v>
      </c>
      <c r="D57" s="191" t="n">
        <f aca="false">70093*D25</f>
        <v>0</v>
      </c>
      <c r="E57" s="191" t="n">
        <f aca="false">70093*E25</f>
        <v>0</v>
      </c>
      <c r="F57" s="191" t="n">
        <f aca="false">70093*F25</f>
        <v>0</v>
      </c>
      <c r="G57" s="191" t="n">
        <f aca="false">70093*G25</f>
        <v>0</v>
      </c>
      <c r="H57" s="191" t="n">
        <f aca="false">70093*H25</f>
        <v>0</v>
      </c>
      <c r="I57" s="191" t="n">
        <f aca="false">70093*I25</f>
        <v>0</v>
      </c>
      <c r="J57" s="191" t="n">
        <f aca="false">70093*J25</f>
        <v>140186</v>
      </c>
      <c r="K57" s="191" t="n">
        <f aca="false">70093*K25</f>
        <v>0</v>
      </c>
      <c r="L57" s="191" t="n">
        <f aca="false">70093*L25</f>
        <v>0</v>
      </c>
      <c r="M57" s="191" t="n">
        <f aca="false">70093*M25</f>
        <v>0</v>
      </c>
      <c r="N57" s="191" t="n">
        <f aca="false">70093*N25</f>
        <v>0</v>
      </c>
      <c r="O57" s="191" t="n">
        <f aca="false">70093*O25</f>
        <v>0</v>
      </c>
      <c r="P57" s="191" t="n">
        <f aca="false">70093*P25</f>
        <v>0</v>
      </c>
      <c r="Q57" s="191" t="n">
        <f aca="false">70093*Q25</f>
        <v>0</v>
      </c>
      <c r="R57" s="191" t="n">
        <f aca="false">70093*R25</f>
        <v>0</v>
      </c>
      <c r="S57" s="191" t="n">
        <f aca="false">70093*S25</f>
        <v>0</v>
      </c>
      <c r="T57" s="191" t="n">
        <f aca="false">70093*T25</f>
        <v>0</v>
      </c>
      <c r="U57" s="191" t="n">
        <f aca="false">70093*U25</f>
        <v>0</v>
      </c>
      <c r="V57" s="191" t="n">
        <f aca="false">70093*V25</f>
        <v>0</v>
      </c>
      <c r="W57" s="191" t="n">
        <f aca="false">70093*W25</f>
        <v>0</v>
      </c>
      <c r="X57" s="191" t="n">
        <f aca="false">70093*X25</f>
        <v>0</v>
      </c>
    </row>
    <row r="58" customFormat="false" ht="13.8" hidden="false" customHeight="false" outlineLevel="0" collapsed="false">
      <c r="A58" s="190" t="s">
        <v>969</v>
      </c>
      <c r="B58" s="191" t="n">
        <f aca="false">1127*B31</f>
        <v>0</v>
      </c>
      <c r="C58" s="191" t="n">
        <f aca="false">1127*C31</f>
        <v>0</v>
      </c>
      <c r="D58" s="191" t="n">
        <f aca="false">1127*D31</f>
        <v>0</v>
      </c>
      <c r="E58" s="191" t="n">
        <f aca="false">1127*E31</f>
        <v>0</v>
      </c>
      <c r="F58" s="191" t="n">
        <f aca="false">1127*F31</f>
        <v>0</v>
      </c>
      <c r="G58" s="191" t="n">
        <f aca="false">1127*G31</f>
        <v>0</v>
      </c>
      <c r="H58" s="191" t="n">
        <f aca="false">1127*H31</f>
        <v>0</v>
      </c>
      <c r="I58" s="191" t="n">
        <f aca="false">1127*I31</f>
        <v>0</v>
      </c>
      <c r="J58" s="191" t="n">
        <f aca="false">1127*J31</f>
        <v>0</v>
      </c>
      <c r="K58" s="191" t="n">
        <f aca="false">1127*K31</f>
        <v>0</v>
      </c>
      <c r="L58" s="191" t="n">
        <f aca="false">1127*L31</f>
        <v>0</v>
      </c>
      <c r="M58" s="191" t="n">
        <f aca="false">1127*M31</f>
        <v>0</v>
      </c>
      <c r="N58" s="191" t="n">
        <f aca="false">1127*N31</f>
        <v>0</v>
      </c>
      <c r="O58" s="191" t="n">
        <f aca="false">1127*O31</f>
        <v>0</v>
      </c>
      <c r="P58" s="191" t="n">
        <f aca="false">1127*P31</f>
        <v>0</v>
      </c>
      <c r="Q58" s="191" t="n">
        <f aca="false">1127*Q31</f>
        <v>0</v>
      </c>
      <c r="R58" s="191" t="n">
        <f aca="false">1127*R31</f>
        <v>0</v>
      </c>
      <c r="S58" s="191" t="n">
        <f aca="false">1127*S31</f>
        <v>0</v>
      </c>
      <c r="T58" s="191" t="n">
        <f aca="false">1127*T31</f>
        <v>0</v>
      </c>
      <c r="U58" s="191" t="n">
        <f aca="false">1127*U31</f>
        <v>0</v>
      </c>
      <c r="V58" s="191" t="n">
        <f aca="false">1127*V31</f>
        <v>0</v>
      </c>
      <c r="W58" s="191" t="n">
        <f aca="false">1127*W31</f>
        <v>0</v>
      </c>
      <c r="X58" s="191" t="n">
        <f aca="false">1127*X31</f>
        <v>0</v>
      </c>
    </row>
    <row r="59" customFormat="false" ht="13.8" hidden="false" customHeight="false" outlineLevel="0" collapsed="false">
      <c r="A59" s="190" t="s">
        <v>970</v>
      </c>
      <c r="B59" s="191" t="n">
        <f aca="false">B24*24737</f>
        <v>0</v>
      </c>
      <c r="C59" s="191" t="n">
        <f aca="false">C24*24737</f>
        <v>0</v>
      </c>
      <c r="D59" s="191" t="n">
        <f aca="false">D24*24737</f>
        <v>0</v>
      </c>
      <c r="E59" s="191" t="n">
        <f aca="false">E24*24737</f>
        <v>0</v>
      </c>
      <c r="F59" s="191" t="n">
        <f aca="false">F24*24737</f>
        <v>0</v>
      </c>
      <c r="G59" s="191" t="n">
        <f aca="false">G24*24737</f>
        <v>24737</v>
      </c>
      <c r="H59" s="191" t="n">
        <f aca="false">H24*24737</f>
        <v>24737</v>
      </c>
      <c r="I59" s="191" t="n">
        <f aca="false">I24*24737</f>
        <v>0</v>
      </c>
      <c r="J59" s="191" t="n">
        <f aca="false">J24*24737</f>
        <v>0</v>
      </c>
      <c r="K59" s="191" t="n">
        <f aca="false">K24*24737</f>
        <v>24737</v>
      </c>
      <c r="L59" s="191" t="n">
        <f aca="false">L24*24737</f>
        <v>0</v>
      </c>
      <c r="M59" s="191" t="n">
        <f aca="false">M24*24737</f>
        <v>0</v>
      </c>
      <c r="N59" s="191" t="n">
        <f aca="false">N24*24737</f>
        <v>0</v>
      </c>
      <c r="O59" s="191" t="n">
        <f aca="false">O24*24737</f>
        <v>0</v>
      </c>
      <c r="P59" s="191" t="n">
        <f aca="false">P24*24737</f>
        <v>0</v>
      </c>
      <c r="Q59" s="191" t="n">
        <f aca="false">Q24*24737</f>
        <v>0</v>
      </c>
      <c r="R59" s="191" t="n">
        <f aca="false">R24*24737</f>
        <v>0</v>
      </c>
      <c r="S59" s="191" t="n">
        <f aca="false">S24*24737</f>
        <v>24737</v>
      </c>
      <c r="T59" s="191" t="n">
        <f aca="false">T24*24737</f>
        <v>0</v>
      </c>
      <c r="U59" s="191" t="n">
        <f aca="false">U24*24737</f>
        <v>0</v>
      </c>
      <c r="V59" s="191" t="n">
        <f aca="false">V24*24737</f>
        <v>0</v>
      </c>
      <c r="W59" s="191" t="n">
        <f aca="false">W24*24737</f>
        <v>0</v>
      </c>
      <c r="X59" s="191" t="n">
        <f aca="false">X24*24737</f>
        <v>24737</v>
      </c>
    </row>
    <row r="60" customFormat="false" ht="13.8" hidden="false" customHeight="false" outlineLevel="0" collapsed="false">
      <c r="A60" s="190" t="s">
        <v>971</v>
      </c>
      <c r="B60" s="191" t="n">
        <f aca="false">13690*B26</f>
        <v>0</v>
      </c>
      <c r="C60" s="191" t="n">
        <f aca="false">13690*C26</f>
        <v>0</v>
      </c>
      <c r="D60" s="191" t="n">
        <f aca="false">13690*D26</f>
        <v>0</v>
      </c>
      <c r="E60" s="191" t="n">
        <f aca="false">13690*E26</f>
        <v>0</v>
      </c>
      <c r="F60" s="191" t="n">
        <f aca="false">13690*F26</f>
        <v>0</v>
      </c>
      <c r="G60" s="191" t="n">
        <f aca="false">13690*G26</f>
        <v>0</v>
      </c>
      <c r="H60" s="191" t="n">
        <f aca="false">13690*H26</f>
        <v>0</v>
      </c>
      <c r="I60" s="191" t="n">
        <f aca="false">13690*I26</f>
        <v>0</v>
      </c>
      <c r="J60" s="191" t="n">
        <f aca="false">13690*J26</f>
        <v>0</v>
      </c>
      <c r="K60" s="191" t="n">
        <f aca="false">13690*K26</f>
        <v>0</v>
      </c>
      <c r="L60" s="191" t="n">
        <f aca="false">13690*L26</f>
        <v>0</v>
      </c>
      <c r="M60" s="191" t="n">
        <f aca="false">13690*M26</f>
        <v>0</v>
      </c>
      <c r="N60" s="191" t="n">
        <f aca="false">13690*N26</f>
        <v>0</v>
      </c>
      <c r="O60" s="191" t="n">
        <f aca="false">13690*O26</f>
        <v>0</v>
      </c>
      <c r="P60" s="191" t="n">
        <f aca="false">13690*P26</f>
        <v>0</v>
      </c>
      <c r="Q60" s="191" t="n">
        <f aca="false">13690*Q26</f>
        <v>0</v>
      </c>
      <c r="R60" s="191" t="n">
        <f aca="false">13690*R26</f>
        <v>0</v>
      </c>
      <c r="S60" s="191" t="n">
        <f aca="false">13690*S26</f>
        <v>0</v>
      </c>
      <c r="T60" s="191" t="n">
        <f aca="false">13690*T26</f>
        <v>0</v>
      </c>
      <c r="U60" s="191" t="n">
        <f aca="false">13690*U26</f>
        <v>0</v>
      </c>
      <c r="V60" s="191" t="n">
        <f aca="false">13690*V26</f>
        <v>0</v>
      </c>
      <c r="W60" s="191" t="n">
        <f aca="false">13690*W26</f>
        <v>0</v>
      </c>
      <c r="X60" s="191" t="n">
        <f aca="false">13690*X26</f>
        <v>13690</v>
      </c>
    </row>
    <row r="61" customFormat="false" ht="13.8" hidden="false" customHeight="false" outlineLevel="0" collapsed="false">
      <c r="A61" s="190" t="s">
        <v>972</v>
      </c>
      <c r="B61" s="191" t="n">
        <f aca="false">26826*B27</f>
        <v>0</v>
      </c>
      <c r="C61" s="191" t="n">
        <f aca="false">26826*C27</f>
        <v>0</v>
      </c>
      <c r="D61" s="191" t="n">
        <f aca="false">26826*D27</f>
        <v>0</v>
      </c>
      <c r="E61" s="191" t="n">
        <f aca="false">26826*E27</f>
        <v>0</v>
      </c>
      <c r="F61" s="191" t="n">
        <f aca="false">26826*F27</f>
        <v>26826</v>
      </c>
      <c r="G61" s="191" t="n">
        <f aca="false">26826*G27</f>
        <v>0</v>
      </c>
      <c r="H61" s="191" t="n">
        <f aca="false">26826*H27</f>
        <v>0</v>
      </c>
      <c r="I61" s="191" t="n">
        <f aca="false">26826*I27</f>
        <v>0</v>
      </c>
      <c r="J61" s="191" t="n">
        <f aca="false">26826*J27</f>
        <v>0</v>
      </c>
      <c r="K61" s="191" t="n">
        <f aca="false">26826*K27</f>
        <v>0</v>
      </c>
      <c r="L61" s="191" t="n">
        <f aca="false">26826*L27</f>
        <v>0</v>
      </c>
      <c r="M61" s="191" t="n">
        <f aca="false">26826*M27</f>
        <v>0</v>
      </c>
      <c r="N61" s="191" t="n">
        <f aca="false">26826*N27</f>
        <v>0</v>
      </c>
      <c r="O61" s="191" t="n">
        <f aca="false">26826*O27</f>
        <v>0</v>
      </c>
      <c r="P61" s="191" t="n">
        <f aca="false">26826*P27</f>
        <v>0</v>
      </c>
      <c r="Q61" s="191" t="n">
        <f aca="false">26826*Q27</f>
        <v>0</v>
      </c>
      <c r="R61" s="191" t="n">
        <f aca="false">26826*R27</f>
        <v>26826</v>
      </c>
      <c r="S61" s="191" t="n">
        <f aca="false">26826*S27</f>
        <v>0</v>
      </c>
      <c r="T61" s="191" t="n">
        <f aca="false">26826*T27</f>
        <v>0</v>
      </c>
      <c r="U61" s="191" t="n">
        <f aca="false">26826*U27</f>
        <v>0</v>
      </c>
      <c r="V61" s="191" t="n">
        <f aca="false">26826*V27</f>
        <v>0</v>
      </c>
      <c r="W61" s="191" t="n">
        <f aca="false">26826*W27</f>
        <v>0</v>
      </c>
      <c r="X61" s="191" t="n">
        <f aca="false">26826*X27</f>
        <v>0</v>
      </c>
    </row>
    <row r="62" customFormat="false" ht="13.8" hidden="false" customHeight="false" outlineLevel="0" collapsed="false">
      <c r="A62" s="190" t="s">
        <v>973</v>
      </c>
      <c r="B62" s="191" t="n">
        <f aca="false">18744*B29</f>
        <v>0</v>
      </c>
      <c r="C62" s="191" t="n">
        <f aca="false">18744*C29</f>
        <v>0</v>
      </c>
      <c r="D62" s="191" t="n">
        <f aca="false">18744*D29</f>
        <v>0</v>
      </c>
      <c r="E62" s="191" t="n">
        <f aca="false">18744*E29</f>
        <v>37488</v>
      </c>
      <c r="F62" s="191" t="n">
        <f aca="false">18744*F29</f>
        <v>56232</v>
      </c>
      <c r="G62" s="191" t="n">
        <f aca="false">18744*G29</f>
        <v>18744</v>
      </c>
      <c r="H62" s="191" t="n">
        <f aca="false">18744*H29</f>
        <v>0</v>
      </c>
      <c r="I62" s="191" t="n">
        <f aca="false">18744*I29</f>
        <v>0</v>
      </c>
      <c r="J62" s="191" t="n">
        <f aca="false">18744*J29</f>
        <v>18744</v>
      </c>
      <c r="K62" s="191" t="n">
        <f aca="false">18744*K29</f>
        <v>18744</v>
      </c>
      <c r="L62" s="191" t="n">
        <f aca="false">18744*L29</f>
        <v>0</v>
      </c>
      <c r="M62" s="191" t="n">
        <f aca="false">18744*M29</f>
        <v>0</v>
      </c>
      <c r="N62" s="191" t="n">
        <f aca="false">18744*N29</f>
        <v>0</v>
      </c>
      <c r="O62" s="191" t="n">
        <f aca="false">18744*O29</f>
        <v>0</v>
      </c>
      <c r="P62" s="191" t="n">
        <f aca="false">18744*P29</f>
        <v>0</v>
      </c>
      <c r="Q62" s="191" t="n">
        <f aca="false">18744*Q29</f>
        <v>18744</v>
      </c>
      <c r="R62" s="191" t="n">
        <f aca="false">18744*R29</f>
        <v>37488</v>
      </c>
      <c r="S62" s="191" t="n">
        <f aca="false">18744*S29</f>
        <v>0</v>
      </c>
      <c r="T62" s="191" t="n">
        <f aca="false">18744*T29</f>
        <v>37488</v>
      </c>
      <c r="U62" s="191" t="n">
        <f aca="false">18744*U29</f>
        <v>18744</v>
      </c>
      <c r="V62" s="191" t="n">
        <f aca="false">18744*V29</f>
        <v>0</v>
      </c>
      <c r="W62" s="191" t="n">
        <f aca="false">18744*W29</f>
        <v>0</v>
      </c>
      <c r="X62" s="191" t="n">
        <f aca="false">18744*X29</f>
        <v>0</v>
      </c>
    </row>
    <row r="63" customFormat="false" ht="13.8" hidden="false" customHeight="false" outlineLevel="0" collapsed="false">
      <c r="A63" s="190" t="s">
        <v>974</v>
      </c>
      <c r="B63" s="191" t="n">
        <f aca="false">1780*B23</f>
        <v>0</v>
      </c>
      <c r="C63" s="191" t="n">
        <f aca="false">1780*C23</f>
        <v>0</v>
      </c>
      <c r="D63" s="191" t="n">
        <f aca="false">1780*D23</f>
        <v>0</v>
      </c>
      <c r="E63" s="191" t="n">
        <f aca="false">1780*E23</f>
        <v>0</v>
      </c>
      <c r="F63" s="191" t="n">
        <f aca="false">1780*F23</f>
        <v>0</v>
      </c>
      <c r="G63" s="191" t="n">
        <f aca="false">1780*G23</f>
        <v>0</v>
      </c>
      <c r="H63" s="191" t="n">
        <f aca="false">1780*H23</f>
        <v>0</v>
      </c>
      <c r="I63" s="191" t="n">
        <f aca="false">1780*I23</f>
        <v>0</v>
      </c>
      <c r="J63" s="191" t="n">
        <f aca="false">1780*J23</f>
        <v>1780</v>
      </c>
      <c r="K63" s="191" t="n">
        <f aca="false">1780*K23</f>
        <v>0</v>
      </c>
      <c r="L63" s="191" t="n">
        <f aca="false">1780*L23</f>
        <v>0</v>
      </c>
      <c r="M63" s="191" t="n">
        <f aca="false">1780*M23</f>
        <v>0</v>
      </c>
      <c r="N63" s="191" t="n">
        <f aca="false">1780*N23</f>
        <v>0</v>
      </c>
      <c r="O63" s="191" t="n">
        <f aca="false">1780*O23</f>
        <v>0</v>
      </c>
      <c r="P63" s="191" t="n">
        <f aca="false">1780*P23</f>
        <v>3560</v>
      </c>
      <c r="Q63" s="191" t="n">
        <f aca="false">1780*Q23</f>
        <v>0</v>
      </c>
      <c r="R63" s="191" t="n">
        <f aca="false">1780*R23</f>
        <v>0</v>
      </c>
      <c r="S63" s="191" t="n">
        <f aca="false">1780*S23</f>
        <v>0</v>
      </c>
      <c r="T63" s="191" t="n">
        <f aca="false">1780*T23</f>
        <v>0</v>
      </c>
      <c r="U63" s="191" t="n">
        <f aca="false">1780*U23</f>
        <v>0</v>
      </c>
      <c r="V63" s="191" t="n">
        <f aca="false">1780*V23</f>
        <v>0</v>
      </c>
      <c r="W63" s="191" t="n">
        <f aca="false">1780*W23</f>
        <v>0</v>
      </c>
      <c r="X63" s="191" t="n">
        <f aca="false">1780*X23</f>
        <v>0</v>
      </c>
    </row>
    <row r="64" customFormat="false" ht="13.8" hidden="false" customHeight="false" outlineLevel="0" collapsed="false"/>
    <row r="65" customFormat="false" ht="13.8" hidden="false" customHeight="false" outlineLevel="0" collapsed="false">
      <c r="B65" s="192" t="n">
        <f aca="false">SUM(B$36:B$63)</f>
        <v>156618</v>
      </c>
      <c r="C65" s="192" t="n">
        <f aca="false">SUM(C$36:C$63)</f>
        <v>108525</v>
      </c>
      <c r="D65" s="192" t="n">
        <f aca="false">SUM(D$36:D$63)</f>
        <v>8594</v>
      </c>
      <c r="E65" s="192" t="n">
        <f aca="false">SUM(E$36:E$63)</f>
        <v>181440</v>
      </c>
      <c r="F65" s="192" t="n">
        <f aca="false">SUM(F$36:F$63)</f>
        <v>144833</v>
      </c>
      <c r="G65" s="192" t="n">
        <f aca="false">SUM(G$36:G$63)</f>
        <v>59307</v>
      </c>
      <c r="H65" s="192" t="n">
        <f aca="false">SUM(H$36:H$63)</f>
        <v>49261</v>
      </c>
      <c r="I65" s="192" t="n">
        <f aca="false">SUM(I$36:I$63)</f>
        <v>11533</v>
      </c>
      <c r="J65" s="192" t="n">
        <f aca="false">SUM(J$36:J$63)</f>
        <v>312327</v>
      </c>
      <c r="K65" s="192" t="n">
        <f aca="false">SUM(K$36:K$63)</f>
        <v>50827</v>
      </c>
      <c r="L65" s="192" t="n">
        <f aca="false">SUM(L$36:L$63)</f>
        <v>94117</v>
      </c>
      <c r="M65" s="192" t="n">
        <f aca="false">SUM(M$36:M$63)</f>
        <v>102081</v>
      </c>
      <c r="N65" s="192" t="n">
        <f aca="false">SUM(N$36:N$63)</f>
        <v>4187</v>
      </c>
      <c r="O65" s="192" t="n">
        <f aca="false">SUM(O$36:O$63)</f>
        <v>136072</v>
      </c>
      <c r="P65" s="192" t="n">
        <f aca="false">SUM(P$36:P$63)</f>
        <v>62012</v>
      </c>
      <c r="Q65" s="192" t="n">
        <f aca="false">SUM(Q$36:Q$63)</f>
        <v>46755</v>
      </c>
      <c r="R65" s="192" t="n">
        <f aca="false">SUM(R$36:R$63)</f>
        <v>93799</v>
      </c>
      <c r="S65" s="192" t="n">
        <f aca="false">SUM(S$36:S$63)</f>
        <v>47472</v>
      </c>
      <c r="T65" s="192" t="n">
        <f aca="false">SUM(T$36:T$63)</f>
        <v>102544</v>
      </c>
      <c r="U65" s="192" t="n">
        <f aca="false">SUM(U$36:U$63)</f>
        <v>26494</v>
      </c>
      <c r="V65" s="192" t="n">
        <f aca="false">SUM(V$36:V$63)</f>
        <v>115482</v>
      </c>
      <c r="W65" s="192" t="n">
        <f aca="false">SUM(W$36:W$63)</f>
        <v>182346</v>
      </c>
      <c r="X65" s="192" t="n">
        <f aca="false">SUM(X$36:X$63)</f>
        <v>65381</v>
      </c>
    </row>
  </sheetData>
  <hyperlinks>
    <hyperlink ref="A32" r:id="rId1" display="https://girastore.ru/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11.66015625" defaultRowHeight="14.05" zeroHeight="false" outlineLevelRow="0" outlineLevelCol="0"/>
  <cols>
    <col collapsed="false" customWidth="true" hidden="false" outlineLevel="0" max="1" min="1" style="185" width="26.95"/>
    <col collapsed="false" customWidth="true" hidden="false" outlineLevel="0" max="2" min="2" style="185" width="17.3"/>
    <col collapsed="false" customWidth="true" hidden="false" outlineLevel="0" max="3" min="3" style="185" width="23.32"/>
    <col collapsed="false" customWidth="true" hidden="false" outlineLevel="0" max="4" min="4" style="185" width="27.09"/>
    <col collapsed="false" customWidth="true" hidden="false" outlineLevel="0" max="5" min="5" style="185" width="22.2"/>
    <col collapsed="false" customWidth="false" hidden="false" outlineLevel="0" max="64" min="6" style="185" width="11.63"/>
  </cols>
  <sheetData>
    <row r="1" s="194" customFormat="true" ht="19.85" hidden="false" customHeight="true" outlineLevel="0" collapsed="false">
      <c r="A1" s="193" t="s">
        <v>975</v>
      </c>
      <c r="B1" s="193" t="s">
        <v>8</v>
      </c>
      <c r="C1" s="193" t="s">
        <v>976</v>
      </c>
      <c r="D1" s="193" t="s">
        <v>977</v>
      </c>
      <c r="E1" s="193" t="s">
        <v>978</v>
      </c>
      <c r="F1" s="193"/>
      <c r="G1" s="193"/>
      <c r="H1" s="193"/>
      <c r="I1" s="193"/>
    </row>
    <row r="2" customFormat="false" ht="19.85" hidden="false" customHeight="true" outlineLevel="0" collapsed="false">
      <c r="A2" s="195" t="s">
        <v>271</v>
      </c>
      <c r="B2" s="195"/>
      <c r="C2" s="195"/>
      <c r="D2" s="195"/>
      <c r="E2" s="195"/>
      <c r="F2" s="195"/>
      <c r="G2" s="195"/>
      <c r="H2" s="195"/>
      <c r="I2" s="195"/>
    </row>
    <row r="3" customFormat="false" ht="19.85" hidden="false" customHeight="true" outlineLevel="0" collapsed="false">
      <c r="A3" s="195" t="s">
        <v>50</v>
      </c>
      <c r="B3" s="195"/>
      <c r="C3" s="195"/>
      <c r="D3" s="195"/>
      <c r="E3" s="195"/>
      <c r="F3" s="195"/>
      <c r="G3" s="195"/>
      <c r="H3" s="195"/>
      <c r="I3" s="195"/>
    </row>
    <row r="4" customFormat="false" ht="19.85" hidden="false" customHeight="true" outlineLevel="0" collapsed="false">
      <c r="A4" s="195" t="s">
        <v>979</v>
      </c>
      <c r="B4" s="195"/>
      <c r="C4" s="195"/>
      <c r="D4" s="195"/>
      <c r="E4" s="195"/>
      <c r="F4" s="195"/>
      <c r="G4" s="195"/>
      <c r="H4" s="195"/>
      <c r="I4" s="195"/>
    </row>
    <row r="5" customFormat="false" ht="19.85" hidden="false" customHeight="true" outlineLevel="0" collapsed="false">
      <c r="A5" s="195" t="s">
        <v>980</v>
      </c>
      <c r="B5" s="195"/>
      <c r="C5" s="195"/>
      <c r="D5" s="195"/>
      <c r="E5" s="195"/>
      <c r="F5" s="195"/>
      <c r="G5" s="195"/>
      <c r="H5" s="195"/>
      <c r="I5" s="195"/>
    </row>
    <row r="6" customFormat="false" ht="19.85" hidden="false" customHeight="true" outlineLevel="0" collapsed="false">
      <c r="A6" s="195" t="s">
        <v>981</v>
      </c>
      <c r="B6" s="195"/>
      <c r="C6" s="195"/>
      <c r="D6" s="195"/>
      <c r="E6" s="195"/>
      <c r="F6" s="195"/>
      <c r="G6" s="195"/>
      <c r="H6" s="195"/>
      <c r="I6" s="195"/>
    </row>
    <row r="7" customFormat="false" ht="19.85" hidden="false" customHeight="true" outlineLevel="0" collapsed="false">
      <c r="A7" s="195" t="s">
        <v>982</v>
      </c>
      <c r="B7" s="195"/>
      <c r="C7" s="195"/>
      <c r="D7" s="195"/>
      <c r="E7" s="195"/>
      <c r="F7" s="195"/>
      <c r="G7" s="195"/>
      <c r="H7" s="195"/>
      <c r="I7" s="195"/>
    </row>
    <row r="8" customFormat="false" ht="19.85" hidden="false" customHeight="true" outlineLevel="0" collapsed="false">
      <c r="A8" s="195" t="s">
        <v>99</v>
      </c>
      <c r="B8" s="195"/>
      <c r="C8" s="195"/>
      <c r="D8" s="195"/>
      <c r="E8" s="195"/>
      <c r="F8" s="195"/>
      <c r="G8" s="195"/>
      <c r="H8" s="195"/>
      <c r="I8" s="195"/>
    </row>
    <row r="9" customFormat="false" ht="19.85" hidden="false" customHeight="true" outlineLevel="0" collapsed="false">
      <c r="A9" s="195" t="s">
        <v>983</v>
      </c>
      <c r="B9" s="195"/>
      <c r="C9" s="195"/>
      <c r="D9" s="195"/>
      <c r="E9" s="195"/>
      <c r="F9" s="195"/>
      <c r="G9" s="195"/>
      <c r="H9" s="195"/>
      <c r="I9" s="195"/>
    </row>
    <row r="10" customFormat="false" ht="19.85" hidden="false" customHeight="true" outlineLevel="0" collapsed="false">
      <c r="A10" s="195" t="s">
        <v>344</v>
      </c>
      <c r="B10" s="195"/>
      <c r="C10" s="195"/>
      <c r="D10" s="195"/>
      <c r="E10" s="195"/>
      <c r="F10" s="195"/>
      <c r="G10" s="195"/>
      <c r="H10" s="195"/>
      <c r="I10" s="195"/>
    </row>
    <row r="11" customFormat="false" ht="19.85" hidden="false" customHeight="true" outlineLevel="0" collapsed="false">
      <c r="A11" s="195" t="s">
        <v>984</v>
      </c>
      <c r="B11" s="195"/>
      <c r="C11" s="195"/>
      <c r="D11" s="195"/>
      <c r="E11" s="195"/>
      <c r="F11" s="195"/>
      <c r="G11" s="195"/>
      <c r="H11" s="195"/>
      <c r="I11" s="195"/>
    </row>
    <row r="12" customFormat="false" ht="19.85" hidden="false" customHeight="true" outlineLevel="0" collapsed="false">
      <c r="A12" s="195" t="s">
        <v>152</v>
      </c>
      <c r="B12" s="195"/>
      <c r="C12" s="195"/>
      <c r="D12" s="195"/>
      <c r="E12" s="195"/>
      <c r="F12" s="195"/>
      <c r="G12" s="195"/>
      <c r="H12" s="195"/>
      <c r="I12" s="195"/>
    </row>
    <row r="13" customFormat="false" ht="19.85" hidden="false" customHeight="true" outlineLevel="0" collapsed="false">
      <c r="A13" s="195" t="s">
        <v>985</v>
      </c>
      <c r="B13" s="195"/>
      <c r="C13" s="195"/>
      <c r="D13" s="195"/>
      <c r="E13" s="195"/>
      <c r="F13" s="195"/>
      <c r="G13" s="195"/>
      <c r="H13" s="195"/>
      <c r="I13" s="195"/>
    </row>
    <row r="14" customFormat="false" ht="19.85" hidden="false" customHeight="true" outlineLevel="0" collapsed="false">
      <c r="A14" s="195" t="s">
        <v>576</v>
      </c>
      <c r="B14" s="195"/>
      <c r="C14" s="195"/>
      <c r="D14" s="195"/>
      <c r="E14" s="195"/>
      <c r="F14" s="195"/>
      <c r="G14" s="195"/>
      <c r="H14" s="195"/>
      <c r="I14" s="195"/>
    </row>
    <row r="15" customFormat="false" ht="19.85" hidden="false" customHeight="true" outlineLevel="0" collapsed="false">
      <c r="A15" s="195" t="s">
        <v>39</v>
      </c>
      <c r="B15" s="195"/>
      <c r="C15" s="195"/>
      <c r="D15" s="195"/>
      <c r="E15" s="195"/>
      <c r="F15" s="195"/>
      <c r="G15" s="195"/>
      <c r="H15" s="195"/>
      <c r="I15" s="195"/>
    </row>
    <row r="16" customFormat="false" ht="19.85" hidden="false" customHeight="true" outlineLevel="0" collapsed="false">
      <c r="A16" s="195" t="s">
        <v>986</v>
      </c>
      <c r="B16" s="195"/>
      <c r="C16" s="195"/>
      <c r="D16" s="195"/>
      <c r="E16" s="195"/>
      <c r="F16" s="195"/>
      <c r="G16" s="195"/>
      <c r="H16" s="195"/>
      <c r="I16" s="195"/>
    </row>
    <row r="17" customFormat="false" ht="19.85" hidden="false" customHeight="true" outlineLevel="0" collapsed="false">
      <c r="A17" s="195" t="s">
        <v>987</v>
      </c>
      <c r="B17" s="195"/>
      <c r="C17" s="195"/>
      <c r="D17" s="195"/>
      <c r="E17" s="195"/>
      <c r="F17" s="195"/>
      <c r="G17" s="195"/>
      <c r="H17" s="195"/>
      <c r="I17" s="195"/>
    </row>
    <row r="18" customFormat="false" ht="19.85" hidden="false" customHeight="true" outlineLevel="0" collapsed="false">
      <c r="A18" s="195" t="s">
        <v>988</v>
      </c>
      <c r="B18" s="195"/>
      <c r="C18" s="195"/>
      <c r="D18" s="195"/>
      <c r="E18" s="195"/>
      <c r="F18" s="195"/>
      <c r="G18" s="195"/>
      <c r="H18" s="195"/>
      <c r="I18" s="195"/>
    </row>
    <row r="19" customFormat="false" ht="19.85" hidden="false" customHeight="true" outlineLevel="0" collapsed="false">
      <c r="A19" s="195" t="s">
        <v>989</v>
      </c>
      <c r="B19" s="195"/>
      <c r="C19" s="195"/>
      <c r="D19" s="195"/>
      <c r="E19" s="195"/>
      <c r="F19" s="195"/>
      <c r="G19" s="195"/>
      <c r="H19" s="195"/>
      <c r="I19" s="195"/>
    </row>
    <row r="20" customFormat="false" ht="19.85" hidden="false" customHeight="true" outlineLevel="0" collapsed="false">
      <c r="A20" s="195" t="s">
        <v>985</v>
      </c>
      <c r="B20" s="195"/>
      <c r="C20" s="195"/>
      <c r="D20" s="195"/>
      <c r="E20" s="195"/>
      <c r="F20" s="195"/>
      <c r="G20" s="195"/>
      <c r="H20" s="195"/>
      <c r="I20" s="195"/>
    </row>
    <row r="21" customFormat="false" ht="19.85" hidden="false" customHeight="true" outlineLevel="0" collapsed="false">
      <c r="A21" s="195" t="s">
        <v>990</v>
      </c>
      <c r="B21" s="195"/>
      <c r="C21" s="195"/>
      <c r="D21" s="195"/>
      <c r="E21" s="195"/>
      <c r="F21" s="195"/>
      <c r="G21" s="195"/>
      <c r="H21" s="195"/>
      <c r="I21" s="195"/>
    </row>
    <row r="22" customFormat="false" ht="19.85" hidden="false" customHeight="true" outlineLevel="0" collapsed="false">
      <c r="A22" s="195" t="s">
        <v>537</v>
      </c>
      <c r="B22" s="195"/>
      <c r="C22" s="195"/>
      <c r="D22" s="195"/>
      <c r="E22" s="195"/>
      <c r="F22" s="195"/>
      <c r="G22" s="195"/>
      <c r="H22" s="195"/>
      <c r="I22" s="195"/>
    </row>
    <row r="23" customFormat="false" ht="19.85" hidden="false" customHeight="true" outlineLevel="0" collapsed="false">
      <c r="A23" s="195" t="s">
        <v>991</v>
      </c>
      <c r="B23" s="195"/>
      <c r="C23" s="195"/>
      <c r="D23" s="195"/>
      <c r="E23" s="195"/>
      <c r="F23" s="195"/>
      <c r="G23" s="195"/>
      <c r="H23" s="195"/>
      <c r="I23" s="195"/>
    </row>
    <row r="24" customFormat="false" ht="19.85" hidden="false" customHeight="true" outlineLevel="0" collapsed="false">
      <c r="A24" s="195" t="s">
        <v>992</v>
      </c>
      <c r="B24" s="195"/>
      <c r="C24" s="195"/>
      <c r="D24" s="195"/>
      <c r="E24" s="195"/>
      <c r="F24" s="195"/>
      <c r="G24" s="195"/>
      <c r="H24" s="195"/>
      <c r="I24" s="195"/>
    </row>
    <row r="25" customFormat="false" ht="19.85" hidden="false" customHeight="true" outlineLevel="0" collapsed="false">
      <c r="A25" s="195" t="s">
        <v>993</v>
      </c>
      <c r="B25" s="195"/>
      <c r="C25" s="195"/>
      <c r="D25" s="195"/>
      <c r="E25" s="195"/>
      <c r="F25" s="195"/>
      <c r="G25" s="195"/>
      <c r="H25" s="195"/>
      <c r="I25" s="195"/>
    </row>
    <row r="26" customFormat="false" ht="19.85" hidden="false" customHeight="true" outlineLevel="0" collapsed="false">
      <c r="A26" s="195" t="s">
        <v>994</v>
      </c>
      <c r="B26" s="195"/>
      <c r="C26" s="195"/>
      <c r="D26" s="195"/>
      <c r="E26" s="195"/>
      <c r="F26" s="195"/>
      <c r="G26" s="195"/>
      <c r="H26" s="195"/>
      <c r="I26" s="195"/>
    </row>
    <row r="27" customFormat="false" ht="19.85" hidden="false" customHeight="true" outlineLevel="0" collapsed="false">
      <c r="A27" s="195" t="s">
        <v>995</v>
      </c>
      <c r="B27" s="195" t="s">
        <v>996</v>
      </c>
      <c r="C27" s="195"/>
      <c r="D27" s="195"/>
      <c r="E27" s="195"/>
      <c r="F27" s="195"/>
      <c r="G27" s="195"/>
      <c r="H27" s="195"/>
      <c r="I27" s="195"/>
    </row>
    <row r="28" customFormat="false" ht="19.85" hidden="false" customHeight="true" outlineLevel="0" collapsed="false">
      <c r="A28" s="195"/>
      <c r="B28" s="195"/>
      <c r="C28" s="195"/>
      <c r="D28" s="195"/>
      <c r="E28" s="195"/>
      <c r="F28" s="195"/>
      <c r="G28" s="195"/>
      <c r="H28" s="195"/>
      <c r="I28" s="195"/>
    </row>
    <row r="29" customFormat="false" ht="19.85" hidden="false" customHeight="true" outlineLevel="0" collapsed="false">
      <c r="A29" s="195"/>
      <c r="B29" s="195"/>
      <c r="C29" s="195"/>
      <c r="D29" s="195"/>
      <c r="E29" s="195"/>
      <c r="F29" s="195"/>
      <c r="G29" s="195"/>
      <c r="H29" s="195"/>
      <c r="I29" s="195"/>
    </row>
  </sheetData>
  <hyperlinks>
    <hyperlink ref="B27" r:id="rId1" display="www.stenpaneli.ru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5" activeCellId="0" sqref="G15"/>
    </sheetView>
  </sheetViews>
  <sheetFormatPr defaultColWidth="11.53515625" defaultRowHeight="22.7" zeroHeight="false" outlineLevelRow="0" outlineLevelCol="0"/>
  <cols>
    <col collapsed="false" customWidth="true" hidden="false" outlineLevel="0" max="1" min="1" style="196" width="33.71"/>
    <col collapsed="false" customWidth="true" hidden="false" outlineLevel="0" max="2" min="2" style="196" width="24.26"/>
    <col collapsed="false" customWidth="true" hidden="false" outlineLevel="0" max="3" min="3" style="197" width="6.85"/>
    <col collapsed="false" customWidth="false" hidden="false" outlineLevel="0" max="64" min="4" style="197" width="11.54"/>
  </cols>
  <sheetData>
    <row r="1" customFormat="false" ht="22.7" hidden="false" customHeight="true" outlineLevel="0" collapsed="false">
      <c r="A1" s="198" t="s">
        <v>997</v>
      </c>
      <c r="B1" s="198" t="s">
        <v>998</v>
      </c>
      <c r="C1" s="197" t="n">
        <v>15</v>
      </c>
    </row>
    <row r="2" customFormat="false" ht="22.7" hidden="false" customHeight="true" outlineLevel="0" collapsed="false">
      <c r="A2" s="198" t="s">
        <v>999</v>
      </c>
      <c r="B2" s="198" t="s">
        <v>1000</v>
      </c>
      <c r="C2" s="197" t="n">
        <v>15</v>
      </c>
    </row>
    <row r="3" customFormat="false" ht="22.7" hidden="false" customHeight="true" outlineLevel="0" collapsed="false">
      <c r="A3" s="198" t="s">
        <v>504</v>
      </c>
      <c r="B3" s="198" t="s">
        <v>1001</v>
      </c>
      <c r="C3" s="197" t="n">
        <v>15</v>
      </c>
    </row>
    <row r="4" customFormat="false" ht="22.7" hidden="false" customHeight="true" outlineLevel="0" collapsed="false">
      <c r="A4" s="198" t="s">
        <v>1002</v>
      </c>
      <c r="B4" s="198" t="s">
        <v>1003</v>
      </c>
      <c r="C4" s="197" t="n">
        <v>15</v>
      </c>
    </row>
    <row r="5" customFormat="false" ht="22.7" hidden="false" customHeight="true" outlineLevel="0" collapsed="false">
      <c r="A5" s="198" t="s">
        <v>369</v>
      </c>
      <c r="B5" s="198" t="s">
        <v>1004</v>
      </c>
      <c r="C5" s="197" t="n">
        <v>15</v>
      </c>
    </row>
    <row r="6" customFormat="false" ht="22.7" hidden="false" customHeight="true" outlineLevel="0" collapsed="false">
      <c r="A6" s="198" t="s">
        <v>1005</v>
      </c>
      <c r="B6" s="198" t="s">
        <v>1006</v>
      </c>
      <c r="C6" s="197" t="n">
        <v>15</v>
      </c>
    </row>
    <row r="7" customFormat="false" ht="22.7" hidden="false" customHeight="true" outlineLevel="0" collapsed="false">
      <c r="A7" s="198" t="s">
        <v>1007</v>
      </c>
      <c r="B7" s="198" t="s">
        <v>1008</v>
      </c>
      <c r="C7" s="197" t="n">
        <v>15</v>
      </c>
    </row>
    <row r="8" customFormat="false" ht="22.7" hidden="false" customHeight="true" outlineLevel="0" collapsed="false">
      <c r="A8" s="198" t="s">
        <v>1009</v>
      </c>
      <c r="B8" s="198" t="s">
        <v>1010</v>
      </c>
      <c r="C8" s="197" t="n">
        <v>15</v>
      </c>
    </row>
    <row r="9" customFormat="false" ht="22.7" hidden="false" customHeight="true" outlineLevel="0" collapsed="false">
      <c r="A9" s="198" t="s">
        <v>1011</v>
      </c>
      <c r="B9" s="198" t="s">
        <v>1012</v>
      </c>
      <c r="C9" s="197" t="n">
        <v>15</v>
      </c>
    </row>
    <row r="10" customFormat="false" ht="22.7" hidden="false" customHeight="true" outlineLevel="0" collapsed="false">
      <c r="A10" s="198" t="s">
        <v>22</v>
      </c>
      <c r="B10" s="198" t="s">
        <v>1013</v>
      </c>
      <c r="C10" s="197" t="n">
        <v>15</v>
      </c>
    </row>
    <row r="11" customFormat="false" ht="22.7" hidden="false" customHeight="true" outlineLevel="0" collapsed="false">
      <c r="A11" s="198" t="s">
        <v>1014</v>
      </c>
      <c r="B11" s="198" t="s">
        <v>1015</v>
      </c>
      <c r="C11" s="197" t="n">
        <v>15</v>
      </c>
    </row>
    <row r="12" customFormat="false" ht="22.7" hidden="false" customHeight="true" outlineLevel="0" collapsed="false">
      <c r="A12" s="196" t="s">
        <v>1016</v>
      </c>
      <c r="B12" s="198" t="s">
        <v>1017</v>
      </c>
      <c r="C12" s="197" t="n">
        <v>15</v>
      </c>
    </row>
    <row r="13" customFormat="false" ht="22.7" hidden="false" customHeight="true" outlineLevel="0" collapsed="false">
      <c r="A13" s="198" t="s">
        <v>36</v>
      </c>
      <c r="B13" s="198" t="s">
        <v>1018</v>
      </c>
      <c r="C13" s="197" t="n">
        <v>15</v>
      </c>
    </row>
    <row r="14" customFormat="false" ht="22.7" hidden="false" customHeight="true" outlineLevel="0" collapsed="false">
      <c r="A14" s="196" t="s">
        <v>40</v>
      </c>
      <c r="B14" s="198" t="s">
        <v>1019</v>
      </c>
      <c r="C14" s="197" t="n">
        <v>15</v>
      </c>
    </row>
    <row r="15" customFormat="false" ht="22.7" hidden="false" customHeight="true" outlineLevel="0" collapsed="false">
      <c r="A15" s="198" t="s">
        <v>298</v>
      </c>
      <c r="B15" s="198" t="s">
        <v>1020</v>
      </c>
      <c r="C15" s="197" t="n">
        <v>15</v>
      </c>
    </row>
    <row r="16" customFormat="false" ht="22.7" hidden="false" customHeight="true" outlineLevel="0" collapsed="false">
      <c r="A16" s="198" t="s">
        <v>51</v>
      </c>
      <c r="B16" s="198" t="s">
        <v>1021</v>
      </c>
      <c r="C16" s="197" t="n">
        <v>15</v>
      </c>
    </row>
    <row r="17" customFormat="false" ht="22.7" hidden="false" customHeight="true" outlineLevel="0" collapsed="false">
      <c r="A17" s="198" t="s">
        <v>165</v>
      </c>
      <c r="B17" s="198" t="s">
        <v>1022</v>
      </c>
      <c r="C17" s="197" t="n">
        <v>15</v>
      </c>
    </row>
    <row r="18" customFormat="false" ht="22.7" hidden="false" customHeight="true" outlineLevel="0" collapsed="false">
      <c r="A18" s="198" t="s">
        <v>94</v>
      </c>
      <c r="B18" s="198" t="s">
        <v>1023</v>
      </c>
      <c r="C18" s="197" t="n">
        <v>15</v>
      </c>
    </row>
    <row r="19" customFormat="false" ht="22.7" hidden="false" customHeight="true" outlineLevel="0" collapsed="false">
      <c r="A19" s="198" t="s">
        <v>145</v>
      </c>
      <c r="B19" s="198" t="s">
        <v>1024</v>
      </c>
      <c r="C19" s="197" t="n">
        <v>15</v>
      </c>
    </row>
    <row r="20" customFormat="false" ht="22.7" hidden="false" customHeight="true" outlineLevel="0" collapsed="false">
      <c r="A20" s="198" t="s">
        <v>1025</v>
      </c>
      <c r="B20" s="198" t="s">
        <v>1026</v>
      </c>
      <c r="C20" s="197" t="n">
        <v>15</v>
      </c>
    </row>
    <row r="21" customFormat="false" ht="22.7" hidden="false" customHeight="true" outlineLevel="0" collapsed="false">
      <c r="A21" s="198" t="s">
        <v>45</v>
      </c>
      <c r="B21" s="198" t="s">
        <v>1027</v>
      </c>
      <c r="C21" s="197" t="n">
        <v>15</v>
      </c>
    </row>
    <row r="22" customFormat="false" ht="22.7" hidden="false" customHeight="true" outlineLevel="0" collapsed="false">
      <c r="A22" s="198" t="s">
        <v>216</v>
      </c>
      <c r="B22" s="198" t="s">
        <v>1028</v>
      </c>
      <c r="C22" s="197" t="n">
        <v>15</v>
      </c>
    </row>
    <row r="23" customFormat="false" ht="22.7" hidden="false" customHeight="true" outlineLevel="0" collapsed="false">
      <c r="A23" s="198" t="s">
        <v>30</v>
      </c>
      <c r="B23" s="198" t="s">
        <v>1029</v>
      </c>
      <c r="C23" s="197" t="n">
        <v>15</v>
      </c>
    </row>
    <row r="24" customFormat="false" ht="22.7" hidden="false" customHeight="true" outlineLevel="0" collapsed="false">
      <c r="A24" s="198" t="s">
        <v>325</v>
      </c>
      <c r="B24" s="198" t="s">
        <v>1030</v>
      </c>
      <c r="C24" s="197" t="n">
        <v>15</v>
      </c>
    </row>
    <row r="25" customFormat="false" ht="22.7" hidden="false" customHeight="true" outlineLevel="0" collapsed="false">
      <c r="A25" s="198" t="s">
        <v>117</v>
      </c>
      <c r="B25" s="198" t="s">
        <v>1031</v>
      </c>
      <c r="C25" s="197" t="n">
        <v>15</v>
      </c>
    </row>
    <row r="26" customFormat="false" ht="22.7" hidden="false" customHeight="true" outlineLevel="0" collapsed="false">
      <c r="A26" s="198" t="s">
        <v>69</v>
      </c>
      <c r="B26" s="198" t="s">
        <v>1032</v>
      </c>
      <c r="C26" s="197" t="n">
        <v>15</v>
      </c>
    </row>
    <row r="27" customFormat="false" ht="22.7" hidden="false" customHeight="true" outlineLevel="0" collapsed="false">
      <c r="A27" s="198" t="s">
        <v>494</v>
      </c>
      <c r="B27" s="198" t="s">
        <v>1033</v>
      </c>
      <c r="C27" s="197" t="n">
        <v>15</v>
      </c>
    </row>
    <row r="28" customFormat="false" ht="22.7" hidden="false" customHeight="true" outlineLevel="0" collapsed="false">
      <c r="A28" s="198" t="s">
        <v>504</v>
      </c>
      <c r="B28" s="198" t="s">
        <v>1034</v>
      </c>
      <c r="C28" s="197" t="n">
        <v>15</v>
      </c>
    </row>
    <row r="29" customFormat="false" ht="22.7" hidden="false" customHeight="true" outlineLevel="0" collapsed="false">
      <c r="A29" s="198" t="s">
        <v>321</v>
      </c>
      <c r="B29" s="198" t="s">
        <v>1035</v>
      </c>
      <c r="C29" s="197" t="n">
        <v>15</v>
      </c>
    </row>
    <row r="30" customFormat="false" ht="22.7" hidden="false" customHeight="true" outlineLevel="0" collapsed="false">
      <c r="A30" s="198" t="s">
        <v>867</v>
      </c>
      <c r="B30" s="198" t="s">
        <v>1036</v>
      </c>
      <c r="C30" s="197" t="n">
        <v>15</v>
      </c>
    </row>
    <row r="31" customFormat="false" ht="22.7" hidden="false" customHeight="true" outlineLevel="0" collapsed="false">
      <c r="A31" s="198" t="s">
        <v>410</v>
      </c>
      <c r="B31" s="198" t="s">
        <v>1037</v>
      </c>
      <c r="C31" s="197" t="n">
        <v>15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3" activeCellId="0" sqref="F23"/>
    </sheetView>
  </sheetViews>
  <sheetFormatPr defaultColWidth="11.53515625" defaultRowHeight="22.7" zeroHeight="false" outlineLevelRow="0" outlineLevelCol="0"/>
  <cols>
    <col collapsed="false" customWidth="true" hidden="false" outlineLevel="0" max="1" min="1" style="197" width="48.62"/>
    <col collapsed="false" customWidth="true" hidden="false" outlineLevel="0" max="2" min="2" style="197" width="21.67"/>
    <col collapsed="false" customWidth="true" hidden="false" outlineLevel="0" max="3" min="3" style="199" width="15.93"/>
    <col collapsed="false" customWidth="false" hidden="false" outlineLevel="0" max="64" min="4" style="197" width="11.54"/>
  </cols>
  <sheetData>
    <row r="1" customFormat="false" ht="22.7" hidden="false" customHeight="true" outlineLevel="0" collapsed="false">
      <c r="A1" s="197" t="s">
        <v>1038</v>
      </c>
      <c r="B1" s="197" t="s">
        <v>1039</v>
      </c>
      <c r="C1" s="199" t="n">
        <v>44061</v>
      </c>
    </row>
    <row r="2" customFormat="false" ht="22.7" hidden="false" customHeight="true" outlineLevel="0" collapsed="false">
      <c r="A2" s="197" t="s">
        <v>1040</v>
      </c>
      <c r="B2" s="198" t="s">
        <v>1041</v>
      </c>
      <c r="C2" s="199" t="n">
        <v>44092</v>
      </c>
    </row>
    <row r="3" customFormat="false" ht="22.7" hidden="false" customHeight="true" outlineLevel="0" collapsed="false">
      <c r="A3" s="197" t="s">
        <v>1042</v>
      </c>
      <c r="B3" s="197" t="s">
        <v>1043</v>
      </c>
      <c r="C3" s="199" t="n">
        <v>44122</v>
      </c>
    </row>
    <row r="4" customFormat="false" ht="22.7" hidden="false" customHeight="true" outlineLevel="0" collapsed="false">
      <c r="A4" s="197" t="s">
        <v>1044</v>
      </c>
      <c r="B4" s="197" t="s">
        <v>1045</v>
      </c>
      <c r="C4" s="199" t="n">
        <v>44153</v>
      </c>
    </row>
    <row r="5" customFormat="false" ht="22.7" hidden="false" customHeight="true" outlineLevel="0" collapsed="false">
      <c r="A5" s="197" t="s">
        <v>1046</v>
      </c>
      <c r="B5" s="197" t="s">
        <v>1047</v>
      </c>
      <c r="C5" s="199" t="n">
        <v>44183</v>
      </c>
    </row>
    <row r="6" customFormat="false" ht="22.7" hidden="false" customHeight="true" outlineLevel="0" collapsed="false">
      <c r="A6" s="197" t="s">
        <v>1048</v>
      </c>
      <c r="B6" s="197" t="s">
        <v>1049</v>
      </c>
      <c r="C6" s="199" t="n">
        <v>44214</v>
      </c>
    </row>
    <row r="7" customFormat="false" ht="22.7" hidden="false" customHeight="true" outlineLevel="0" collapsed="false">
      <c r="A7" s="197" t="s">
        <v>1050</v>
      </c>
      <c r="B7" s="197" t="s">
        <v>1051</v>
      </c>
      <c r="C7" s="199" t="n">
        <v>44245</v>
      </c>
    </row>
    <row r="8" customFormat="false" ht="22.7" hidden="false" customHeight="true" outlineLevel="0" collapsed="false">
      <c r="A8" s="197" t="s">
        <v>1052</v>
      </c>
      <c r="B8" s="197" t="s">
        <v>1053</v>
      </c>
      <c r="C8" s="199" t="n">
        <v>44273</v>
      </c>
    </row>
    <row r="9" customFormat="false" ht="22.7" hidden="false" customHeight="true" outlineLevel="0" collapsed="false">
      <c r="A9" s="197" t="s">
        <v>1054</v>
      </c>
      <c r="B9" s="197" t="s">
        <v>1055</v>
      </c>
      <c r="C9" s="199" t="n">
        <v>44304</v>
      </c>
    </row>
    <row r="10" customFormat="false" ht="22.7" hidden="false" customHeight="true" outlineLevel="0" collapsed="false">
      <c r="A10" s="197" t="s">
        <v>1056</v>
      </c>
      <c r="B10" s="197" t="s">
        <v>1057</v>
      </c>
      <c r="C10" s="199" t="n">
        <v>44334</v>
      </c>
    </row>
    <row r="11" customFormat="false" ht="22.7" hidden="false" customHeight="true" outlineLevel="0" collapsed="false">
      <c r="A11" s="197" t="s">
        <v>1058</v>
      </c>
      <c r="B11" s="197" t="s">
        <v>1059</v>
      </c>
      <c r="C11" s="199" t="n">
        <v>44365</v>
      </c>
    </row>
    <row r="12" customFormat="false" ht="22.7" hidden="false" customHeight="true" outlineLevel="0" collapsed="false">
      <c r="A12" s="197" t="s">
        <v>1060</v>
      </c>
      <c r="B12" s="197" t="s">
        <v>1061</v>
      </c>
      <c r="C12" s="199" t="n">
        <v>44395</v>
      </c>
    </row>
    <row r="13" customFormat="false" ht="22.7" hidden="false" customHeight="true" outlineLevel="0" collapsed="false">
      <c r="A13" s="197" t="s">
        <v>1062</v>
      </c>
      <c r="B13" s="197" t="s">
        <v>1063</v>
      </c>
      <c r="C13" s="199" t="n">
        <v>44426</v>
      </c>
    </row>
    <row r="14" customFormat="false" ht="22.7" hidden="false" customHeight="true" outlineLevel="0" collapsed="false">
      <c r="A14" s="197" t="s">
        <v>1064</v>
      </c>
      <c r="B14" s="197" t="s">
        <v>1065</v>
      </c>
      <c r="C14" s="199" t="n">
        <v>44457</v>
      </c>
    </row>
    <row r="15" customFormat="false" ht="22.7" hidden="false" customHeight="true" outlineLevel="0" collapsed="false">
      <c r="A15" s="197" t="s">
        <v>1066</v>
      </c>
      <c r="B15" s="197" t="s">
        <v>1067</v>
      </c>
      <c r="C15" s="199" t="n">
        <v>44487</v>
      </c>
    </row>
    <row r="16" customFormat="false" ht="22.7" hidden="false" customHeight="true" outlineLevel="0" collapsed="false">
      <c r="A16" s="197" t="s">
        <v>1068</v>
      </c>
      <c r="B16" s="197" t="s">
        <v>1069</v>
      </c>
      <c r="C16" s="199" t="n">
        <v>44518</v>
      </c>
    </row>
    <row r="17" customFormat="false" ht="22.7" hidden="false" customHeight="true" outlineLevel="0" collapsed="false">
      <c r="A17" s="197" t="s">
        <v>1070</v>
      </c>
      <c r="B17" s="197" t="s">
        <v>1071</v>
      </c>
      <c r="C17" s="199" t="n">
        <v>44548</v>
      </c>
    </row>
    <row r="18" customFormat="false" ht="22.7" hidden="false" customHeight="true" outlineLevel="0" collapsed="false">
      <c r="A18" s="197" t="s">
        <v>1072</v>
      </c>
      <c r="B18" s="197" t="s">
        <v>1073</v>
      </c>
      <c r="C18" s="199" t="n">
        <v>44579</v>
      </c>
    </row>
    <row r="19" customFormat="false" ht="22.7" hidden="false" customHeight="true" outlineLevel="0" collapsed="false">
      <c r="A19" s="197" t="s">
        <v>1074</v>
      </c>
      <c r="B19" s="197" t="s">
        <v>1075</v>
      </c>
      <c r="C19" s="199" t="n">
        <v>44610</v>
      </c>
    </row>
    <row r="20" customFormat="false" ht="22.7" hidden="false" customHeight="true" outlineLevel="0" collapsed="false">
      <c r="A20" s="197" t="s">
        <v>1076</v>
      </c>
      <c r="B20" s="197" t="s">
        <v>1077</v>
      </c>
      <c r="C20" s="199" t="n">
        <v>44638</v>
      </c>
    </row>
    <row r="21" customFormat="false" ht="22.7" hidden="false" customHeight="true" outlineLevel="0" collapsed="false">
      <c r="A21" s="197" t="s">
        <v>1078</v>
      </c>
      <c r="B21" s="197" t="s">
        <v>1079</v>
      </c>
      <c r="C21" s="199" t="n">
        <v>44669</v>
      </c>
    </row>
    <row r="22" customFormat="false" ht="22.7" hidden="false" customHeight="true" outlineLevel="0" collapsed="false">
      <c r="A22" s="198" t="s">
        <v>1080</v>
      </c>
      <c r="B22" s="197" t="s">
        <v>1081</v>
      </c>
      <c r="C22" s="199" t="n">
        <v>44699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5" activeCellId="0" sqref="O5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24.35"/>
  </cols>
  <sheetData>
    <row r="1" customFormat="false" ht="23.85" hidden="false" customHeight="false" outlineLevel="0" collapsed="false">
      <c r="A1" s="200" t="s">
        <v>1</v>
      </c>
      <c r="B1" s="200" t="s">
        <v>2</v>
      </c>
      <c r="C1" s="201" t="s">
        <v>1082</v>
      </c>
      <c r="D1" s="201" t="s">
        <v>6</v>
      </c>
      <c r="E1" s="201" t="s">
        <v>1083</v>
      </c>
      <c r="F1" s="201" t="s">
        <v>7</v>
      </c>
      <c r="G1" s="201" t="s">
        <v>1084</v>
      </c>
      <c r="H1" s="200" t="s">
        <v>10</v>
      </c>
      <c r="I1" s="200" t="s">
        <v>1085</v>
      </c>
      <c r="J1" s="201" t="s">
        <v>8</v>
      </c>
      <c r="K1" s="200" t="s">
        <v>1086</v>
      </c>
    </row>
    <row r="2" customFormat="false" ht="57.45" hidden="false" customHeight="false" outlineLevel="0" collapsed="false">
      <c r="A2" s="202" t="s">
        <v>19</v>
      </c>
      <c r="B2" s="203" t="s">
        <v>67</v>
      </c>
      <c r="C2" s="204" t="s">
        <v>70</v>
      </c>
      <c r="D2" s="205" t="s">
        <v>71</v>
      </c>
      <c r="E2" s="205" t="s">
        <v>74</v>
      </c>
      <c r="F2" s="205" t="s">
        <v>72</v>
      </c>
      <c r="G2" s="205" t="n">
        <v>1</v>
      </c>
      <c r="H2" s="206" t="n">
        <v>69900</v>
      </c>
      <c r="I2" s="206" t="n">
        <f aca="false">H2*G2</f>
        <v>69900</v>
      </c>
      <c r="J2" s="205" t="s">
        <v>73</v>
      </c>
      <c r="K2" s="203" t="n">
        <v>186</v>
      </c>
    </row>
    <row r="3" customFormat="false" ht="191.75" hidden="false" customHeight="false" outlineLevel="0" collapsed="false">
      <c r="A3" s="202" t="s">
        <v>19</v>
      </c>
      <c r="B3" s="203" t="s">
        <v>83</v>
      </c>
      <c r="C3" s="204" t="s">
        <v>1087</v>
      </c>
      <c r="D3" s="205" t="s">
        <v>1088</v>
      </c>
      <c r="E3" s="205" t="s">
        <v>1089</v>
      </c>
      <c r="F3" s="205" t="s">
        <v>86</v>
      </c>
      <c r="G3" s="205" t="n">
        <v>1</v>
      </c>
      <c r="H3" s="206" t="n">
        <v>78900</v>
      </c>
      <c r="I3" s="206" t="n">
        <f aca="false">H3*G3</f>
        <v>78900</v>
      </c>
      <c r="J3" s="205" t="s">
        <v>73</v>
      </c>
      <c r="K3" s="203" t="n">
        <v>3500</v>
      </c>
    </row>
    <row r="4" customFormat="false" ht="68.65" hidden="false" customHeight="false" outlineLevel="0" collapsed="false">
      <c r="A4" s="202" t="s">
        <v>19</v>
      </c>
      <c r="B4" s="203" t="s">
        <v>88</v>
      </c>
      <c r="C4" s="204" t="s">
        <v>1090</v>
      </c>
      <c r="D4" s="205" t="s">
        <v>90</v>
      </c>
      <c r="E4" s="205"/>
      <c r="F4" s="205" t="s">
        <v>91</v>
      </c>
      <c r="G4" s="205" t="n">
        <v>1</v>
      </c>
      <c r="H4" s="206" t="n">
        <v>82900</v>
      </c>
      <c r="I4" s="206" t="n">
        <f aca="false">H4*G4</f>
        <v>82900</v>
      </c>
      <c r="J4" s="205" t="s">
        <v>73</v>
      </c>
      <c r="K4" s="203" t="n">
        <v>1250</v>
      </c>
    </row>
    <row r="5" customFormat="false" ht="57.45" hidden="false" customHeight="false" outlineLevel="0" collapsed="false">
      <c r="A5" s="202" t="s">
        <v>19</v>
      </c>
      <c r="B5" s="203" t="s">
        <v>121</v>
      </c>
      <c r="C5" s="204" t="s">
        <v>1091</v>
      </c>
      <c r="D5" s="205" t="s">
        <v>1092</v>
      </c>
      <c r="E5" s="205" t="s">
        <v>125</v>
      </c>
      <c r="F5" s="205" t="s">
        <v>1093</v>
      </c>
      <c r="G5" s="205" t="n">
        <v>2</v>
      </c>
      <c r="H5" s="206" t="n">
        <v>185000</v>
      </c>
      <c r="I5" s="206" t="n">
        <f aca="false">H5*G5</f>
        <v>370000</v>
      </c>
      <c r="J5" s="205" t="s">
        <v>73</v>
      </c>
      <c r="K5" s="203" t="n">
        <v>194</v>
      </c>
    </row>
    <row r="6" customFormat="false" ht="45.75" hidden="false" customHeight="false" outlineLevel="0" collapsed="false">
      <c r="A6" s="202" t="s">
        <v>19</v>
      </c>
      <c r="B6" s="203" t="s">
        <v>131</v>
      </c>
      <c r="C6" s="204" t="s">
        <v>1094</v>
      </c>
      <c r="D6" s="205" t="s">
        <v>1095</v>
      </c>
      <c r="E6" s="205"/>
      <c r="F6" s="205" t="s">
        <v>1096</v>
      </c>
      <c r="G6" s="205" t="n">
        <v>1</v>
      </c>
      <c r="H6" s="206" t="n">
        <v>79900</v>
      </c>
      <c r="I6" s="206" t="n">
        <f aca="false">H6*G6</f>
        <v>79900</v>
      </c>
      <c r="J6" s="207" t="s">
        <v>73</v>
      </c>
      <c r="K6" s="203" t="n">
        <v>7300</v>
      </c>
    </row>
    <row r="7" customFormat="false" ht="35.05" hidden="false" customHeight="false" outlineLevel="0" collapsed="false">
      <c r="A7" s="202" t="s">
        <v>19</v>
      </c>
      <c r="B7" s="203" t="s">
        <v>139</v>
      </c>
      <c r="C7" s="204" t="s">
        <v>1097</v>
      </c>
      <c r="D7" s="205" t="s">
        <v>1098</v>
      </c>
      <c r="E7" s="205"/>
      <c r="F7" s="205" t="s">
        <v>1099</v>
      </c>
      <c r="G7" s="205" t="n">
        <v>1</v>
      </c>
      <c r="H7" s="206" t="n">
        <v>159000</v>
      </c>
      <c r="I7" s="206" t="n">
        <f aca="false">H7*G7</f>
        <v>159000</v>
      </c>
      <c r="J7" s="207" t="s">
        <v>73</v>
      </c>
      <c r="K7" s="203" t="n">
        <v>2400</v>
      </c>
    </row>
    <row r="8" customFormat="false" ht="57.45" hidden="false" customHeight="false" outlineLevel="0" collapsed="false">
      <c r="A8" s="202"/>
      <c r="B8" s="203" t="s">
        <v>136</v>
      </c>
      <c r="C8" s="204" t="s">
        <v>1100</v>
      </c>
      <c r="D8" s="205" t="s">
        <v>137</v>
      </c>
      <c r="E8" s="205"/>
      <c r="F8" s="205" t="s">
        <v>138</v>
      </c>
      <c r="G8" s="205" t="n">
        <v>1</v>
      </c>
      <c r="H8" s="206" t="n">
        <v>295000</v>
      </c>
      <c r="I8" s="206" t="n">
        <f aca="false">H8*G8</f>
        <v>295000</v>
      </c>
      <c r="J8" s="207" t="s">
        <v>73</v>
      </c>
      <c r="K8" s="203" t="n">
        <v>1500</v>
      </c>
    </row>
    <row r="9" customFormat="false" ht="57.45" hidden="false" customHeight="false" outlineLevel="0" collapsed="false">
      <c r="A9" s="202" t="s">
        <v>1101</v>
      </c>
      <c r="B9" s="203" t="s">
        <v>444</v>
      </c>
      <c r="C9" s="204" t="s">
        <v>1102</v>
      </c>
      <c r="D9" s="205" t="s">
        <v>1103</v>
      </c>
      <c r="E9" s="205"/>
      <c r="F9" s="205" t="s">
        <v>1104</v>
      </c>
      <c r="G9" s="205" t="n">
        <v>1</v>
      </c>
      <c r="H9" s="206" t="n">
        <v>59000</v>
      </c>
      <c r="I9" s="206" t="n">
        <f aca="false">H9*G9</f>
        <v>59000</v>
      </c>
      <c r="J9" s="207" t="s">
        <v>73</v>
      </c>
      <c r="K9" s="203" t="n">
        <v>2100</v>
      </c>
    </row>
    <row r="10" customFormat="false" ht="57.45" hidden="false" customHeight="false" outlineLevel="0" collapsed="false">
      <c r="A10" s="202" t="s">
        <v>1101</v>
      </c>
      <c r="B10" s="203" t="s">
        <v>454</v>
      </c>
      <c r="C10" s="204" t="s">
        <v>1105</v>
      </c>
      <c r="D10" s="205" t="s">
        <v>1106</v>
      </c>
      <c r="E10" s="205"/>
      <c r="F10" s="205" t="s">
        <v>1107</v>
      </c>
      <c r="G10" s="205" t="n">
        <v>1</v>
      </c>
      <c r="H10" s="206" t="n">
        <v>75900</v>
      </c>
      <c r="I10" s="206" t="n">
        <f aca="false">H10*G10</f>
        <v>75900</v>
      </c>
      <c r="J10" s="207" t="s">
        <v>73</v>
      </c>
      <c r="K10" s="203" t="n">
        <v>1100</v>
      </c>
    </row>
    <row r="11" customFormat="false" ht="35.05" hidden="false" customHeight="false" outlineLevel="0" collapsed="false">
      <c r="A11" s="202" t="s">
        <v>472</v>
      </c>
      <c r="B11" s="203" t="s">
        <v>121</v>
      </c>
      <c r="C11" s="204" t="s">
        <v>1108</v>
      </c>
      <c r="D11" s="205" t="s">
        <v>1109</v>
      </c>
      <c r="E11" s="205"/>
      <c r="F11" s="205" t="s">
        <v>1110</v>
      </c>
      <c r="G11" s="205" t="n">
        <v>1</v>
      </c>
      <c r="H11" s="206" t="n">
        <v>91899</v>
      </c>
      <c r="I11" s="206" t="n">
        <f aca="false">H11*G11</f>
        <v>91899</v>
      </c>
      <c r="J11" s="207" t="s">
        <v>1111</v>
      </c>
      <c r="K11" s="203" t="n">
        <v>190</v>
      </c>
    </row>
  </sheetData>
  <hyperlinks>
    <hyperlink ref="C2" r:id="rId1" display="https://www.miele-shop.ru/catalog/p_10088230/miele-ru/"/>
    <hyperlink ref="C3" r:id="rId2" display="https://www.miele-shop.ru/catalog/p_11123990/miele-ru/?utm_source=advcake&amp;utm_medium=cpa&amp;utm_campaign=affiliate&amp;utm_content=sst1&amp;gclid=Cj0KCQjw1ouKBhC5ARIsAHXNMI87c9uz5fVmIaXdVBSTk7dbplz0H8aV4p3UrqQRlTyYv6B2gXS25D4aAuD3EALw_wcB"/>
    <hyperlink ref="C4" r:id="rId3" display="https://www.miele-shop.ru/catalog/p_11132520/miele-ru/"/>
    <hyperlink ref="C5" r:id="rId4" display="https://www.miele-shop.ru/catalog/p_09531950/miele-ru/"/>
    <hyperlink ref="C6" r:id="rId5" display="https://www.miele-shop.ru/catalog/p_11206050/miele-ru/"/>
    <hyperlink ref="J6" r:id="rId6" display="www.miele-shop.ru"/>
    <hyperlink ref="C7" r:id="rId7" display="https://www.miele-shop.ru/catalog/p_11781040/miele-ru/"/>
    <hyperlink ref="J7" r:id="rId8" display="www.miele-shop.ru"/>
    <hyperlink ref="C8" r:id="rId9" display="https://www.miele-shop.ru/catalog/p_11165710/miele-ru/"/>
    <hyperlink ref="J8" r:id="rId10" display="www.miele-shop.ru"/>
    <hyperlink ref="C9" r:id="rId11" display="https://www.miele-shop.ru/catalog/p_11664200/miele-ru/"/>
    <hyperlink ref="J9" r:id="rId12" display="www.miele-shop.ru"/>
    <hyperlink ref="C10" r:id="rId13" display="https://www.miele-shop.ru/catalog/p_11455840/miele-ru/"/>
    <hyperlink ref="J10" r:id="rId14" display="www.miele-shop.ru"/>
    <hyperlink ref="C11" r:id="rId15" display="https://www.mvideo.ru/products/holodilnik-liebherr-cbnbs-4835-20070019?_uhta=&amp;gclid=Cj0KCQjw1ouKBhC5ARIsAHXNMI-WtHKNWkdRg06PNzJEj0R9LLoP4i80yWDHy2FDAPaPNLCK7LGF7lEaAqQ5EALw_wcB"/>
    <hyperlink ref="J11" r:id="rId16" display="https://www.mvideo.ru/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2.5"/>
    <col collapsed="false" customWidth="true" hidden="false" outlineLevel="0" max="3" min="3" style="0" width="21.57"/>
    <col collapsed="false" customWidth="true" hidden="false" outlineLevel="0" max="4" min="4" style="0" width="18.43"/>
    <col collapsed="false" customWidth="true" hidden="false" outlineLevel="0" max="5" min="5" style="0" width="17.87"/>
    <col collapsed="false" customWidth="true" hidden="false" outlineLevel="0" max="6" min="6" style="0" width="16.11"/>
    <col collapsed="false" customWidth="true" hidden="false" outlineLevel="0" max="8" min="8" style="0" width="23.61"/>
    <col collapsed="false" customWidth="true" hidden="false" outlineLevel="0" max="9" min="9" style="0" width="28.06"/>
  </cols>
  <sheetData>
    <row r="1" customFormat="false" ht="18.9" hidden="false" customHeight="true" outlineLevel="0" collapsed="false">
      <c r="A1" s="200" t="s">
        <v>1</v>
      </c>
      <c r="B1" s="200" t="s">
        <v>1112</v>
      </c>
      <c r="C1" s="200" t="s">
        <v>1113</v>
      </c>
      <c r="D1" s="200" t="s">
        <v>1114</v>
      </c>
      <c r="E1" s="200" t="s">
        <v>1115</v>
      </c>
      <c r="F1" s="201" t="s">
        <v>1116</v>
      </c>
      <c r="G1" s="200" t="s">
        <v>1117</v>
      </c>
      <c r="H1" s="200" t="s">
        <v>8</v>
      </c>
      <c r="I1" s="200" t="s">
        <v>1118</v>
      </c>
    </row>
    <row r="2" customFormat="false" ht="57.45" hidden="false" customHeight="false" outlineLevel="0" collapsed="false">
      <c r="A2" s="202" t="s">
        <v>19</v>
      </c>
      <c r="B2" s="202" t="n">
        <v>2535</v>
      </c>
      <c r="C2" s="202" t="n">
        <v>43</v>
      </c>
      <c r="D2" s="202" t="n">
        <f aca="false">C2*25.4</f>
        <v>1092.2</v>
      </c>
      <c r="E2" s="202" t="s">
        <v>1119</v>
      </c>
      <c r="F2" s="208" t="s">
        <v>1120</v>
      </c>
      <c r="G2" s="202" t="n">
        <v>48400</v>
      </c>
      <c r="H2" s="202" t="s">
        <v>1121</v>
      </c>
      <c r="I2" s="7" t="n">
        <v>66</v>
      </c>
    </row>
    <row r="3" customFormat="false" ht="57.45" hidden="false" customHeight="false" outlineLevel="0" collapsed="false">
      <c r="A3" s="202" t="s">
        <v>175</v>
      </c>
      <c r="B3" s="202" t="n">
        <v>3717</v>
      </c>
      <c r="C3" s="202" t="n">
        <v>82</v>
      </c>
      <c r="D3" s="202" t="n">
        <f aca="false">C3*25.4</f>
        <v>2082.8</v>
      </c>
      <c r="E3" s="202" t="s">
        <v>1122</v>
      </c>
      <c r="F3" s="208" t="s">
        <v>1123</v>
      </c>
      <c r="G3" s="202" t="n">
        <v>339990</v>
      </c>
      <c r="H3" s="202" t="s">
        <v>1124</v>
      </c>
      <c r="I3" s="7" t="n">
        <v>481</v>
      </c>
    </row>
    <row r="4" customFormat="false" ht="46.25" hidden="false" customHeight="false" outlineLevel="0" collapsed="false">
      <c r="A4" s="202" t="s">
        <v>533</v>
      </c>
      <c r="B4" s="202" t="n">
        <v>3729</v>
      </c>
      <c r="C4" s="202" t="n">
        <v>75</v>
      </c>
      <c r="D4" s="202" t="n">
        <f aca="false">C4*25.4</f>
        <v>1905</v>
      </c>
      <c r="E4" s="202" t="s">
        <v>1125</v>
      </c>
      <c r="F4" s="208" t="s">
        <v>1126</v>
      </c>
      <c r="G4" s="202" t="n">
        <v>128990</v>
      </c>
      <c r="H4" s="209" t="s">
        <v>1127</v>
      </c>
      <c r="I4" s="7" t="n">
        <v>151</v>
      </c>
    </row>
    <row r="5" customFormat="false" ht="46.25" hidden="false" customHeight="false" outlineLevel="0" collapsed="false">
      <c r="A5" s="202" t="s">
        <v>1128</v>
      </c>
      <c r="B5" s="202" t="n">
        <v>3614</v>
      </c>
      <c r="C5" s="202" t="n">
        <v>75</v>
      </c>
      <c r="D5" s="202" t="n">
        <f aca="false">C5*25.4</f>
        <v>1905</v>
      </c>
      <c r="E5" s="202" t="s">
        <v>1125</v>
      </c>
      <c r="F5" s="208" t="s">
        <v>1126</v>
      </c>
      <c r="G5" s="202" t="n">
        <v>128991</v>
      </c>
      <c r="H5" s="209" t="s">
        <v>1127</v>
      </c>
      <c r="I5" s="7" t="n">
        <v>151</v>
      </c>
    </row>
    <row r="6" customFormat="false" ht="46.25" hidden="false" customHeight="false" outlineLevel="0" collapsed="false">
      <c r="A6" s="202" t="s">
        <v>619</v>
      </c>
      <c r="B6" s="202" t="n">
        <v>3717</v>
      </c>
      <c r="C6" s="202" t="n">
        <v>75</v>
      </c>
      <c r="D6" s="202" t="n">
        <f aca="false">C6*25.4</f>
        <v>1905</v>
      </c>
      <c r="E6" s="202" t="s">
        <v>1125</v>
      </c>
      <c r="F6" s="208" t="s">
        <v>1126</v>
      </c>
      <c r="G6" s="202" t="n">
        <v>128992</v>
      </c>
      <c r="H6" s="209" t="s">
        <v>1127</v>
      </c>
      <c r="I6" s="7" t="n">
        <v>151</v>
      </c>
    </row>
    <row r="7" customFormat="false" ht="46.25" hidden="false" customHeight="false" outlineLevel="0" collapsed="false">
      <c r="A7" s="202" t="s">
        <v>821</v>
      </c>
      <c r="B7" s="202" t="n">
        <v>3733</v>
      </c>
      <c r="C7" s="202" t="n">
        <v>75</v>
      </c>
      <c r="D7" s="202" t="n">
        <f aca="false">C7*25.4</f>
        <v>1905</v>
      </c>
      <c r="E7" s="202" t="s">
        <v>1125</v>
      </c>
      <c r="F7" s="208" t="s">
        <v>1126</v>
      </c>
      <c r="G7" s="202" t="n">
        <v>128993</v>
      </c>
      <c r="H7" s="209" t="s">
        <v>1127</v>
      </c>
      <c r="I7" s="7" t="n">
        <v>151</v>
      </c>
    </row>
    <row r="8" customFormat="false" ht="46.25" hidden="false" customHeight="false" outlineLevel="0" collapsed="false">
      <c r="A8" s="202" t="s">
        <v>796</v>
      </c>
      <c r="B8" s="202" t="n">
        <v>3956</v>
      </c>
      <c r="C8" s="202" t="n">
        <v>75</v>
      </c>
      <c r="D8" s="202" t="n">
        <v>1905</v>
      </c>
      <c r="E8" s="202" t="s">
        <v>1125</v>
      </c>
      <c r="F8" s="208" t="s">
        <v>1126</v>
      </c>
      <c r="G8" s="202" t="n">
        <v>128994</v>
      </c>
      <c r="H8" s="209" t="s">
        <v>1127</v>
      </c>
      <c r="I8" s="7" t="n">
        <v>151</v>
      </c>
    </row>
  </sheetData>
  <hyperlinks>
    <hyperlink ref="H4" r:id="rId1" display="https://online-samsung.ru/"/>
    <hyperlink ref="H5" r:id="rId2" display="https://online-samsung.ru/"/>
    <hyperlink ref="H6" r:id="rId3" display="https://online-samsung.ru/"/>
    <hyperlink ref="H7" r:id="rId4" display="https://online-samsung.ru/"/>
    <hyperlink ref="H8" r:id="rId5" display="https://online-samsung.ru/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6" activeCellId="0" sqref="H16"/>
    </sheetView>
  </sheetViews>
  <sheetFormatPr defaultColWidth="11.53515625" defaultRowHeight="22.7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24.08"/>
    <col collapsed="false" customWidth="true" hidden="false" outlineLevel="0" max="3" min="3" style="0" width="20.83"/>
  </cols>
  <sheetData>
    <row r="1" customFormat="false" ht="22.7" hidden="false" customHeight="true" outlineLevel="0" collapsed="false">
      <c r="A1" s="210" t="s">
        <v>1129</v>
      </c>
      <c r="B1" s="210" t="s">
        <v>1130</v>
      </c>
      <c r="C1" s="210" t="s">
        <v>1085</v>
      </c>
    </row>
    <row r="2" customFormat="false" ht="22.7" hidden="false" customHeight="true" outlineLevel="0" collapsed="false">
      <c r="A2" s="211" t="n">
        <v>7000</v>
      </c>
      <c r="B2" s="211" t="n">
        <v>9</v>
      </c>
      <c r="C2" s="212" t="n">
        <f aca="false">A2*B2</f>
        <v>63000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2021-10-06T17:52:54Z</dcterms:modified>
  <cp:revision>65</cp:revision>
  <dc:subject/>
  <dc:title/>
</cp:coreProperties>
</file>