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ilvi\Desktop\PROYECTO_EIE\"/>
    </mc:Choice>
  </mc:AlternateContent>
  <xr:revisionPtr revIDLastSave="0" documentId="13_ncr:1_{B0D08BC4-D9C4-41BA-BA88-56BC5B51BECA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PREVISIONVENTAS" sheetId="1" r:id="rId1"/>
    <sheet name="INVERSIONES Y GASTOS" sheetId="2" r:id="rId2"/>
    <sheet name="PRÉSTAMO BANCARIO" sheetId="3" r:id="rId3"/>
    <sheet name="DOCUMENTOS CONTABLES" sheetId="4" r:id="rId4"/>
  </sheets>
  <externalReferences>
    <externalReference r:id="rId5"/>
  </externalReferences>
  <definedNames>
    <definedName name="DiasCategorias">[1]Diario!$F$2:$F$367</definedName>
    <definedName name="FechaInicio">[1]Completo!$B$1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VK/izRESHByoKKgsBy/Xh0bdMfw=="/>
    </ext>
  </extLst>
</workbook>
</file>

<file path=xl/calcChain.xml><?xml version="1.0" encoding="utf-8"?>
<calcChain xmlns="http://schemas.openxmlformats.org/spreadsheetml/2006/main">
  <c r="AC21" i="1" l="1"/>
  <c r="E34" i="2" l="1"/>
  <c r="C34" i="2"/>
  <c r="F32" i="2"/>
  <c r="F31" i="2"/>
  <c r="F30" i="2"/>
  <c r="F29" i="2"/>
  <c r="H29" i="2" s="1"/>
  <c r="G29" i="2"/>
  <c r="G32" i="2"/>
  <c r="H32" i="2" s="1"/>
  <c r="G31" i="2"/>
  <c r="G30" i="2"/>
  <c r="H30" i="2" s="1"/>
  <c r="H31" i="2" l="1"/>
  <c r="F39" i="2"/>
  <c r="G33" i="2"/>
  <c r="G28" i="2"/>
  <c r="F33" i="2"/>
  <c r="F28" i="2"/>
  <c r="G34" i="2" l="1"/>
  <c r="F34" i="2"/>
  <c r="B46" i="2" l="1"/>
  <c r="L4" i="4"/>
  <c r="AD21" i="1" l="1"/>
  <c r="H28" i="2"/>
  <c r="AJ37" i="1" l="1"/>
  <c r="B18" i="2" l="1"/>
  <c r="B21" i="4" l="1"/>
  <c r="C21" i="4" s="1"/>
  <c r="H61" i="4" l="1"/>
  <c r="H51" i="4" s="1"/>
  <c r="B18" i="4" l="1"/>
  <c r="N18" i="4" s="1"/>
  <c r="B17" i="4"/>
  <c r="N17" i="4" s="1"/>
  <c r="M13" i="4"/>
  <c r="L13" i="4"/>
  <c r="K13" i="4"/>
  <c r="J13" i="4"/>
  <c r="I13" i="4"/>
  <c r="H13" i="4"/>
  <c r="G13" i="4"/>
  <c r="F13" i="4"/>
  <c r="D13" i="4"/>
  <c r="C13" i="4"/>
  <c r="B13" i="4"/>
  <c r="M12" i="4"/>
  <c r="L12" i="4"/>
  <c r="K12" i="4"/>
  <c r="J12" i="4"/>
  <c r="I12" i="4"/>
  <c r="H12" i="4"/>
  <c r="G12" i="4"/>
  <c r="F12" i="4"/>
  <c r="E12" i="4"/>
  <c r="C12" i="4"/>
  <c r="D12" i="4"/>
  <c r="E13" i="4"/>
  <c r="B12" i="4"/>
  <c r="N13" i="4" l="1"/>
  <c r="J52" i="4"/>
  <c r="J51" i="4"/>
  <c r="T46" i="4" s="1"/>
  <c r="R32" i="4"/>
  <c r="D47" i="4"/>
  <c r="H45" i="4"/>
  <c r="T32" i="4"/>
  <c r="R27" i="4"/>
  <c r="T27" i="4" s="1"/>
  <c r="B27" i="4"/>
  <c r="E27" i="4" s="1"/>
  <c r="R26" i="4"/>
  <c r="T26" i="4" s="1"/>
  <c r="B26" i="4"/>
  <c r="R28" i="4" s="1"/>
  <c r="B25" i="4"/>
  <c r="B22" i="4"/>
  <c r="N22" i="4" s="1"/>
  <c r="B20" i="4"/>
  <c r="N20" i="4" s="1"/>
  <c r="B19" i="4"/>
  <c r="N19" i="4" s="1"/>
  <c r="R17" i="4"/>
  <c r="B16" i="4"/>
  <c r="K16" i="4" s="1"/>
  <c r="B15" i="4"/>
  <c r="R14" i="4"/>
  <c r="B14" i="4"/>
  <c r="N10" i="4"/>
  <c r="D55" i="4" s="1"/>
  <c r="R6" i="4"/>
  <c r="N5" i="4"/>
  <c r="B3" i="4"/>
  <c r="R16" i="4" s="1"/>
  <c r="N2" i="4"/>
  <c r="J39" i="4" s="1"/>
  <c r="I6" i="3"/>
  <c r="E40" i="2"/>
  <c r="B14" i="2" s="1"/>
  <c r="D40" i="2"/>
  <c r="C40" i="2"/>
  <c r="F40" i="2"/>
  <c r="D34" i="2"/>
  <c r="G7" i="2"/>
  <c r="H33" i="2" l="1"/>
  <c r="R15" i="4"/>
  <c r="J41" i="4"/>
  <c r="R29" i="4"/>
  <c r="T29" i="4" s="1"/>
  <c r="H46" i="4" s="1"/>
  <c r="N11" i="4"/>
  <c r="D56" i="4"/>
  <c r="N14" i="4"/>
  <c r="C16" i="4"/>
  <c r="F27" i="4"/>
  <c r="D16" i="4"/>
  <c r="J27" i="4"/>
  <c r="R8" i="4"/>
  <c r="R5" i="4"/>
  <c r="N15" i="4"/>
  <c r="H16" i="4"/>
  <c r="G7" i="3"/>
  <c r="B8" i="4" s="1"/>
  <c r="F7" i="3"/>
  <c r="B9" i="4" s="1"/>
  <c r="N12" i="4"/>
  <c r="D46" i="4" s="1"/>
  <c r="L27" i="4"/>
  <c r="J16" i="4"/>
  <c r="H42" i="4"/>
  <c r="D40" i="4"/>
  <c r="H41" i="4"/>
  <c r="H47" i="4"/>
  <c r="B23" i="4"/>
  <c r="B20" i="2"/>
  <c r="T36" i="4"/>
  <c r="H48" i="4"/>
  <c r="R46" i="4" s="1"/>
  <c r="R47" i="4" s="1"/>
  <c r="D43" i="4"/>
  <c r="T28" i="4"/>
  <c r="H43" i="4"/>
  <c r="M21" i="4"/>
  <c r="I21" i="4"/>
  <c r="E21" i="4"/>
  <c r="K21" i="4"/>
  <c r="F21" i="4"/>
  <c r="J21" i="4"/>
  <c r="D21" i="4"/>
  <c r="H21" i="4"/>
  <c r="G21" i="4"/>
  <c r="L21" i="4"/>
  <c r="R25" i="4"/>
  <c r="R4" i="4"/>
  <c r="R18" i="4"/>
  <c r="N25" i="4"/>
  <c r="R24" i="4"/>
  <c r="T24" i="4" s="1"/>
  <c r="R3" i="4"/>
  <c r="N3" i="4"/>
  <c r="B58" i="4" s="1"/>
  <c r="B61" i="4" s="1"/>
  <c r="R33" i="4"/>
  <c r="F16" i="4"/>
  <c r="K27" i="4"/>
  <c r="G27" i="4"/>
  <c r="C27" i="4"/>
  <c r="H27" i="4"/>
  <c r="M27" i="4"/>
  <c r="M16" i="4"/>
  <c r="I16" i="4"/>
  <c r="E16" i="4"/>
  <c r="G16" i="4"/>
  <c r="L16" i="4"/>
  <c r="N26" i="4"/>
  <c r="R7" i="4"/>
  <c r="D27" i="4"/>
  <c r="I27" i="4"/>
  <c r="H34" i="2" l="1"/>
  <c r="D48" i="4"/>
  <c r="R37" i="4"/>
  <c r="G13" i="2"/>
  <c r="D41" i="4"/>
  <c r="H7" i="3"/>
  <c r="I7" i="3" s="1"/>
  <c r="F8" i="3" s="1"/>
  <c r="C9" i="4" s="1"/>
  <c r="N27" i="4"/>
  <c r="D54" i="4" s="1"/>
  <c r="D39" i="4"/>
  <c r="N16" i="4"/>
  <c r="D53" i="4" s="1"/>
  <c r="N21" i="4"/>
  <c r="T25" i="4"/>
  <c r="H49" i="4"/>
  <c r="D4" i="4"/>
  <c r="D6" i="4" s="1"/>
  <c r="J4" i="4"/>
  <c r="J6" i="4" s="1"/>
  <c r="F4" i="4"/>
  <c r="F6" i="4" s="1"/>
  <c r="M4" i="4"/>
  <c r="M6" i="4" s="1"/>
  <c r="K4" i="4"/>
  <c r="K6" i="4" s="1"/>
  <c r="I4" i="4"/>
  <c r="I6" i="4" s="1"/>
  <c r="G4" i="4"/>
  <c r="G6" i="4" s="1"/>
  <c r="E4" i="4"/>
  <c r="E6" i="4" s="1"/>
  <c r="C4" i="4"/>
  <c r="C6" i="4" s="1"/>
  <c r="L6" i="4"/>
  <c r="H4" i="4"/>
  <c r="H6" i="4" s="1"/>
  <c r="B24" i="4"/>
  <c r="B21" i="2"/>
  <c r="D45" i="4"/>
  <c r="H44" i="4"/>
  <c r="K23" i="4"/>
  <c r="G23" i="4"/>
  <c r="C23" i="4"/>
  <c r="M23" i="4"/>
  <c r="H23" i="4"/>
  <c r="L23" i="4"/>
  <c r="F23" i="4"/>
  <c r="D23" i="4"/>
  <c r="J23" i="4"/>
  <c r="I23" i="4"/>
  <c r="E23" i="4"/>
  <c r="H39" i="4"/>
  <c r="R9" i="4"/>
  <c r="D42" i="4"/>
  <c r="H40" i="4"/>
  <c r="D49" i="4" l="1"/>
  <c r="D50" i="4"/>
  <c r="B4" i="4"/>
  <c r="B6" i="4" s="1"/>
  <c r="G8" i="3"/>
  <c r="C8" i="4" s="1"/>
  <c r="N23" i="4"/>
  <c r="D51" i="4" s="1"/>
  <c r="D44" i="4"/>
  <c r="H50" i="4"/>
  <c r="H38" i="4" s="1"/>
  <c r="H62" i="4" s="1"/>
  <c r="J24" i="4"/>
  <c r="F24" i="4"/>
  <c r="K24" i="4"/>
  <c r="E24" i="4"/>
  <c r="I24" i="4"/>
  <c r="D24" i="4"/>
  <c r="L24" i="4"/>
  <c r="H24" i="4"/>
  <c r="M24" i="4"/>
  <c r="G24" i="4"/>
  <c r="C24" i="4"/>
  <c r="B28" i="4"/>
  <c r="N4" i="4" l="1"/>
  <c r="B59" i="4" s="1"/>
  <c r="H8" i="3"/>
  <c r="I8" i="3" s="1"/>
  <c r="N24" i="4"/>
  <c r="D52" i="4" s="1"/>
  <c r="D57" i="4" s="1"/>
  <c r="C59" i="4" s="1"/>
  <c r="B29" i="4"/>
  <c r="C28" i="4"/>
  <c r="C29" i="4" s="1"/>
  <c r="B39" i="4" l="1"/>
  <c r="N6" i="4"/>
  <c r="F9" i="3"/>
  <c r="D9" i="4" s="1"/>
  <c r="G9" i="3"/>
  <c r="D8" i="4" s="1"/>
  <c r="D59" i="4"/>
  <c r="H9" i="3" l="1"/>
  <c r="I9" i="3" s="1"/>
  <c r="F10" i="3" s="1"/>
  <c r="E9" i="4" s="1"/>
  <c r="D28" i="4"/>
  <c r="D29" i="4" s="1"/>
  <c r="G10" i="3" l="1"/>
  <c r="E8" i="4" s="1"/>
  <c r="H10" i="3" l="1"/>
  <c r="I10" i="3" s="1"/>
  <c r="E28" i="4"/>
  <c r="E29" i="4" s="1"/>
  <c r="F11" i="3" l="1"/>
  <c r="F9" i="4" s="1"/>
  <c r="G11" i="3"/>
  <c r="F8" i="4" s="1"/>
  <c r="H11" i="3" l="1"/>
  <c r="I11" i="3" s="1"/>
  <c r="G12" i="3" s="1"/>
  <c r="F28" i="4"/>
  <c r="F29" i="4" s="1"/>
  <c r="F12" i="3" l="1"/>
  <c r="G9" i="4" s="1"/>
  <c r="G8" i="4"/>
  <c r="H12" i="3" l="1"/>
  <c r="I12" i="3" s="1"/>
  <c r="F13" i="3" s="1"/>
  <c r="H9" i="4" s="1"/>
  <c r="G28" i="4"/>
  <c r="G29" i="4" s="1"/>
  <c r="G13" i="3" l="1"/>
  <c r="H8" i="4" s="1"/>
  <c r="H28" i="4" s="1"/>
  <c r="H29" i="4" s="1"/>
  <c r="H13" i="3" l="1"/>
  <c r="I13" i="3" s="1"/>
  <c r="F14" i="3" s="1"/>
  <c r="I9" i="4" s="1"/>
  <c r="G14" i="3" l="1"/>
  <c r="I8" i="4" s="1"/>
  <c r="I28" i="4" s="1"/>
  <c r="I29" i="4" s="1"/>
  <c r="H14" i="3" l="1"/>
  <c r="I14" i="3" s="1"/>
  <c r="G15" i="3" s="1"/>
  <c r="J8" i="4" s="1"/>
  <c r="F15" i="3" l="1"/>
  <c r="J9" i="4" s="1"/>
  <c r="J28" i="4" s="1"/>
  <c r="J29" i="4" s="1"/>
  <c r="H15" i="3" l="1"/>
  <c r="I15" i="3" s="1"/>
  <c r="F16" i="3" s="1"/>
  <c r="K9" i="4" s="1"/>
  <c r="G16" i="3" l="1"/>
  <c r="K8" i="4" s="1"/>
  <c r="K28" i="4" s="1"/>
  <c r="K29" i="4" s="1"/>
  <c r="H16" i="3" l="1"/>
  <c r="I16" i="3" s="1"/>
  <c r="G17" i="3" s="1"/>
  <c r="L8" i="4" s="1"/>
  <c r="F17" i="3" l="1"/>
  <c r="L9" i="4" s="1"/>
  <c r="L28" i="4" s="1"/>
  <c r="L29" i="4" s="1"/>
  <c r="H17" i="3" l="1"/>
  <c r="I17" i="3" s="1"/>
  <c r="F18" i="3" l="1"/>
  <c r="M9" i="4" s="1"/>
  <c r="N9" i="4" s="1"/>
  <c r="J48" i="4" s="1"/>
  <c r="J47" i="4" s="1"/>
  <c r="G18" i="3"/>
  <c r="G19" i="3" s="1"/>
  <c r="M8" i="4" l="1"/>
  <c r="N8" i="4" s="1"/>
  <c r="H18" i="3"/>
  <c r="H19" i="3" s="1"/>
  <c r="G8" i="2" s="1"/>
  <c r="G9" i="2" s="1"/>
  <c r="I18" i="3" l="1"/>
  <c r="E19" i="3" s="1"/>
  <c r="M28" i="4"/>
  <c r="M29" i="4" s="1"/>
  <c r="N29" i="4" s="1"/>
  <c r="G12" i="2"/>
  <c r="R36" i="4" s="1"/>
  <c r="T37" i="4" s="1"/>
  <c r="N28" i="4"/>
  <c r="D58" i="4"/>
  <c r="C61" i="4" s="1"/>
  <c r="D61" i="4" s="1"/>
  <c r="D62" i="4" s="1"/>
  <c r="I19" i="3" l="1"/>
  <c r="G20" i="3" s="1"/>
  <c r="J40" i="4"/>
  <c r="J38" i="4" s="1"/>
  <c r="J62" i="4" s="1"/>
  <c r="R41" i="4" s="1"/>
  <c r="D63" i="4"/>
  <c r="E20" i="3"/>
  <c r="F20" i="3"/>
  <c r="H20" i="3"/>
  <c r="I20" i="3"/>
  <c r="H21" i="3" s="1"/>
  <c r="H33" i="4" l="1"/>
  <c r="M32" i="4"/>
  <c r="O33" i="4"/>
  <c r="E33" i="4"/>
  <c r="K32" i="4"/>
  <c r="E32" i="4"/>
  <c r="K33" i="4"/>
  <c r="T41" i="4"/>
  <c r="R42" i="4" s="1"/>
  <c r="I21" i="3"/>
  <c r="F22" i="3" s="1"/>
  <c r="F21" i="3"/>
  <c r="G21" i="3"/>
  <c r="E21" i="3"/>
  <c r="N32" i="4" l="1"/>
  <c r="D64" i="4" s="1"/>
  <c r="N33" i="4"/>
  <c r="D65" i="4" s="1"/>
  <c r="E22" i="3"/>
  <c r="G22" i="3"/>
  <c r="H22" i="3"/>
  <c r="I22" i="3"/>
  <c r="F23" i="3" s="1"/>
  <c r="H23" i="3" l="1"/>
  <c r="E23" i="3"/>
  <c r="I23" i="3"/>
  <c r="E24" i="3" s="1"/>
  <c r="G23" i="3"/>
  <c r="G24" i="3" l="1"/>
  <c r="F24" i="3"/>
  <c r="I24" i="3"/>
  <c r="H25" i="3" s="1"/>
  <c r="H24" i="3"/>
  <c r="I25" i="3" l="1"/>
  <c r="F26" i="3" s="1"/>
  <c r="F25" i="3"/>
  <c r="G25" i="3"/>
  <c r="E25" i="3"/>
  <c r="G26" i="3" l="1"/>
  <c r="H26" i="3"/>
  <c r="E26" i="3"/>
  <c r="I26" i="3"/>
  <c r="E27" i="3" s="1"/>
  <c r="I27" i="3" l="1"/>
  <c r="G28" i="3" s="1"/>
  <c r="G27" i="3"/>
  <c r="F27" i="3"/>
  <c r="H27" i="3"/>
  <c r="E28" i="3" l="1"/>
  <c r="I28" i="3"/>
  <c r="H29" i="3" s="1"/>
  <c r="F28" i="3"/>
  <c r="H28" i="3"/>
  <c r="I29" i="3" l="1"/>
  <c r="G30" i="3" s="1"/>
  <c r="E29" i="3"/>
  <c r="F29" i="3"/>
  <c r="G29" i="3"/>
  <c r="H30" i="3"/>
  <c r="E30" i="3"/>
  <c r="F30" i="3"/>
  <c r="I30" i="3" l="1"/>
  <c r="G31" i="3" s="1"/>
  <c r="F31" i="3"/>
  <c r="E31" i="3"/>
  <c r="I31" i="3" l="1"/>
  <c r="I32" i="3" s="1"/>
  <c r="H31" i="3"/>
  <c r="F32" i="3"/>
  <c r="E32" i="3"/>
  <c r="G32" i="3"/>
  <c r="H32" i="3" l="1"/>
  <c r="I33" i="3"/>
  <c r="E33" i="3"/>
  <c r="H33" i="3"/>
  <c r="F33" i="3"/>
  <c r="G33" i="3"/>
  <c r="H34" i="3" l="1"/>
  <c r="G34" i="3"/>
  <c r="I34" i="3"/>
  <c r="F34" i="3"/>
  <c r="E34" i="3"/>
  <c r="G35" i="3" l="1"/>
  <c r="F35" i="3"/>
  <c r="I35" i="3"/>
  <c r="H35" i="3"/>
  <c r="E35" i="3"/>
  <c r="F36" i="3" l="1"/>
  <c r="I36" i="3"/>
  <c r="E36" i="3"/>
  <c r="G36" i="3"/>
  <c r="H36" i="3"/>
  <c r="I37" i="3" l="1"/>
  <c r="E37" i="3"/>
  <c r="H37" i="3"/>
  <c r="G37" i="3"/>
  <c r="F37" i="3"/>
  <c r="H38" i="3" l="1"/>
  <c r="G38" i="3"/>
  <c r="E38" i="3"/>
  <c r="I38" i="3"/>
  <c r="F38" i="3"/>
  <c r="G39" i="3" l="1"/>
  <c r="F39" i="3"/>
  <c r="H39" i="3"/>
  <c r="E39" i="3"/>
  <c r="I39" i="3"/>
  <c r="F40" i="3" l="1"/>
  <c r="I40" i="3"/>
  <c r="E40" i="3"/>
  <c r="H40" i="3"/>
  <c r="G40" i="3"/>
  <c r="I41" i="3" l="1"/>
  <c r="E41" i="3"/>
  <c r="H41" i="3"/>
  <c r="F41" i="3"/>
  <c r="G41" i="3"/>
  <c r="H42" i="3" l="1"/>
  <c r="G42" i="3"/>
  <c r="I42" i="3"/>
  <c r="F42" i="3"/>
  <c r="E42" i="3"/>
  <c r="G43" i="3" l="1"/>
  <c r="F43" i="3"/>
  <c r="I43" i="3"/>
  <c r="H43" i="3"/>
  <c r="E43" i="3"/>
  <c r="F44" i="3" l="1"/>
  <c r="I44" i="3"/>
  <c r="E44" i="3"/>
  <c r="G44" i="3"/>
  <c r="H44" i="3"/>
  <c r="I45" i="3" l="1"/>
  <c r="E45" i="3"/>
  <c r="H45" i="3"/>
  <c r="G45" i="3"/>
  <c r="F45" i="3"/>
  <c r="H46" i="3" l="1"/>
  <c r="G46" i="3"/>
  <c r="E46" i="3"/>
  <c r="I46" i="3"/>
  <c r="F46" i="3"/>
  <c r="G47" i="3" l="1"/>
  <c r="F47" i="3"/>
  <c r="H47" i="3"/>
  <c r="E47" i="3"/>
  <c r="I47" i="3"/>
  <c r="F48" i="3" l="1"/>
  <c r="I48" i="3"/>
  <c r="E48" i="3"/>
  <c r="H48" i="3"/>
  <c r="G48" i="3"/>
  <c r="I49" i="3" l="1"/>
  <c r="E49" i="3"/>
  <c r="H49" i="3"/>
  <c r="F49" i="3"/>
  <c r="G49" i="3"/>
  <c r="H50" i="3" l="1"/>
  <c r="G50" i="3"/>
  <c r="I50" i="3"/>
  <c r="F50" i="3"/>
  <c r="E50" i="3"/>
  <c r="G51" i="3" l="1"/>
  <c r="F51" i="3"/>
  <c r="I51" i="3"/>
  <c r="H51" i="3"/>
  <c r="E51" i="3"/>
  <c r="F52" i="3" l="1"/>
  <c r="I52" i="3"/>
  <c r="E52" i="3"/>
  <c r="G52" i="3"/>
  <c r="H52" i="3"/>
  <c r="I53" i="3" l="1"/>
  <c r="E53" i="3"/>
  <c r="H53" i="3"/>
  <c r="G53" i="3"/>
  <c r="F53" i="3"/>
  <c r="H54" i="3" l="1"/>
  <c r="G54" i="3"/>
  <c r="E54" i="3"/>
  <c r="I54" i="3"/>
  <c r="F54" i="3"/>
  <c r="G55" i="3" l="1"/>
  <c r="F55" i="3"/>
  <c r="H55" i="3"/>
  <c r="E55" i="3"/>
  <c r="I55" i="3"/>
  <c r="F56" i="3" l="1"/>
  <c r="I56" i="3"/>
  <c r="E56" i="3"/>
  <c r="H56" i="3"/>
  <c r="G56" i="3"/>
  <c r="I57" i="3" l="1"/>
  <c r="E57" i="3"/>
  <c r="H57" i="3"/>
  <c r="F57" i="3"/>
  <c r="G57" i="3"/>
  <c r="H58" i="3" l="1"/>
  <c r="G58" i="3"/>
  <c r="I58" i="3"/>
  <c r="F58" i="3"/>
  <c r="E58" i="3"/>
  <c r="G59" i="3" l="1"/>
  <c r="F59" i="3"/>
  <c r="I59" i="3"/>
  <c r="H59" i="3"/>
  <c r="E59" i="3"/>
  <c r="F60" i="3" l="1"/>
  <c r="I60" i="3"/>
  <c r="E60" i="3"/>
  <c r="G60" i="3"/>
  <c r="H60" i="3"/>
  <c r="I61" i="3" l="1"/>
  <c r="E61" i="3"/>
  <c r="H61" i="3"/>
  <c r="G61" i="3"/>
  <c r="F61" i="3"/>
  <c r="H62" i="3" l="1"/>
  <c r="G62" i="3"/>
  <c r="E62" i="3"/>
  <c r="I62" i="3"/>
  <c r="F62" i="3"/>
  <c r="G63" i="3" l="1"/>
  <c r="F63" i="3"/>
  <c r="H63" i="3"/>
  <c r="E63" i="3"/>
  <c r="I63" i="3"/>
  <c r="F64" i="3" l="1"/>
  <c r="I64" i="3"/>
  <c r="E64" i="3"/>
  <c r="H64" i="3"/>
  <c r="G64" i="3"/>
  <c r="I65" i="3" l="1"/>
  <c r="E65" i="3"/>
  <c r="H65" i="3"/>
  <c r="F65" i="3"/>
  <c r="G65" i="3"/>
  <c r="H66" i="3" l="1"/>
  <c r="G66" i="3"/>
  <c r="I66" i="3"/>
  <c r="F66" i="3"/>
  <c r="E66" i="3"/>
  <c r="G67" i="3" l="1"/>
  <c r="F67" i="3"/>
  <c r="I67" i="3"/>
  <c r="H67" i="3"/>
  <c r="E67" i="3"/>
  <c r="F68" i="3" l="1"/>
  <c r="I68" i="3"/>
  <c r="E68" i="3"/>
  <c r="G68" i="3"/>
  <c r="H68" i="3"/>
  <c r="I69" i="3" l="1"/>
  <c r="E69" i="3"/>
  <c r="H69" i="3"/>
  <c r="G69" i="3"/>
  <c r="F69" i="3"/>
  <c r="H70" i="3" l="1"/>
  <c r="G70" i="3"/>
  <c r="E70" i="3"/>
  <c r="I70" i="3"/>
  <c r="F70" i="3"/>
  <c r="G71" i="3" l="1"/>
  <c r="F71" i="3"/>
  <c r="H71" i="3"/>
  <c r="E71" i="3"/>
  <c r="I71" i="3"/>
  <c r="F72" i="3" l="1"/>
  <c r="I72" i="3"/>
  <c r="E72" i="3"/>
  <c r="H72" i="3"/>
  <c r="G72" i="3"/>
  <c r="I73" i="3" l="1"/>
  <c r="E73" i="3"/>
  <c r="H73" i="3"/>
  <c r="F73" i="3"/>
  <c r="G73" i="3"/>
  <c r="H74" i="3" l="1"/>
  <c r="G74" i="3"/>
  <c r="I74" i="3"/>
  <c r="F74" i="3"/>
  <c r="E74" i="3"/>
  <c r="G75" i="3" l="1"/>
  <c r="F75" i="3"/>
  <c r="I75" i="3"/>
  <c r="H75" i="3"/>
  <c r="E75" i="3"/>
  <c r="F76" i="3" l="1"/>
  <c r="I76" i="3"/>
  <c r="E76" i="3"/>
  <c r="G76" i="3"/>
  <c r="H76" i="3"/>
  <c r="I77" i="3" l="1"/>
  <c r="E77" i="3"/>
  <c r="H77" i="3"/>
  <c r="G77" i="3"/>
  <c r="F77" i="3"/>
  <c r="H78" i="3" l="1"/>
  <c r="G78" i="3"/>
  <c r="E78" i="3"/>
  <c r="I78" i="3"/>
  <c r="F78" i="3"/>
  <c r="G79" i="3" l="1"/>
  <c r="F79" i="3"/>
  <c r="H79" i="3"/>
  <c r="E79" i="3"/>
  <c r="I79" i="3"/>
  <c r="F80" i="3" l="1"/>
  <c r="I80" i="3"/>
  <c r="E80" i="3"/>
  <c r="H80" i="3"/>
  <c r="G80" i="3"/>
  <c r="I81" i="3" l="1"/>
  <c r="E81" i="3"/>
  <c r="H81" i="3"/>
  <c r="F81" i="3"/>
  <c r="G81" i="3"/>
  <c r="H82" i="3" l="1"/>
  <c r="G82" i="3"/>
  <c r="I82" i="3"/>
  <c r="F82" i="3"/>
  <c r="E82" i="3"/>
  <c r="G83" i="3" l="1"/>
  <c r="F83" i="3"/>
  <c r="I83" i="3"/>
  <c r="H83" i="3"/>
  <c r="E83" i="3"/>
  <c r="F84" i="3" l="1"/>
  <c r="I84" i="3"/>
  <c r="E84" i="3"/>
  <c r="G84" i="3"/>
  <c r="H84" i="3"/>
  <c r="I85" i="3" l="1"/>
  <c r="E85" i="3"/>
  <c r="H85" i="3"/>
  <c r="G85" i="3"/>
  <c r="F85" i="3"/>
  <c r="H86" i="3" l="1"/>
  <c r="G86" i="3"/>
  <c r="E86" i="3"/>
  <c r="I86" i="3"/>
  <c r="F86" i="3"/>
  <c r="G87" i="3" l="1"/>
  <c r="F87" i="3"/>
  <c r="H87" i="3"/>
  <c r="E87" i="3"/>
  <c r="I87" i="3"/>
  <c r="F88" i="3" l="1"/>
  <c r="I88" i="3"/>
  <c r="E88" i="3"/>
  <c r="H88" i="3"/>
  <c r="G88" i="3"/>
  <c r="I89" i="3" l="1"/>
  <c r="E89" i="3"/>
  <c r="H89" i="3"/>
  <c r="F89" i="3"/>
  <c r="G89" i="3"/>
  <c r="H90" i="3" l="1"/>
  <c r="G90" i="3"/>
  <c r="I90" i="3"/>
  <c r="F90" i="3"/>
  <c r="E90" i="3"/>
  <c r="G91" i="3" l="1"/>
  <c r="F91" i="3"/>
  <c r="I91" i="3"/>
  <c r="H91" i="3"/>
  <c r="E91" i="3"/>
  <c r="F92" i="3" l="1"/>
  <c r="I92" i="3"/>
  <c r="E92" i="3"/>
  <c r="G92" i="3"/>
  <c r="H92" i="3"/>
  <c r="I93" i="3" l="1"/>
  <c r="E93" i="3"/>
  <c r="H93" i="3"/>
  <c r="G93" i="3"/>
  <c r="F93" i="3"/>
  <c r="H94" i="3" l="1"/>
  <c r="G94" i="3"/>
  <c r="E94" i="3"/>
  <c r="I94" i="3"/>
  <c r="F94" i="3"/>
  <c r="G95" i="3" l="1"/>
  <c r="F95" i="3"/>
  <c r="H95" i="3"/>
  <c r="E95" i="3"/>
  <c r="I95" i="3"/>
  <c r="F96" i="3" l="1"/>
  <c r="I96" i="3"/>
  <c r="E96" i="3"/>
  <c r="H96" i="3"/>
  <c r="G96" i="3"/>
  <c r="I97" i="3" l="1"/>
  <c r="E97" i="3"/>
  <c r="H97" i="3"/>
  <c r="F97" i="3"/>
  <c r="G97" i="3"/>
  <c r="H98" i="3" l="1"/>
  <c r="G98" i="3"/>
  <c r="I98" i="3"/>
  <c r="F98" i="3"/>
  <c r="E98" i="3"/>
  <c r="G99" i="3" l="1"/>
  <c r="F99" i="3"/>
  <c r="I99" i="3"/>
  <c r="H99" i="3"/>
  <c r="E99" i="3"/>
  <c r="F100" i="3" l="1"/>
  <c r="I100" i="3"/>
  <c r="E100" i="3"/>
  <c r="G100" i="3"/>
  <c r="H100" i="3"/>
  <c r="I101" i="3" l="1"/>
  <c r="E101" i="3"/>
  <c r="H101" i="3"/>
  <c r="G101" i="3"/>
  <c r="F101" i="3"/>
  <c r="H102" i="3" l="1"/>
  <c r="G102" i="3"/>
  <c r="E102" i="3"/>
  <c r="I102" i="3"/>
  <c r="F102" i="3"/>
  <c r="G103" i="3" l="1"/>
  <c r="F103" i="3"/>
  <c r="H103" i="3"/>
  <c r="E103" i="3"/>
  <c r="I103" i="3"/>
  <c r="F104" i="3" l="1"/>
  <c r="I104" i="3"/>
  <c r="E104" i="3"/>
  <c r="H104" i="3"/>
  <c r="G104" i="3"/>
  <c r="I105" i="3" l="1"/>
  <c r="E105" i="3"/>
  <c r="H105" i="3"/>
  <c r="F105" i="3"/>
  <c r="G105" i="3"/>
  <c r="H106" i="3" l="1"/>
  <c r="G106" i="3"/>
  <c r="I106" i="3"/>
  <c r="F106" i="3"/>
  <c r="E106" i="3"/>
  <c r="G107" i="3" l="1"/>
  <c r="F107" i="3"/>
  <c r="H107" i="3"/>
  <c r="I107" i="3"/>
  <c r="E107" i="3"/>
  <c r="F108" i="3" l="1"/>
  <c r="I108" i="3"/>
  <c r="E108" i="3"/>
  <c r="H108" i="3"/>
  <c r="G108" i="3"/>
  <c r="I109" i="3" l="1"/>
  <c r="E109" i="3"/>
  <c r="H109" i="3"/>
  <c r="F109" i="3"/>
  <c r="G109" i="3"/>
  <c r="H110" i="3" l="1"/>
  <c r="G110" i="3"/>
  <c r="I110" i="3"/>
  <c r="F110" i="3"/>
  <c r="E110" i="3"/>
  <c r="G111" i="3" l="1"/>
  <c r="F111" i="3"/>
  <c r="E111" i="3"/>
  <c r="I111" i="3"/>
  <c r="H111" i="3"/>
  <c r="F112" i="3" l="1"/>
  <c r="I112" i="3"/>
  <c r="E112" i="3"/>
  <c r="G112" i="3"/>
  <c r="H112" i="3"/>
  <c r="I113" i="3" l="1"/>
  <c r="E113" i="3"/>
  <c r="H113" i="3"/>
  <c r="F113" i="3"/>
  <c r="G113" i="3"/>
  <c r="H114" i="3" l="1"/>
  <c r="G114" i="3"/>
  <c r="E114" i="3"/>
  <c r="I114" i="3"/>
  <c r="F114" i="3"/>
  <c r="G115" i="3" l="1"/>
  <c r="F115" i="3"/>
  <c r="H115" i="3"/>
  <c r="E115" i="3"/>
  <c r="I115" i="3"/>
  <c r="F116" i="3" l="1"/>
  <c r="I116" i="3"/>
  <c r="E116" i="3"/>
  <c r="H116" i="3"/>
  <c r="G116" i="3"/>
  <c r="I117" i="3" l="1"/>
  <c r="E117" i="3"/>
  <c r="H117" i="3"/>
  <c r="F117" i="3"/>
  <c r="G117" i="3"/>
  <c r="H118" i="3" l="1"/>
  <c r="G118" i="3"/>
  <c r="I118" i="3"/>
  <c r="F118" i="3"/>
  <c r="E118" i="3"/>
  <c r="G119" i="3" l="1"/>
  <c r="F119" i="3"/>
  <c r="H119" i="3"/>
  <c r="E119" i="3"/>
  <c r="I119" i="3"/>
  <c r="F120" i="3" l="1"/>
  <c r="I120" i="3"/>
  <c r="E120" i="3"/>
  <c r="G120" i="3"/>
  <c r="H120" i="3"/>
  <c r="I121" i="3" l="1"/>
  <c r="E121" i="3"/>
  <c r="H121" i="3"/>
  <c r="G121" i="3"/>
  <c r="F121" i="3"/>
  <c r="H122" i="3" l="1"/>
  <c r="G122" i="3"/>
  <c r="E122" i="3"/>
  <c r="I122" i="3"/>
  <c r="F122" i="3"/>
  <c r="G123" i="3" l="1"/>
  <c r="F123" i="3"/>
  <c r="H123" i="3"/>
  <c r="I123" i="3"/>
  <c r="E123" i="3"/>
  <c r="F124" i="3" l="1"/>
  <c r="I124" i="3"/>
  <c r="E124" i="3"/>
  <c r="H124" i="3"/>
  <c r="G124" i="3"/>
  <c r="I125" i="3" l="1"/>
  <c r="E125" i="3"/>
  <c r="H125" i="3"/>
  <c r="F125" i="3"/>
  <c r="G125" i="3"/>
  <c r="H126" i="3" l="1"/>
  <c r="G126" i="3"/>
  <c r="I126" i="3"/>
  <c r="E126" i="3"/>
  <c r="F126" i="3"/>
  <c r="G127" i="3" l="1"/>
  <c r="F127" i="3"/>
  <c r="I127" i="3"/>
  <c r="H127" i="3"/>
  <c r="E127" i="3"/>
  <c r="F128" i="3" l="1"/>
  <c r="I128" i="3"/>
  <c r="E128" i="3"/>
  <c r="G128" i="3"/>
  <c r="H128" i="3"/>
  <c r="I129" i="3" l="1"/>
  <c r="E129" i="3"/>
  <c r="H129" i="3"/>
  <c r="G129" i="3"/>
  <c r="F129" i="3"/>
  <c r="H130" i="3" l="1"/>
  <c r="G130" i="3"/>
  <c r="E130" i="3"/>
  <c r="F130" i="3"/>
  <c r="I130" i="3"/>
  <c r="G131" i="3" l="1"/>
  <c r="F131" i="3"/>
  <c r="I131" i="3"/>
  <c r="H131" i="3"/>
  <c r="E131" i="3"/>
  <c r="F132" i="3" l="1"/>
  <c r="I132" i="3"/>
  <c r="E132" i="3"/>
  <c r="H132" i="3"/>
  <c r="G132" i="3"/>
  <c r="I133" i="3" l="1"/>
  <c r="E133" i="3"/>
  <c r="H133" i="3"/>
  <c r="G133" i="3"/>
  <c r="F133" i="3"/>
  <c r="H134" i="3" l="1"/>
  <c r="G134" i="3"/>
  <c r="I134" i="3"/>
  <c r="F134" i="3"/>
  <c r="E134" i="3"/>
  <c r="G135" i="3" l="1"/>
  <c r="F135" i="3"/>
  <c r="E135" i="3"/>
  <c r="I135" i="3"/>
  <c r="H135" i="3"/>
  <c r="F136" i="3" l="1"/>
  <c r="I136" i="3"/>
  <c r="E136" i="3"/>
  <c r="H136" i="3"/>
  <c r="G136" i="3"/>
  <c r="I137" i="3" l="1"/>
  <c r="E137" i="3"/>
  <c r="H137" i="3"/>
  <c r="G137" i="3"/>
  <c r="F137" i="3"/>
  <c r="H138" i="3" l="1"/>
  <c r="G138" i="3"/>
  <c r="F138" i="3"/>
  <c r="E138" i="3"/>
  <c r="I138" i="3"/>
  <c r="G139" i="3" l="1"/>
  <c r="F139" i="3"/>
  <c r="I139" i="3"/>
  <c r="H139" i="3"/>
  <c r="E139" i="3"/>
  <c r="F140" i="3" l="1"/>
  <c r="I140" i="3"/>
  <c r="E140" i="3"/>
  <c r="H140" i="3"/>
  <c r="G140" i="3"/>
  <c r="I141" i="3" l="1"/>
  <c r="E141" i="3"/>
  <c r="H141" i="3"/>
  <c r="G141" i="3"/>
  <c r="F141" i="3"/>
  <c r="H142" i="3" l="1"/>
  <c r="G142" i="3"/>
  <c r="I142" i="3"/>
  <c r="F142" i="3"/>
  <c r="E142" i="3"/>
  <c r="G143" i="3" l="1"/>
  <c r="F143" i="3"/>
  <c r="E143" i="3"/>
  <c r="I143" i="3"/>
  <c r="H143" i="3"/>
  <c r="F144" i="3" l="1"/>
  <c r="I144" i="3"/>
  <c r="E144" i="3"/>
  <c r="H144" i="3"/>
  <c r="G144" i="3"/>
  <c r="I145" i="3" l="1"/>
  <c r="E145" i="3"/>
  <c r="H145" i="3"/>
  <c r="G145" i="3"/>
  <c r="F145" i="3"/>
  <c r="H146" i="3" l="1"/>
  <c r="G146" i="3"/>
  <c r="F146" i="3"/>
  <c r="E146" i="3"/>
  <c r="I146" i="3"/>
  <c r="G147" i="3" l="1"/>
  <c r="F147" i="3"/>
  <c r="I147" i="3"/>
  <c r="H147" i="3"/>
  <c r="E147" i="3"/>
  <c r="F148" i="3" l="1"/>
  <c r="I148" i="3"/>
  <c r="E148" i="3"/>
  <c r="H148" i="3"/>
  <c r="G148" i="3"/>
  <c r="I149" i="3" l="1"/>
  <c r="E149" i="3"/>
  <c r="H149" i="3"/>
  <c r="G149" i="3"/>
  <c r="F149" i="3"/>
  <c r="H150" i="3" l="1"/>
  <c r="G150" i="3"/>
  <c r="I150" i="3"/>
  <c r="F150" i="3"/>
  <c r="E150" i="3"/>
  <c r="G151" i="3" l="1"/>
  <c r="F151" i="3"/>
  <c r="E151" i="3"/>
  <c r="I151" i="3"/>
  <c r="H151" i="3"/>
  <c r="F152" i="3" l="1"/>
  <c r="I152" i="3"/>
  <c r="E152" i="3"/>
  <c r="H152" i="3"/>
  <c r="G152" i="3"/>
  <c r="I153" i="3" l="1"/>
  <c r="E153" i="3"/>
  <c r="H153" i="3"/>
  <c r="G153" i="3"/>
  <c r="F153" i="3"/>
  <c r="H154" i="3" l="1"/>
  <c r="G154" i="3"/>
  <c r="F154" i="3"/>
  <c r="E154" i="3"/>
  <c r="I154" i="3"/>
  <c r="G155" i="3" l="1"/>
  <c r="F155" i="3"/>
  <c r="I155" i="3"/>
  <c r="H155" i="3"/>
  <c r="E155" i="3"/>
  <c r="F156" i="3" l="1"/>
  <c r="I156" i="3"/>
  <c r="E156" i="3"/>
  <c r="H156" i="3"/>
  <c r="G156" i="3"/>
  <c r="I157" i="3" l="1"/>
  <c r="E157" i="3"/>
  <c r="H157" i="3"/>
  <c r="G157" i="3"/>
  <c r="F157" i="3"/>
  <c r="H158" i="3" l="1"/>
  <c r="G158" i="3"/>
  <c r="I158" i="3"/>
  <c r="F158" i="3"/>
  <c r="E158" i="3"/>
  <c r="G159" i="3" l="1"/>
  <c r="F159" i="3"/>
  <c r="E159" i="3"/>
  <c r="I159" i="3"/>
  <c r="H159" i="3"/>
  <c r="F160" i="3" l="1"/>
  <c r="I160" i="3"/>
  <c r="E160" i="3"/>
  <c r="H160" i="3"/>
  <c r="G160" i="3"/>
  <c r="I161" i="3" l="1"/>
  <c r="E161" i="3"/>
  <c r="H161" i="3"/>
  <c r="G161" i="3"/>
  <c r="F161" i="3"/>
  <c r="H162" i="3" l="1"/>
  <c r="G162" i="3"/>
  <c r="F162" i="3"/>
  <c r="E162" i="3"/>
  <c r="I162" i="3"/>
  <c r="G163" i="3" l="1"/>
  <c r="F163" i="3"/>
  <c r="I163" i="3"/>
  <c r="H163" i="3"/>
  <c r="E163" i="3"/>
  <c r="F164" i="3" l="1"/>
  <c r="I164" i="3"/>
  <c r="E164" i="3"/>
  <c r="H164" i="3"/>
  <c r="G164" i="3"/>
  <c r="I165" i="3" l="1"/>
  <c r="E165" i="3"/>
  <c r="H165" i="3"/>
  <c r="G165" i="3"/>
  <c r="F165" i="3"/>
  <c r="H166" i="3" l="1"/>
  <c r="G166" i="3"/>
  <c r="I166" i="3"/>
  <c r="F166" i="3"/>
  <c r="E166" i="3"/>
  <c r="G167" i="3" l="1"/>
  <c r="F167" i="3"/>
  <c r="E167" i="3"/>
  <c r="I167" i="3"/>
  <c r="H167" i="3"/>
  <c r="F168" i="3" l="1"/>
  <c r="I168" i="3"/>
  <c r="E168" i="3"/>
  <c r="H168" i="3"/>
  <c r="G168" i="3"/>
  <c r="I169" i="3" l="1"/>
  <c r="E169" i="3"/>
  <c r="H169" i="3"/>
  <c r="G169" i="3"/>
  <c r="F169" i="3"/>
  <c r="H170" i="3" l="1"/>
  <c r="G170" i="3"/>
  <c r="F170" i="3"/>
  <c r="E170" i="3"/>
  <c r="I170" i="3"/>
  <c r="G171" i="3" l="1"/>
  <c r="F171" i="3"/>
  <c r="I171" i="3"/>
  <c r="H171" i="3"/>
  <c r="E171" i="3"/>
  <c r="F172" i="3" l="1"/>
  <c r="I172" i="3"/>
  <c r="E172" i="3"/>
  <c r="H172" i="3"/>
  <c r="G172" i="3"/>
  <c r="I173" i="3" l="1"/>
  <c r="E173" i="3"/>
  <c r="H173" i="3"/>
  <c r="G173" i="3"/>
  <c r="F173" i="3"/>
  <c r="H174" i="3" l="1"/>
  <c r="G174" i="3"/>
  <c r="I174" i="3"/>
  <c r="F174" i="3"/>
  <c r="E174" i="3"/>
  <c r="G175" i="3" l="1"/>
  <c r="F175" i="3"/>
  <c r="E175" i="3"/>
  <c r="I175" i="3"/>
  <c r="H175" i="3"/>
  <c r="F176" i="3" l="1"/>
  <c r="I176" i="3"/>
  <c r="E176" i="3"/>
  <c r="H176" i="3"/>
  <c r="G176" i="3"/>
  <c r="I177" i="3" l="1"/>
  <c r="E177" i="3"/>
  <c r="H177" i="3"/>
  <c r="G177" i="3"/>
  <c r="F177" i="3"/>
  <c r="H178" i="3" l="1"/>
  <c r="G178" i="3"/>
  <c r="F178" i="3"/>
  <c r="E178" i="3"/>
  <c r="I178" i="3"/>
  <c r="G179" i="3" l="1"/>
  <c r="F179" i="3"/>
  <c r="I179" i="3"/>
  <c r="H179" i="3"/>
  <c r="E179" i="3"/>
  <c r="F180" i="3" l="1"/>
  <c r="I180" i="3"/>
  <c r="E180" i="3"/>
  <c r="H180" i="3"/>
  <c r="G180" i="3"/>
  <c r="I181" i="3" l="1"/>
  <c r="E181" i="3"/>
  <c r="H181" i="3"/>
  <c r="G181" i="3"/>
  <c r="F181" i="3"/>
  <c r="H182" i="3" l="1"/>
  <c r="G182" i="3"/>
  <c r="I182" i="3"/>
  <c r="F182" i="3"/>
  <c r="E182" i="3"/>
  <c r="G183" i="3" l="1"/>
  <c r="F183" i="3"/>
  <c r="E183" i="3"/>
  <c r="I183" i="3"/>
  <c r="H183" i="3"/>
  <c r="F184" i="3" l="1"/>
  <c r="I184" i="3"/>
  <c r="E184" i="3"/>
  <c r="H184" i="3"/>
  <c r="G184" i="3"/>
  <c r="I185" i="3" l="1"/>
  <c r="E185" i="3"/>
  <c r="H185" i="3"/>
  <c r="G185" i="3"/>
  <c r="F185" i="3"/>
  <c r="H186" i="3" l="1"/>
  <c r="G186" i="3"/>
  <c r="F186" i="3"/>
  <c r="E186" i="3"/>
  <c r="I186" i="3"/>
  <c r="G187" i="3" l="1"/>
  <c r="F187" i="3"/>
  <c r="I187" i="3"/>
  <c r="H187" i="3"/>
  <c r="E187" i="3"/>
  <c r="F188" i="3" l="1"/>
  <c r="I188" i="3"/>
  <c r="E188" i="3"/>
  <c r="H188" i="3"/>
  <c r="G188" i="3"/>
  <c r="I189" i="3" l="1"/>
  <c r="E189" i="3"/>
  <c r="H189" i="3"/>
  <c r="G189" i="3"/>
  <c r="F189" i="3"/>
  <c r="H190" i="3" l="1"/>
  <c r="G190" i="3"/>
  <c r="I190" i="3"/>
  <c r="F190" i="3"/>
  <c r="E190" i="3"/>
  <c r="G191" i="3" l="1"/>
  <c r="F191" i="3"/>
  <c r="E191" i="3"/>
  <c r="I191" i="3"/>
  <c r="H191" i="3"/>
  <c r="F192" i="3" l="1"/>
  <c r="I192" i="3"/>
  <c r="E192" i="3"/>
  <c r="H192" i="3"/>
  <c r="G192" i="3"/>
  <c r="I193" i="3" l="1"/>
  <c r="E193" i="3"/>
  <c r="H193" i="3"/>
  <c r="G193" i="3"/>
  <c r="F193" i="3"/>
  <c r="H194" i="3" l="1"/>
  <c r="G194" i="3"/>
  <c r="F194" i="3"/>
  <c r="E194" i="3"/>
  <c r="I194" i="3"/>
  <c r="G195" i="3" l="1"/>
  <c r="F195" i="3"/>
  <c r="I195" i="3"/>
  <c r="H195" i="3"/>
  <c r="E195" i="3"/>
  <c r="F196" i="3" l="1"/>
  <c r="I196" i="3"/>
  <c r="E196" i="3"/>
  <c r="H196" i="3"/>
  <c r="G196" i="3"/>
  <c r="I197" i="3" l="1"/>
  <c r="E197" i="3"/>
  <c r="H197" i="3"/>
  <c r="G197" i="3"/>
  <c r="F197" i="3"/>
  <c r="H198" i="3" l="1"/>
  <c r="G198" i="3"/>
  <c r="I198" i="3"/>
  <c r="F198" i="3"/>
  <c r="E198" i="3"/>
  <c r="G199" i="3" l="1"/>
  <c r="F199" i="3"/>
  <c r="E199" i="3"/>
  <c r="I199" i="3"/>
  <c r="H199" i="3"/>
  <c r="F200" i="3" l="1"/>
  <c r="I200" i="3"/>
  <c r="E200" i="3"/>
  <c r="H200" i="3"/>
  <c r="G200" i="3"/>
  <c r="I201" i="3" l="1"/>
  <c r="E201" i="3"/>
  <c r="H201" i="3"/>
  <c r="G201" i="3"/>
  <c r="F201" i="3"/>
  <c r="H202" i="3" l="1"/>
  <c r="G202" i="3"/>
  <c r="F202" i="3"/>
  <c r="E202" i="3"/>
  <c r="I202" i="3"/>
  <c r="G203" i="3" l="1"/>
  <c r="F203" i="3"/>
  <c r="I203" i="3"/>
  <c r="H203" i="3"/>
  <c r="E203" i="3"/>
  <c r="F204" i="3" l="1"/>
  <c r="I204" i="3"/>
  <c r="E204" i="3"/>
  <c r="H204" i="3"/>
  <c r="G204" i="3"/>
  <c r="I205" i="3" l="1"/>
  <c r="E205" i="3"/>
  <c r="H205" i="3"/>
  <c r="G205" i="3"/>
  <c r="F205" i="3"/>
  <c r="H206" i="3" l="1"/>
  <c r="G206" i="3"/>
  <c r="I206" i="3"/>
  <c r="F206" i="3"/>
  <c r="E206" i="3"/>
  <c r="G207" i="3" l="1"/>
  <c r="F207" i="3"/>
  <c r="E207" i="3"/>
  <c r="I207" i="3"/>
  <c r="H207" i="3"/>
  <c r="F208" i="3" l="1"/>
  <c r="I208" i="3"/>
  <c r="E208" i="3"/>
  <c r="H208" i="3"/>
  <c r="G208" i="3"/>
  <c r="I209" i="3" l="1"/>
  <c r="E209" i="3"/>
  <c r="H209" i="3"/>
  <c r="G209" i="3"/>
  <c r="F209" i="3"/>
  <c r="H210" i="3" l="1"/>
  <c r="G210" i="3"/>
  <c r="F210" i="3"/>
  <c r="E210" i="3"/>
  <c r="I210" i="3"/>
  <c r="G211" i="3" l="1"/>
  <c r="F211" i="3"/>
  <c r="I211" i="3"/>
  <c r="H211" i="3"/>
  <c r="E211" i="3"/>
  <c r="F212" i="3" l="1"/>
  <c r="I212" i="3"/>
  <c r="E212" i="3"/>
  <c r="H212" i="3"/>
  <c r="G212" i="3"/>
  <c r="I213" i="3" l="1"/>
  <c r="E213" i="3"/>
  <c r="H213" i="3"/>
  <c r="G213" i="3"/>
  <c r="F213" i="3"/>
  <c r="H214" i="3" l="1"/>
  <c r="G214" i="3"/>
  <c r="I214" i="3"/>
  <c r="F214" i="3"/>
  <c r="E214" i="3"/>
  <c r="G215" i="3" l="1"/>
  <c r="F215" i="3"/>
  <c r="E215" i="3"/>
  <c r="I215" i="3"/>
  <c r="H215" i="3"/>
  <c r="F216" i="3" l="1"/>
  <c r="I216" i="3"/>
  <c r="E216" i="3"/>
  <c r="H216" i="3"/>
  <c r="G216" i="3"/>
  <c r="I217" i="3" l="1"/>
  <c r="E217" i="3"/>
  <c r="H217" i="3"/>
  <c r="G217" i="3"/>
  <c r="F217" i="3"/>
  <c r="H218" i="3" l="1"/>
  <c r="G218" i="3"/>
  <c r="F218" i="3"/>
  <c r="E218" i="3"/>
  <c r="I218" i="3"/>
  <c r="G219" i="3" l="1"/>
  <c r="F219" i="3"/>
  <c r="I219" i="3"/>
  <c r="H219" i="3"/>
  <c r="E219" i="3"/>
  <c r="F220" i="3" l="1"/>
  <c r="I220" i="3"/>
  <c r="E220" i="3"/>
  <c r="H220" i="3"/>
  <c r="G220" i="3"/>
  <c r="I221" i="3" l="1"/>
  <c r="E221" i="3"/>
  <c r="H221" i="3"/>
  <c r="G221" i="3"/>
  <c r="F221" i="3"/>
  <c r="H222" i="3" l="1"/>
  <c r="G222" i="3"/>
  <c r="I222" i="3"/>
  <c r="F222" i="3"/>
  <c r="E222" i="3"/>
  <c r="G223" i="3" l="1"/>
  <c r="F223" i="3"/>
  <c r="E223" i="3"/>
  <c r="I223" i="3"/>
  <c r="H223" i="3"/>
  <c r="F224" i="3" l="1"/>
  <c r="I224" i="3"/>
  <c r="E224" i="3"/>
  <c r="H224" i="3"/>
  <c r="G224" i="3"/>
  <c r="I225" i="3" l="1"/>
  <c r="E225" i="3"/>
  <c r="H225" i="3"/>
  <c r="G225" i="3"/>
  <c r="F225" i="3"/>
  <c r="H226" i="3" l="1"/>
  <c r="G226" i="3"/>
  <c r="F226" i="3"/>
  <c r="E226" i="3"/>
  <c r="I226" i="3"/>
  <c r="G227" i="3" l="1"/>
  <c r="F227" i="3"/>
  <c r="I227" i="3"/>
  <c r="H227" i="3"/>
  <c r="E227" i="3"/>
  <c r="F228" i="3" l="1"/>
  <c r="I228" i="3"/>
  <c r="E228" i="3"/>
  <c r="H228" i="3"/>
  <c r="G228" i="3"/>
  <c r="I229" i="3" l="1"/>
  <c r="E229" i="3"/>
  <c r="H229" i="3"/>
  <c r="G229" i="3"/>
  <c r="F229" i="3"/>
  <c r="H230" i="3" l="1"/>
  <c r="G230" i="3"/>
  <c r="I230" i="3"/>
  <c r="F230" i="3"/>
  <c r="E230" i="3"/>
  <c r="F231" i="3" l="1"/>
  <c r="I231" i="3"/>
  <c r="H231" i="3"/>
  <c r="G231" i="3"/>
  <c r="E231" i="3"/>
  <c r="I232" i="3" l="1"/>
  <c r="E232" i="3"/>
  <c r="H232" i="3"/>
  <c r="G232" i="3"/>
  <c r="F232" i="3"/>
  <c r="H233" i="3" l="1"/>
  <c r="G233" i="3"/>
  <c r="F233" i="3"/>
  <c r="E233" i="3"/>
  <c r="I233" i="3"/>
  <c r="G234" i="3" l="1"/>
  <c r="F234" i="3"/>
  <c r="I234" i="3"/>
  <c r="H234" i="3"/>
  <c r="E234" i="3"/>
  <c r="F235" i="3" l="1"/>
  <c r="I235" i="3"/>
  <c r="E235" i="3"/>
  <c r="H235" i="3"/>
  <c r="G235" i="3"/>
  <c r="I236" i="3" l="1"/>
  <c r="E236" i="3"/>
  <c r="H236" i="3"/>
  <c r="G236" i="3"/>
  <c r="F236" i="3"/>
  <c r="H237" i="3" l="1"/>
  <c r="G237" i="3"/>
  <c r="I237" i="3"/>
  <c r="F237" i="3"/>
  <c r="E237" i="3"/>
  <c r="G238" i="3" l="1"/>
  <c r="F238" i="3"/>
  <c r="E238" i="3"/>
  <c r="I238" i="3"/>
  <c r="H238" i="3"/>
  <c r="F239" i="3" l="1"/>
  <c r="I239" i="3"/>
  <c r="E239" i="3"/>
  <c r="H239" i="3"/>
  <c r="G239" i="3"/>
  <c r="I240" i="3" l="1"/>
  <c r="E240" i="3"/>
  <c r="H240" i="3"/>
  <c r="G240" i="3"/>
  <c r="F240" i="3"/>
  <c r="H241" i="3" l="1"/>
  <c r="G241" i="3"/>
  <c r="F241" i="3"/>
  <c r="E241" i="3"/>
  <c r="I241" i="3"/>
  <c r="G242" i="3" l="1"/>
  <c r="F242" i="3"/>
  <c r="I242" i="3"/>
  <c r="H242" i="3"/>
  <c r="E242" i="3"/>
  <c r="F243" i="3" l="1"/>
  <c r="I243" i="3"/>
  <c r="E243" i="3"/>
  <c r="H243" i="3"/>
  <c r="G243" i="3"/>
  <c r="I244" i="3" l="1"/>
  <c r="E244" i="3"/>
  <c r="H244" i="3"/>
  <c r="G244" i="3"/>
  <c r="F244" i="3"/>
  <c r="H245" i="3" l="1"/>
  <c r="G245" i="3"/>
  <c r="I245" i="3"/>
  <c r="F245" i="3"/>
  <c r="E245" i="3"/>
  <c r="G246" i="3" l="1"/>
  <c r="F246" i="3"/>
  <c r="E246" i="3"/>
  <c r="I246" i="3"/>
  <c r="H246" i="3"/>
  <c r="F247" i="3" l="1"/>
  <c r="I247" i="3"/>
  <c r="E247" i="3"/>
  <c r="H247" i="3"/>
  <c r="G247" i="3"/>
  <c r="I248" i="3" l="1"/>
  <c r="E248" i="3"/>
  <c r="H248" i="3"/>
  <c r="G248" i="3"/>
  <c r="F248" i="3"/>
  <c r="H249" i="3" l="1"/>
  <c r="G249" i="3"/>
  <c r="F249" i="3"/>
  <c r="E249" i="3"/>
  <c r="I249" i="3"/>
  <c r="G250" i="3" l="1"/>
  <c r="F250" i="3"/>
  <c r="I250" i="3"/>
  <c r="H250" i="3"/>
  <c r="E250" i="3"/>
  <c r="F251" i="3" l="1"/>
  <c r="I251" i="3"/>
  <c r="E251" i="3"/>
  <c r="H251" i="3"/>
  <c r="G251" i="3"/>
  <c r="I252" i="3" l="1"/>
  <c r="E252" i="3"/>
  <c r="H252" i="3"/>
  <c r="G252" i="3"/>
  <c r="F252" i="3"/>
  <c r="H253" i="3" l="1"/>
  <c r="G253" i="3"/>
  <c r="I253" i="3"/>
  <c r="F253" i="3"/>
  <c r="E253" i="3"/>
  <c r="G254" i="3" l="1"/>
  <c r="F254" i="3"/>
  <c r="E254" i="3"/>
  <c r="I254" i="3"/>
  <c r="H254" i="3"/>
  <c r="F255" i="3" l="1"/>
  <c r="I255" i="3"/>
  <c r="E255" i="3"/>
  <c r="H255" i="3"/>
  <c r="G255" i="3"/>
  <c r="I256" i="3" l="1"/>
  <c r="E256" i="3"/>
  <c r="H256" i="3"/>
  <c r="G256" i="3"/>
  <c r="F256" i="3"/>
  <c r="E264" i="3" l="1"/>
  <c r="D264" i="3"/>
  <c r="C264" i="3"/>
  <c r="B264" i="3"/>
  <c r="F264" i="3"/>
  <c r="D265" i="3" l="1"/>
  <c r="C265" i="3"/>
  <c r="F265" i="3"/>
  <c r="E265" i="3"/>
  <c r="B265" i="3"/>
  <c r="C266" i="3" l="1"/>
  <c r="F266" i="3"/>
  <c r="B266" i="3"/>
  <c r="E266" i="3"/>
  <c r="D266" i="3"/>
  <c r="F267" i="3" l="1"/>
  <c r="B267" i="3"/>
  <c r="E267" i="3"/>
  <c r="D267" i="3"/>
  <c r="C267" i="3"/>
  <c r="E268" i="3" l="1"/>
  <c r="D268" i="3"/>
  <c r="F268" i="3"/>
  <c r="C268" i="3"/>
  <c r="B268" i="3"/>
  <c r="D269" i="3" l="1"/>
  <c r="C269" i="3"/>
  <c r="B269" i="3"/>
  <c r="F269" i="3"/>
  <c r="E269" i="3"/>
  <c r="C270" i="3" l="1"/>
  <c r="F270" i="3"/>
  <c r="B270" i="3"/>
  <c r="E270" i="3"/>
  <c r="D270" i="3"/>
  <c r="F271" i="3" l="1"/>
  <c r="B271" i="3"/>
  <c r="E271" i="3"/>
  <c r="D271" i="3"/>
  <c r="C271" i="3"/>
  <c r="E272" i="3" l="1"/>
  <c r="D272" i="3"/>
  <c r="C272" i="3"/>
  <c r="B272" i="3"/>
  <c r="F272" i="3"/>
  <c r="D273" i="3" l="1"/>
  <c r="C273" i="3"/>
  <c r="F273" i="3"/>
  <c r="E273" i="3"/>
  <c r="B273" i="3"/>
  <c r="C274" i="3" l="1"/>
  <c r="F274" i="3"/>
  <c r="B274" i="3"/>
  <c r="E274" i="3"/>
  <c r="D274" i="3"/>
  <c r="F275" i="3" l="1"/>
  <c r="B275" i="3"/>
  <c r="E275" i="3"/>
  <c r="D275" i="3"/>
  <c r="C275" i="3"/>
  <c r="E276" i="3" l="1"/>
  <c r="D276" i="3"/>
  <c r="F276" i="3"/>
  <c r="C276" i="3"/>
  <c r="B276" i="3"/>
  <c r="D277" i="3" l="1"/>
  <c r="C277" i="3"/>
  <c r="B277" i="3"/>
  <c r="F277" i="3"/>
  <c r="E277" i="3"/>
  <c r="C278" i="3" l="1"/>
  <c r="F278" i="3"/>
  <c r="B278" i="3"/>
  <c r="E278" i="3"/>
  <c r="D278" i="3"/>
  <c r="F279" i="3" l="1"/>
  <c r="B279" i="3"/>
  <c r="E279" i="3"/>
  <c r="D279" i="3"/>
  <c r="C279" i="3"/>
  <c r="E280" i="3" l="1"/>
  <c r="D280" i="3"/>
  <c r="C280" i="3"/>
  <c r="B280" i="3"/>
  <c r="F280" i="3"/>
  <c r="D281" i="3" l="1"/>
  <c r="C281" i="3"/>
  <c r="F281" i="3"/>
  <c r="E281" i="3"/>
  <c r="B281" i="3"/>
  <c r="C282" i="3" l="1"/>
  <c r="F282" i="3"/>
  <c r="B282" i="3"/>
  <c r="E282" i="3"/>
  <c r="D282" i="3"/>
  <c r="F283" i="3" l="1"/>
  <c r="B283" i="3"/>
  <c r="E283" i="3"/>
  <c r="D283" i="3"/>
  <c r="C283" i="3"/>
  <c r="E284" i="3" l="1"/>
  <c r="D284" i="3"/>
  <c r="F284" i="3"/>
  <c r="C284" i="3"/>
  <c r="B284" i="3"/>
  <c r="D285" i="3" l="1"/>
  <c r="C285" i="3"/>
  <c r="B285" i="3"/>
  <c r="F285" i="3"/>
  <c r="E285" i="3"/>
  <c r="C286" i="3" l="1"/>
  <c r="F286" i="3"/>
  <c r="B286" i="3"/>
  <c r="E286" i="3"/>
  <c r="D286" i="3"/>
  <c r="F287" i="3" l="1"/>
  <c r="B287" i="3"/>
  <c r="E287" i="3"/>
  <c r="D287" i="3"/>
  <c r="C287" i="3"/>
  <c r="E288" i="3" l="1"/>
  <c r="D288" i="3"/>
  <c r="C288" i="3"/>
  <c r="B288" i="3"/>
  <c r="F288" i="3"/>
  <c r="D289" i="3" l="1"/>
  <c r="C289" i="3"/>
  <c r="F289" i="3"/>
  <c r="E289" i="3"/>
  <c r="B289" i="3"/>
  <c r="C290" i="3" l="1"/>
  <c r="F290" i="3"/>
  <c r="B290" i="3"/>
  <c r="E290" i="3"/>
  <c r="D290" i="3"/>
  <c r="F291" i="3" l="1"/>
  <c r="B291" i="3"/>
  <c r="E291" i="3"/>
  <c r="D291" i="3"/>
  <c r="C291" i="3"/>
  <c r="E292" i="3" l="1"/>
  <c r="D292" i="3"/>
  <c r="F292" i="3"/>
  <c r="C292" i="3"/>
  <c r="B292" i="3"/>
  <c r="D293" i="3" l="1"/>
  <c r="C293" i="3"/>
  <c r="B293" i="3"/>
  <c r="F293" i="3"/>
  <c r="E293" i="3"/>
  <c r="C294" i="3" l="1"/>
  <c r="F294" i="3"/>
  <c r="B294" i="3"/>
  <c r="E294" i="3"/>
  <c r="D294" i="3"/>
  <c r="F295" i="3" l="1"/>
  <c r="B295" i="3"/>
  <c r="E295" i="3"/>
  <c r="D295" i="3"/>
  <c r="C295" i="3"/>
  <c r="E296" i="3" l="1"/>
  <c r="D296" i="3"/>
  <c r="C296" i="3"/>
  <c r="B296" i="3"/>
  <c r="F296" i="3"/>
  <c r="D297" i="3" l="1"/>
  <c r="C297" i="3"/>
  <c r="F297" i="3"/>
  <c r="E297" i="3"/>
  <c r="B297" i="3"/>
  <c r="C298" i="3" l="1"/>
  <c r="F298" i="3"/>
  <c r="B298" i="3"/>
  <c r="E298" i="3"/>
  <c r="D298" i="3"/>
  <c r="F299" i="3" l="1"/>
  <c r="B299" i="3"/>
  <c r="E299" i="3"/>
  <c r="D299" i="3"/>
  <c r="C299" i="3"/>
  <c r="E300" i="3" l="1"/>
  <c r="D300" i="3"/>
  <c r="F300" i="3"/>
  <c r="C300" i="3"/>
  <c r="B300" i="3"/>
  <c r="D301" i="3" l="1"/>
  <c r="C301" i="3"/>
  <c r="B301" i="3"/>
  <c r="F301" i="3"/>
  <c r="E301" i="3"/>
  <c r="C302" i="3" l="1"/>
  <c r="F302" i="3"/>
  <c r="B302" i="3"/>
  <c r="E302" i="3"/>
  <c r="D302" i="3"/>
  <c r="F303" i="3" l="1"/>
  <c r="B303" i="3"/>
  <c r="E303" i="3"/>
  <c r="D303" i="3"/>
  <c r="C303" i="3"/>
  <c r="E304" i="3" l="1"/>
  <c r="D304" i="3"/>
  <c r="C304" i="3"/>
  <c r="B304" i="3"/>
  <c r="F304" i="3"/>
  <c r="D305" i="3" l="1"/>
  <c r="C305" i="3"/>
  <c r="F305" i="3"/>
  <c r="E305" i="3"/>
  <c r="B305" i="3"/>
  <c r="C306" i="3" l="1"/>
  <c r="F306" i="3"/>
  <c r="B306" i="3"/>
  <c r="E306" i="3"/>
  <c r="D306" i="3"/>
  <c r="F307" i="3" l="1"/>
  <c r="B307" i="3"/>
  <c r="E307" i="3"/>
  <c r="D307" i="3"/>
  <c r="C307" i="3"/>
  <c r="E308" i="3" l="1"/>
  <c r="D308" i="3"/>
  <c r="F308" i="3"/>
  <c r="C308" i="3"/>
  <c r="B308" i="3"/>
  <c r="D309" i="3" l="1"/>
  <c r="C309" i="3"/>
  <c r="B309" i="3"/>
  <c r="F309" i="3"/>
  <c r="E309" i="3"/>
  <c r="C310" i="3" l="1"/>
  <c r="F310" i="3"/>
  <c r="B310" i="3"/>
  <c r="E310" i="3"/>
  <c r="D310" i="3"/>
  <c r="F311" i="3" l="1"/>
  <c r="B311" i="3"/>
  <c r="E311" i="3"/>
  <c r="D311" i="3"/>
  <c r="C311" i="3"/>
  <c r="E312" i="3" l="1"/>
  <c r="D312" i="3"/>
  <c r="C312" i="3"/>
  <c r="B312" i="3"/>
  <c r="F312" i="3"/>
  <c r="D313" i="3" l="1"/>
  <c r="C313" i="3"/>
  <c r="F313" i="3"/>
  <c r="E313" i="3"/>
  <c r="B313" i="3"/>
  <c r="C314" i="3" l="1"/>
  <c r="F314" i="3"/>
  <c r="B314" i="3"/>
  <c r="E314" i="3"/>
  <c r="D314" i="3"/>
  <c r="F315" i="3" l="1"/>
  <c r="B315" i="3"/>
  <c r="E315" i="3"/>
  <c r="D315" i="3"/>
  <c r="C315" i="3"/>
  <c r="E316" i="3" l="1"/>
  <c r="D316" i="3"/>
  <c r="F316" i="3"/>
  <c r="C316" i="3"/>
  <c r="B316" i="3"/>
  <c r="D317" i="3" l="1"/>
  <c r="C317" i="3"/>
  <c r="B317" i="3"/>
  <c r="F317" i="3"/>
  <c r="E317" i="3"/>
  <c r="C318" i="3" l="1"/>
  <c r="F318" i="3"/>
  <c r="B318" i="3"/>
  <c r="E318" i="3"/>
  <c r="D318" i="3"/>
  <c r="F319" i="3" l="1"/>
  <c r="B319" i="3"/>
  <c r="E319" i="3"/>
  <c r="D319" i="3"/>
  <c r="C319" i="3"/>
  <c r="E320" i="3" l="1"/>
  <c r="D320" i="3"/>
  <c r="C320" i="3"/>
  <c r="B320" i="3"/>
  <c r="F320" i="3"/>
  <c r="D321" i="3" l="1"/>
  <c r="C321" i="3"/>
  <c r="F321" i="3"/>
  <c r="E321" i="3"/>
  <c r="B321" i="3"/>
  <c r="C322" i="3" l="1"/>
  <c r="F322" i="3"/>
  <c r="B322" i="3"/>
  <c r="E322" i="3"/>
  <c r="D322" i="3"/>
  <c r="F323" i="3" l="1"/>
  <c r="B323" i="3"/>
  <c r="E323" i="3"/>
  <c r="D323" i="3"/>
  <c r="C323" i="3"/>
  <c r="E324" i="3" l="1"/>
  <c r="D324" i="3"/>
  <c r="F324" i="3"/>
  <c r="C324" i="3"/>
  <c r="B324" i="3"/>
  <c r="D325" i="3" l="1"/>
  <c r="C325" i="3"/>
  <c r="B325" i="3"/>
  <c r="F325" i="3"/>
  <c r="E325" i="3"/>
  <c r="C326" i="3" l="1"/>
  <c r="F326" i="3"/>
  <c r="B326" i="3"/>
  <c r="E326" i="3"/>
  <c r="D326" i="3"/>
  <c r="F327" i="3" l="1"/>
  <c r="B327" i="3"/>
  <c r="E327" i="3"/>
  <c r="D327" i="3"/>
  <c r="C327" i="3"/>
  <c r="E328" i="3" l="1"/>
  <c r="D328" i="3"/>
  <c r="C328" i="3"/>
  <c r="B328" i="3"/>
  <c r="F328" i="3"/>
  <c r="D329" i="3" l="1"/>
  <c r="C329" i="3"/>
  <c r="F329" i="3"/>
  <c r="E329" i="3"/>
  <c r="B329" i="3"/>
  <c r="C330" i="3" l="1"/>
  <c r="F330" i="3"/>
  <c r="B330" i="3"/>
  <c r="E330" i="3"/>
  <c r="D330" i="3"/>
  <c r="F331" i="3" l="1"/>
  <c r="B331" i="3"/>
  <c r="E331" i="3"/>
  <c r="D331" i="3"/>
  <c r="C331" i="3"/>
  <c r="E332" i="3" l="1"/>
  <c r="D332" i="3"/>
  <c r="F332" i="3"/>
  <c r="C332" i="3"/>
  <c r="B332" i="3"/>
  <c r="D333" i="3" l="1"/>
  <c r="C333" i="3"/>
  <c r="B333" i="3"/>
  <c r="F333" i="3"/>
  <c r="E333" i="3"/>
  <c r="F334" i="3" l="1"/>
  <c r="B334" i="3"/>
  <c r="D334" i="3"/>
  <c r="C334" i="3"/>
  <c r="E334" i="3"/>
  <c r="E335" i="3" l="1"/>
  <c r="D335" i="3"/>
  <c r="C335" i="3"/>
  <c r="B335" i="3"/>
  <c r="F335" i="3"/>
  <c r="D336" i="3" l="1"/>
  <c r="E336" i="3"/>
  <c r="C336" i="3"/>
  <c r="F336" i="3"/>
  <c r="B336" i="3"/>
  <c r="C337" i="3" l="1"/>
  <c r="E337" i="3"/>
  <c r="D337" i="3"/>
  <c r="B337" i="3"/>
  <c r="F337" i="3"/>
  <c r="F338" i="3" l="1"/>
  <c r="B338" i="3"/>
  <c r="E338" i="3"/>
  <c r="D338" i="3"/>
  <c r="C338" i="3"/>
  <c r="E339" i="3" l="1"/>
  <c r="F339" i="3"/>
  <c r="D339" i="3"/>
  <c r="C339" i="3"/>
  <c r="B339" i="3"/>
  <c r="D340" i="3" l="1"/>
  <c r="F340" i="3"/>
  <c r="E340" i="3"/>
  <c r="C340" i="3"/>
  <c r="B340" i="3"/>
  <c r="C341" i="3" l="1"/>
  <c r="F341" i="3"/>
  <c r="E341" i="3"/>
  <c r="D341" i="3"/>
  <c r="B341" i="3"/>
  <c r="F342" i="3" l="1"/>
  <c r="B342" i="3"/>
  <c r="E342" i="3"/>
  <c r="D342" i="3"/>
  <c r="C342" i="3"/>
  <c r="E343" i="3" l="1"/>
  <c r="B343" i="3"/>
  <c r="F343" i="3"/>
  <c r="D343" i="3"/>
  <c r="C343" i="3"/>
  <c r="D344" i="3" l="1"/>
  <c r="B344" i="3"/>
  <c r="F344" i="3"/>
  <c r="E344" i="3"/>
  <c r="C344" i="3"/>
  <c r="C345" i="3" l="1"/>
  <c r="B345" i="3"/>
  <c r="F345" i="3"/>
  <c r="E345" i="3"/>
  <c r="D345" i="3"/>
  <c r="F346" i="3" l="1"/>
  <c r="B346" i="3"/>
  <c r="C346" i="3"/>
  <c r="E346" i="3"/>
  <c r="D346" i="3"/>
  <c r="E347" i="3" l="1"/>
  <c r="C347" i="3"/>
  <c r="B347" i="3"/>
  <c r="F347" i="3"/>
  <c r="D347" i="3"/>
  <c r="D348" i="3" l="1"/>
  <c r="C348" i="3"/>
  <c r="B348" i="3"/>
  <c r="F348" i="3"/>
  <c r="E348" i="3"/>
  <c r="C349" i="3" l="1"/>
  <c r="D349" i="3"/>
  <c r="B349" i="3"/>
  <c r="F349" i="3"/>
  <c r="E349" i="3"/>
  <c r="F350" i="3" l="1"/>
  <c r="B350" i="3"/>
  <c r="D350" i="3"/>
  <c r="C350" i="3"/>
  <c r="E350" i="3"/>
  <c r="E351" i="3" l="1"/>
  <c r="D351" i="3"/>
  <c r="C351" i="3"/>
  <c r="F351" i="3"/>
  <c r="B351" i="3"/>
  <c r="D352" i="3" l="1"/>
  <c r="E352" i="3"/>
  <c r="C352" i="3"/>
  <c r="B352" i="3"/>
  <c r="F352" i="3"/>
  <c r="C353" i="3" l="1"/>
  <c r="E353" i="3"/>
  <c r="D353" i="3"/>
  <c r="F353" i="3"/>
  <c r="B353" i="3"/>
  <c r="F354" i="3" l="1"/>
  <c r="B354" i="3"/>
  <c r="E354" i="3"/>
  <c r="D354" i="3"/>
  <c r="C354" i="3"/>
  <c r="E355" i="3" l="1"/>
  <c r="F355" i="3"/>
  <c r="D355" i="3"/>
  <c r="C355" i="3"/>
  <c r="B355" i="3"/>
  <c r="F356" i="3" l="1"/>
  <c r="B356" i="3"/>
  <c r="E356" i="3"/>
  <c r="D356" i="3"/>
  <c r="C356" i="3"/>
  <c r="E357" i="3" l="1"/>
  <c r="F357" i="3"/>
  <c r="C357" i="3"/>
  <c r="B357" i="3"/>
  <c r="D357" i="3"/>
  <c r="D358" i="3" l="1"/>
  <c r="F358" i="3"/>
  <c r="E358" i="3"/>
  <c r="C358" i="3"/>
  <c r="B358" i="3"/>
  <c r="C359" i="3" l="1"/>
  <c r="F359" i="3"/>
  <c r="E359" i="3"/>
  <c r="D359" i="3"/>
  <c r="B359" i="3"/>
  <c r="F360" i="3" l="1"/>
  <c r="B360" i="3"/>
  <c r="C360" i="3"/>
  <c r="E360" i="3"/>
  <c r="D360" i="3"/>
  <c r="E361" i="3" l="1"/>
  <c r="B361" i="3"/>
  <c r="D361" i="3"/>
  <c r="C361" i="3"/>
  <c r="F361" i="3"/>
  <c r="D362" i="3" l="1"/>
  <c r="B362" i="3"/>
  <c r="F362" i="3"/>
  <c r="E362" i="3"/>
  <c r="C362" i="3"/>
  <c r="C363" i="3" l="1"/>
  <c r="B363" i="3"/>
  <c r="F363" i="3"/>
  <c r="E363" i="3"/>
  <c r="D363" i="3"/>
  <c r="F364" i="3" l="1"/>
  <c r="B364" i="3"/>
  <c r="C364" i="3"/>
  <c r="D364" i="3"/>
  <c r="E364" i="3"/>
  <c r="E365" i="3" l="1"/>
  <c r="C365" i="3"/>
  <c r="F365" i="3"/>
  <c r="D365" i="3"/>
  <c r="B365" i="3"/>
  <c r="D366" i="3" l="1"/>
  <c r="C366" i="3"/>
  <c r="F366" i="3"/>
  <c r="E366" i="3"/>
  <c r="B366" i="3"/>
  <c r="C367" i="3" l="1"/>
  <c r="D367" i="3"/>
  <c r="B367" i="3"/>
  <c r="F367" i="3"/>
  <c r="E367" i="3"/>
  <c r="F368" i="3" l="1"/>
  <c r="B368" i="3"/>
  <c r="D368" i="3"/>
  <c r="E368" i="3"/>
  <c r="C368" i="3"/>
  <c r="E369" i="3" l="1"/>
  <c r="D369" i="3"/>
  <c r="F369" i="3"/>
  <c r="C369" i="3"/>
  <c r="B369" i="3"/>
  <c r="D370" i="3" l="1"/>
  <c r="E370" i="3"/>
  <c r="B370" i="3"/>
  <c r="F370" i="3"/>
  <c r="C370" i="3"/>
  <c r="C371" i="3" l="1"/>
  <c r="E371" i="3"/>
  <c r="D371" i="3"/>
  <c r="B371" i="3"/>
  <c r="F371" i="3"/>
  <c r="F372" i="3" l="1"/>
  <c r="B372" i="3"/>
  <c r="E372" i="3"/>
  <c r="D372" i="3"/>
  <c r="C372" i="3"/>
  <c r="E373" i="3" l="1"/>
  <c r="B373" i="3"/>
  <c r="F373" i="3"/>
  <c r="C373" i="3"/>
  <c r="D3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4" authorId="0" shapeId="0" xr:uid="{00000000-0006-0000-0000-000001000000}">
      <text>
        <r>
          <rPr>
            <sz val="11"/>
            <color theme="1"/>
            <rFont val="Arial"/>
            <scheme val="minor"/>
          </rPr>
          <t>======
ID#AAAAq1vPAyg
Usuario    (2023-02-16 08:21:08)
Describe una transaciión económica (procucto o servicio básico que realizas en tu empresa y el ingreso que supone. Ha de coincidir con la descripción del plan de operaciones (actividad 6 PE)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qh154BNT2qduygIdyww3btYN0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Usuario</author>
  </authors>
  <commentList>
    <comment ref="A2" authorId="0" shapeId="0" xr:uid="{00000000-0006-0000-0100-000001000000}">
      <text>
        <r>
          <rPr>
            <sz val="11"/>
            <color theme="1"/>
            <rFont val="Arial"/>
            <scheme val="minor"/>
          </rPr>
          <t>======
ID#AAAAq1vPAyQ
Usuario    (2023-02-16 08:21:08)
Coste de adquisición (no amortización).
Si hay que construirlo multiplicar precio metro cuadrado por los metros construidos</t>
        </r>
      </text>
    </comment>
    <comment ref="A3" authorId="0" shapeId="0" xr:uid="{00000000-0006-0000-0100-000002000000}">
      <text>
        <r>
          <rPr>
            <sz val="11"/>
            <color theme="1"/>
            <rFont val="Arial"/>
            <scheme val="minor"/>
          </rPr>
          <t>======
ID#AAAAq1vPAyc
Usuario    (2023-02-16 08:21:08)
Coste metro cuadrado reformado por metros del local</t>
        </r>
      </text>
    </comment>
    <comment ref="A4" authorId="0" shapeId="0" xr:uid="{00000000-0006-0000-0100-000003000000}">
      <text>
        <r>
          <rPr>
            <sz val="11"/>
            <color theme="1"/>
            <rFont val="Arial"/>
            <scheme val="minor"/>
          </rPr>
          <t>======
ID#AAAAq1vPAzc
Usuario    (2023-02-16 08:21:08)
Puede ser una estimación pero describe minimamente lo que necesitas</t>
        </r>
      </text>
    </comment>
    <comment ref="A5" authorId="0" shapeId="0" xr:uid="{00000000-0006-0000-0100-000004000000}">
      <text>
        <r>
          <rPr>
            <sz val="11"/>
            <color theme="1"/>
            <rFont val="Arial"/>
            <scheme val="minor"/>
          </rPr>
          <t>======
ID#AAAAq1vPAyU
Usuario    (2023-02-16 08:21:08)
Puede ser una estimación pero describe minimamente lo que necesitas</t>
        </r>
      </text>
    </comment>
    <comment ref="A6" authorId="0" shapeId="0" xr:uid="{00000000-0006-0000-0100-000005000000}">
      <text>
        <r>
          <rPr>
            <sz val="11"/>
            <color theme="1"/>
            <rFont val="Arial"/>
            <scheme val="minor"/>
          </rPr>
          <t>======
ID#AAAAq1vPAy8
Usuario    (2023-02-16 08:21:08)
Puede ser una estimación pero describe mínimamente lo que necesitas en el word de la actividad 8</t>
        </r>
      </text>
    </comment>
    <comment ref="A7" authorId="0" shapeId="0" xr:uid="{00000000-0006-0000-0100-000006000000}">
      <text>
        <r>
          <rPr>
            <sz val="11"/>
            <color theme="1"/>
            <rFont val="Arial"/>
            <scheme val="minor"/>
          </rPr>
          <t>======
ID#AAAAq1vPAzw
Usuario    (2023-02-16 08:21:08)
Ponlo en inversiones si lo adquieres por compra</t>
        </r>
      </text>
    </comment>
    <comment ref="A8" authorId="0" shapeId="0" xr:uid="{00000000-0006-0000-0100-000007000000}">
      <text>
        <r>
          <rPr>
            <sz val="11"/>
            <color theme="1"/>
            <rFont val="Arial"/>
            <scheme val="minor"/>
          </rPr>
          <t>======
ID#AAAAq1vOtZA
Usuario    (2023-02-16 08:21:08)
Puede ser una estimación pero describe minimamente lo que necesitas en el word de la actividad 8</t>
        </r>
      </text>
    </comment>
    <comment ref="A9" authorId="0" shapeId="0" xr:uid="{00000000-0006-0000-0100-000008000000}">
      <text>
        <r>
          <rPr>
            <sz val="11"/>
            <color theme="1"/>
            <rFont val="Arial"/>
            <scheme val="minor"/>
          </rPr>
          <t>======
ID#AAAAq1vPAzI
Usuario    (2023-02-16 08:21:08)
Puede ser una estimación pero describe minimamente lo que necesitas en el word de la actividad 8</t>
        </r>
      </text>
    </comment>
    <comment ref="A11" authorId="0" shapeId="0" xr:uid="{00000000-0006-0000-0100-000009000000}">
      <text>
        <r>
          <rPr>
            <sz val="11"/>
            <color theme="1"/>
            <rFont val="Arial"/>
            <scheme val="minor"/>
          </rPr>
          <t>======
ID#AAAAq1vPAzg
Usuario    (2023-02-16 08:21:08)
Hacer antes la hoja del préstamo bancario. Se vuelcan aquí los datos</t>
        </r>
      </text>
    </comment>
    <comment ref="A12" authorId="0" shapeId="0" xr:uid="{00000000-0006-0000-0100-00000A000000}">
      <text>
        <r>
          <rPr>
            <sz val="11"/>
            <color theme="1"/>
            <rFont val="Arial"/>
            <scheme val="minor"/>
          </rPr>
          <t>======
ID#AAAAq1vPA0A
Usuario    (2023-02-16 08:21:08)
Hacer antes la hoja 2 del préstamo bancario y se vuelcan aquí los datos</t>
        </r>
      </text>
    </comment>
    <comment ref="A13" authorId="0" shapeId="0" xr:uid="{00000000-0006-0000-0100-00000B000000}">
      <text>
        <r>
          <rPr>
            <sz val="11"/>
            <color theme="1"/>
            <rFont val="Arial"/>
            <scheme val="minor"/>
          </rPr>
          <t>======
ID#AAAAq1vPAzo
Usuario    (2023-02-16 08:21:08)
Realizarla desde la tabla de abajo desarrollada en la actividad 6 
Elegir resultante de C38 o D38 en función de que tenga tarifa plana o no</t>
        </r>
      </text>
    </comment>
    <comment ref="A14" authorId="0" shapeId="0" xr:uid="{00000000-0006-0000-0100-00000C000000}">
      <text>
        <r>
          <rPr>
            <sz val="11"/>
            <color theme="1"/>
            <rFont val="Arial"/>
            <scheme val="minor"/>
          </rPr>
          <t>======
ID#AAAAq1vOtZE
Usuario    (2023-02-16 08:21:08)
Realizarla desde la tabla de abajo desarrollada en la actividad 6</t>
        </r>
      </text>
    </comment>
    <comment ref="A16" authorId="0" shapeId="0" xr:uid="{00000000-0006-0000-0100-00000D000000}">
      <text>
        <r>
          <rPr>
            <sz val="11"/>
            <color theme="1"/>
            <rFont val="Arial"/>
            <scheme val="minor"/>
          </rPr>
          <t>======
ID#AAAAq1vPAzA
Usuario    (2023-02-16 08:21:08)
Poner la renta anual</t>
        </r>
      </text>
    </comment>
    <comment ref="A18" authorId="0" shapeId="0" xr:uid="{00000000-0006-0000-0100-00000E000000}">
      <text>
        <r>
          <rPr>
            <sz val="11"/>
            <color theme="1"/>
            <rFont val="Arial"/>
            <scheme val="minor"/>
          </rPr>
          <t>======
ID#AAAAq1vOtZM
Usuario    (2023-02-16 08:21:08)
Si hay varios, poner la suma de todos, pero es conveniente especificarlos fuera para que se vea el coste de cada uno. Poner el anual</t>
        </r>
      </text>
    </comment>
    <comment ref="A20" authorId="0" shapeId="0" xr:uid="{00000000-0006-0000-0100-00000F000000}">
      <text>
        <r>
          <rPr>
            <sz val="11"/>
            <color theme="1"/>
            <rFont val="Arial"/>
            <scheme val="minor"/>
          </rPr>
          <t>======
ID#AAAAq1vPAyk
Usuario    (2023-02-16 08:21:08)
Realizarla desde la tabla de abajo desarrollada en la actividad 6</t>
        </r>
      </text>
    </comment>
    <comment ref="A21" authorId="0" shapeId="0" xr:uid="{00000000-0006-0000-0100-000010000000}">
      <text>
        <r>
          <rPr>
            <sz val="11"/>
            <color theme="1"/>
            <rFont val="Arial"/>
            <scheme val="minor"/>
          </rPr>
          <t>======
ID#AAAAq1vPAzM
Usuario    (2023-02-16 08:21:08)
Realizarla desde la tabla de abajo desarrollada en la actividad 6</t>
        </r>
      </text>
    </comment>
    <comment ref="A24" authorId="1" shapeId="0" xr:uid="{00000000-0006-0000-0100-000011000000}">
      <text>
        <r>
          <rPr>
            <b/>
            <sz val="9"/>
            <color indexed="81"/>
            <rFont val="Tahoma"/>
            <charset val="1"/>
          </rPr>
          <t>Se preve el material para prestar al menos los dos primeros servicios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7" authorId="0" shapeId="0" xr:uid="{00000000-0006-0000-0100-000012000000}">
      <text>
        <r>
          <rPr>
            <sz val="11"/>
            <color theme="1"/>
            <rFont val="Arial"/>
            <scheme val="minor"/>
          </rPr>
          <t>======
ID#AAAAq1vPAyI
Usuario    (2023-02-16 08:21:08)
Extraído de la nómina</t>
        </r>
      </text>
    </comment>
    <comment ref="D27" authorId="0" shapeId="0" xr:uid="{00000000-0006-0000-0100-000013000000}">
      <text>
        <r>
          <rPr>
            <sz val="11"/>
            <color theme="1"/>
            <rFont val="Arial"/>
            <scheme val="minor"/>
          </rPr>
          <t>======
ID#AAAAq1vPAzU
Usuario    (2023-02-16 08:21:08)
Extraído de la nómina</t>
        </r>
      </text>
    </comment>
    <comment ref="F27" authorId="0" shapeId="0" xr:uid="{00000000-0006-0000-0100-000014000000}">
      <text>
        <r>
          <rPr>
            <sz val="11"/>
            <color theme="1"/>
            <rFont val="Arial"/>
            <scheme val="minor"/>
          </rPr>
          <t>======
ID#AAAAq1vPAyo
Usuario    (2023-02-16 08:21:08)
Salario anual</t>
        </r>
      </text>
    </comment>
    <comment ref="B38" authorId="0" shapeId="0" xr:uid="{00000000-0006-0000-0100-000015000000}">
      <text>
        <r>
          <rPr>
            <sz val="11"/>
            <color theme="1"/>
            <rFont val="Arial"/>
            <scheme val="minor"/>
          </rPr>
          <t>======
ID#AAAAq1vPAz0
Usuario    (2023-02-16 08:21:08)
Mirar la tabla y hacer a mano</t>
        </r>
      </text>
    </comment>
    <comment ref="D38" authorId="0" shapeId="0" xr:uid="{00000000-0006-0000-0100-000016000000}">
      <text>
        <r>
          <rPr>
            <sz val="11"/>
            <color theme="1"/>
            <rFont val="Arial"/>
            <scheme val="minor"/>
          </rPr>
          <t>======
ID#AAAAq1vOtY8
Usuario    (2023-02-16 08:21:08)
Comprobar si se cumplen los requisitos y si es así, poner cantidad</t>
        </r>
      </text>
    </comment>
    <comment ref="E38" authorId="0" shapeId="0" xr:uid="{00000000-0006-0000-0100-000017000000}">
      <text>
        <r>
          <rPr>
            <sz val="11"/>
            <color theme="1"/>
            <rFont val="Arial"/>
            <scheme val="minor"/>
          </rPr>
          <t>======
ID#AAAAq1vPAz4
Usuario    (2023-02-16 08:21:08)
Poner a mano</t>
        </r>
      </text>
    </comment>
    <comment ref="F38" authorId="0" shapeId="0" xr:uid="{00000000-0006-0000-0100-000018000000}">
      <text>
        <r>
          <rPr>
            <sz val="11"/>
            <color theme="1"/>
            <rFont val="Arial"/>
            <scheme val="minor"/>
          </rPr>
          <t>======
ID#AAAAq1vPAzQ
Usuario    (2023-02-16 08:21:08)
Hacer a mano y elegir cuota mensual o tarifa plana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UR6RdsxAAol1cGa3Nc3cYy4kJD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Usuario</author>
  </authors>
  <commentList>
    <comment ref="B4" authorId="0" shapeId="0" xr:uid="{00000000-0006-0000-0200-000001000000}">
      <text>
        <r>
          <rPr>
            <sz val="11"/>
            <color theme="1"/>
            <rFont val="Arial"/>
            <scheme val="minor"/>
          </rPr>
          <t>======
ID#AAAAq1vPAy4
Usuario    (2023-02-16 08:21:08)
ESTOS DATOS SON DE EJEMPLO
Pon los datos de préstamo que has elegido con los datos que tienes de él y el número de cuotas mensuales con el tipo de interés al que está dicho préstamo.</t>
        </r>
      </text>
    </comment>
    <comment ref="C5" authorId="0" shapeId="0" xr:uid="{00000000-0006-0000-0200-000002000000}">
      <text>
        <r>
          <rPr>
            <sz val="11"/>
            <color theme="1"/>
            <rFont val="Arial"/>
            <scheme val="minor"/>
          </rPr>
          <t>======
ID#AAAAq1vPAyw
home    (2023-02-16 08:21:08)
De no haber abonado nada del capital poner 0%</t>
        </r>
      </text>
    </comment>
    <comment ref="E6" authorId="0" shapeId="0" xr:uid="{00000000-0006-0000-0200-000003000000}">
      <text>
        <r>
          <rPr>
            <sz val="11"/>
            <color theme="1"/>
            <rFont val="Arial"/>
            <scheme val="minor"/>
          </rPr>
          <t>======
ID#AAAAq1vOtZQ
Usuario    (2023-02-16 08:21:08)
Usuario:</t>
        </r>
      </text>
    </comment>
    <comment ref="C8" authorId="1" shapeId="0" xr:uid="{00000000-0006-0000-0200-000004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Poner el interés vigente en el momento en que se realiza la actividad. Si cambia a lo largo del proyecto, actualizarlo</t>
        </r>
      </text>
    </comment>
    <comment ref="E18" authorId="0" shapeId="0" xr:uid="{00000000-0006-0000-0200-000005000000}">
      <text>
        <r>
          <rPr>
            <sz val="11"/>
            <color theme="1"/>
            <rFont val="Arial"/>
            <scheme val="minor"/>
          </rPr>
          <t>======
ID#AAAAq1vOtY4
Usuario    (2023-02-16 08:21:08)
Coge las cuotas a pagar y los intereses para ponerlos en el plan de tesorería. Las cuotas a pagar figurarían como "devolución de préstamo"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dXy8rMoODW5bAQvOYND7Bh9iWO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Usuario</author>
  </authors>
  <commentList>
    <comment ref="A2" authorId="0" shapeId="0" xr:uid="{00000000-0006-0000-0300-000001000000}">
      <text>
        <r>
          <rPr>
            <sz val="11"/>
            <color theme="1"/>
            <rFont val="Arial"/>
            <scheme val="minor"/>
          </rPr>
          <t>======
ID#AAAAq1vPAyM
Usuario    (2023-02-16 08:21:08)
Intentar que sea como mínimo del 33% del total de la inversión</t>
        </r>
      </text>
    </comment>
    <comment ref="A8" authorId="0" shapeId="0" xr:uid="{00000000-0006-0000-0300-000002000000}">
      <text>
        <r>
          <rPr>
            <sz val="11"/>
            <color theme="1"/>
            <rFont val="Arial"/>
            <scheme val="minor"/>
          </rPr>
          <t>======
ID#AAAAq1vPAys
Usuario    (2023-02-16 08:21:08)
NO TOCAR: deben venir de la página de préstamo bancario. Si no, haced antes la hoja del préstamo bancario)</t>
        </r>
      </text>
    </comment>
    <comment ref="A9" authorId="0" shapeId="0" xr:uid="{00000000-0006-0000-0300-000003000000}">
      <text>
        <r>
          <rPr>
            <sz val="11"/>
            <color theme="1"/>
            <rFont val="Arial"/>
            <scheme val="minor"/>
          </rPr>
          <t>======
ID#AAAAq1vPAzE
Usuario    (2023-02-16 08:21:08)
NO TOCAR: deben venir de la página de préstamo bancario. Si no, haced antes la hoja del préstamo bancario)</t>
        </r>
      </text>
    </comment>
    <comment ref="A10" authorId="0" shapeId="0" xr:uid="{00000000-0006-0000-0300-000004000000}">
      <text>
        <r>
          <rPr>
            <sz val="11"/>
            <color theme="1"/>
            <rFont val="Arial"/>
            <scheme val="minor"/>
          </rPr>
          <t>======
ID#AAAAq1vPAzk
Usuario    (2023-02-16 08:21:08)
Tarifa plana o cuota mensual. Por eso poner a mano en cada mes. Aunque se puede cambiar de cuota se recomienda no cambiar y poner la misma todos los meses</t>
        </r>
      </text>
    </comment>
    <comment ref="A13" authorId="0" shapeId="0" xr:uid="{00000000-0006-0000-0300-000005000000}">
      <text>
        <r>
          <rPr>
            <sz val="11"/>
            <color theme="1"/>
            <rFont val="Arial"/>
            <scheme val="minor"/>
          </rPr>
          <t>======
ID#AAAAq1vPAzY
Usuario    (2023-02-16 08:21:08)
Poner la cuota mensual de alquiler. El primer mes poner cuota+dos meses de fianza</t>
        </r>
      </text>
    </comment>
    <comment ref="A16" authorId="0" shapeId="0" xr:uid="{00000000-0006-0000-0300-000006000000}">
      <text>
        <r>
          <rPr>
            <sz val="11"/>
            <color theme="1"/>
            <rFont val="Arial"/>
            <scheme val="minor"/>
          </rPr>
          <t>======
ID#AAAAq1vPAz8
Usuario    (2023-02-16 08:21:08)
Poner la cuota mensual de renting. El anual tiene que coincidir con la casilla 
B16 de inversiones y gastos</t>
        </r>
      </text>
    </comment>
    <comment ref="A19" authorId="0" shapeId="0" xr:uid="{00000000-0006-0000-0300-000007000000}">
      <text>
        <r>
          <rPr>
            <sz val="11"/>
            <color theme="1"/>
            <rFont val="Arial"/>
            <scheme val="minor"/>
          </rPr>
          <t>======
ID#AAAAq1vPA0E
Usuario    (2023-02-16 08:21:08)
Poner el seguro que se paga y en que mes o meses. Hacerlo corresponder con la fila correspondiente en la tabla de costes fijos de la página 2</t>
        </r>
      </text>
    </comment>
    <comment ref="A21" authorId="0" shapeId="0" xr:uid="{00000000-0006-0000-0300-000008000000}">
      <text>
        <r>
          <rPr>
            <sz val="11"/>
            <color theme="1"/>
            <rFont val="Arial"/>
            <scheme val="minor"/>
          </rPr>
          <t>======
ID#AAAAq1vOtZU
Usuario    (2023-02-16 08:21:08)
Poner coste mensual. El anual debe coincidir con la celda B18 de inversiones y gastos</t>
        </r>
      </text>
    </comment>
    <comment ref="A22" authorId="0" shapeId="0" xr:uid="{00000000-0006-0000-0300-000009000000}">
      <text>
        <r>
          <rPr>
            <sz val="11"/>
            <color theme="1"/>
            <rFont val="Arial"/>
            <scheme val="minor"/>
          </rPr>
          <t>======
ID#AAAAq1vOtZI
Usuario    (2023-02-16 08:21:08)
Poner lo que se paga y en que mes o meses. Hacerlo corresponder con la fila correspondiente en la tabla de costes fijos de la página 2</t>
        </r>
      </text>
    </comment>
    <comment ref="A23" authorId="0" shapeId="0" xr:uid="{00000000-0006-0000-0300-00000A000000}">
      <text>
        <r>
          <rPr>
            <sz val="11"/>
            <color theme="1"/>
            <rFont val="Arial"/>
            <scheme val="minor"/>
          </rPr>
          <t>======
ID#AAAAq1vPAzs
Usuario    (2023-02-16 08:21:08)
Poner el coste salarial mensual extraido de la tabla del coste de personal de inversiones y gastos de los trabajadores contratados</t>
        </r>
      </text>
    </comment>
    <comment ref="A24" authorId="0" shapeId="0" xr:uid="{00000000-0006-0000-0300-00000B000000}">
      <text>
        <r>
          <rPr>
            <sz val="11"/>
            <color theme="1"/>
            <rFont val="Arial"/>
            <scheme val="minor"/>
          </rPr>
          <t>======
ID#AAAAq1vPAy0
Usuario    (2023-02-16 08:21:08)
Poner el coste salarial mensual extraido de la tabla del coste de seguridad sociall de inversiones y gastos de los trabajadores contratados</t>
        </r>
      </text>
    </comment>
    <comment ref="Q26" authorId="0" shapeId="0" xr:uid="{00000000-0006-0000-0300-00000C000000}">
      <text>
        <r>
          <rPr>
            <sz val="11"/>
            <color theme="1"/>
            <rFont val="Arial"/>
            <scheme val="minor"/>
          </rPr>
          <t>======
ID#AAAAq1vPAyY
Usuario    (2023-02-16 08:21:08)
Poner aquí el valor de compra si es adquirido el elemento de transporte. Si es renting, no</t>
        </r>
      </text>
    </comment>
    <comment ref="N30" authorId="0" shapeId="0" xr:uid="{00000000-0006-0000-0300-00000D000000}">
      <text>
        <r>
          <rPr>
            <sz val="11"/>
            <color theme="1"/>
            <rFont val="Arial"/>
            <scheme val="minor"/>
          </rPr>
          <t>======
ID#AAAAMP7lDxI
Deleted user    (2021-04-29 16:17:06)
Si las entradas menos salidas es positivo (superior a 0), poner la misma cantidad en esta casilla</t>
        </r>
      </text>
    </comment>
    <comment ref="N31" authorId="0" shapeId="0" xr:uid="{00000000-0006-0000-0300-00000E000000}">
      <text>
        <r>
          <rPr>
            <sz val="11"/>
            <color theme="1"/>
            <rFont val="Arial"/>
            <scheme val="minor"/>
          </rPr>
          <t>======
ID#AAAAIYHrAM4
    (2021-04-28 06:50:52)
Javier Pelayo 
Si las entradas menos salidas es negativo (inferior a 0), poner la misma cantidad en esta casilla en positivo</t>
        </r>
      </text>
    </comment>
    <comment ref="O33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Cuarto pago fraccionado IRPF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zCk7jqtExdab6PPLa5wrlrP8QA=="/>
    </ext>
  </extLst>
</comments>
</file>

<file path=xl/sharedStrings.xml><?xml version="1.0" encoding="utf-8"?>
<sst xmlns="http://schemas.openxmlformats.org/spreadsheetml/2006/main" count="386" uniqueCount="233">
  <si>
    <t>PREVISIÓN DE VENTAS AÑO 2024</t>
  </si>
  <si>
    <t>L</t>
  </si>
  <si>
    <t>M</t>
  </si>
  <si>
    <t>X</t>
  </si>
  <si>
    <t>J</t>
  </si>
  <si>
    <t>V</t>
  </si>
  <si>
    <t>S</t>
  </si>
  <si>
    <t>D</t>
  </si>
  <si>
    <t>DESCRIPCIÓN DE UN SERVICIO TIPO PRESTADO</t>
  </si>
  <si>
    <t>PREVISIÓN MENSUAL DE VENTAS</t>
  </si>
  <si>
    <t>MES</t>
  </si>
  <si>
    <t>Días de trabajo</t>
  </si>
  <si>
    <t>Servicios prestados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</si>
  <si>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</si>
  <si>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</si>
  <si>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</si>
  <si>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</si>
  <si>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</si>
  <si>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</si>
  <si>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</si>
  <si>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</si>
  <si>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</si>
  <si>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</si>
  <si>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</si>
  <si>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</si>
  <si>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</si>
  <si>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Días no laborales según el calendario laboral de Cuenca 2024</t>
  </si>
  <si>
    <t xml:space="preserve">TOTAL </t>
  </si>
  <si>
    <t>Días en los que alguno de los trabajadores está de vacaciones por lo que solo pueden trabajar los otros dos</t>
  </si>
  <si>
    <r>
      <t xml:space="preserve">Días en los que trabajan el empleados y el empresario en 2024 </t>
    </r>
    <r>
      <rPr>
        <b/>
        <sz val="14"/>
        <color theme="1"/>
        <rFont val="Arial"/>
      </rPr>
      <t xml:space="preserve">TOTAL </t>
    </r>
  </si>
  <si>
    <t>Tarifas por servicios por trabajador</t>
  </si>
  <si>
    <t>Tipo de servicio</t>
  </si>
  <si>
    <t>Material necesario</t>
  </si>
  <si>
    <t>Mano de obra</t>
  </si>
  <si>
    <t>Desplazamientos</t>
  </si>
  <si>
    <t>Total servicio</t>
  </si>
  <si>
    <t>Recuperación de datos</t>
  </si>
  <si>
    <t>60 (4 horas)</t>
  </si>
  <si>
    <t>Instalación de sistemas operativos</t>
  </si>
  <si>
    <t>30 (2 horas)</t>
  </si>
  <si>
    <t>Servicio de mantenimiento y reparación</t>
  </si>
  <si>
    <t>30(2 horas)</t>
  </si>
  <si>
    <t>TOTAL FACTURACIÓN DÍA</t>
  </si>
  <si>
    <t>INVERSIONES</t>
  </si>
  <si>
    <t>Coste anual</t>
  </si>
  <si>
    <t>Local (si es compra)</t>
  </si>
  <si>
    <t>Instalaciones o acondicionamiento del local</t>
  </si>
  <si>
    <t>Mobiliario</t>
  </si>
  <si>
    <t>Maquinaria</t>
  </si>
  <si>
    <t>Herramientas y útiles</t>
  </si>
  <si>
    <t>Vehículos</t>
  </si>
  <si>
    <t>TOTAL INVERSIONES</t>
  </si>
  <si>
    <t>Equipos informáticos</t>
  </si>
  <si>
    <t>TOTAL GASTOS</t>
  </si>
  <si>
    <t>Programas informáticos</t>
  </si>
  <si>
    <t>TOTAL</t>
  </si>
  <si>
    <t>GASTOS</t>
  </si>
  <si>
    <t>Intereses préstamo</t>
  </si>
  <si>
    <t>Devoución capital préstamo</t>
  </si>
  <si>
    <t>COSTES FIJOS</t>
  </si>
  <si>
    <t>Cuota del autónomo</t>
  </si>
  <si>
    <t>COSTES VARIABLES</t>
  </si>
  <si>
    <t>Sueldo del autónomo</t>
  </si>
  <si>
    <t>Alquiler y fianza</t>
  </si>
  <si>
    <t>Elementos de transporte (renting)</t>
  </si>
  <si>
    <t>Seguros</t>
  </si>
  <si>
    <t>Servicios subcontratados</t>
  </si>
  <si>
    <t>Publicidad</t>
  </si>
  <si>
    <t>Salarios de los trabajadores</t>
  </si>
  <si>
    <t>SS trabajadores</t>
  </si>
  <si>
    <t>Gastos de constitución</t>
  </si>
  <si>
    <t>Suministros</t>
  </si>
  <si>
    <t>Stock mínimo a la venta o materiales</t>
  </si>
  <si>
    <t>COSTES SALARIALES DE LOS TRABAJADORES CONTRATADOS (desglose)</t>
  </si>
  <si>
    <t>Perfil profesional/categoría</t>
  </si>
  <si>
    <t>Tipo de contrato</t>
  </si>
  <si>
    <t>Salario unitario mensual  (líquido total a percibir)</t>
  </si>
  <si>
    <t>Seguridad social a cargo de la empresa</t>
  </si>
  <si>
    <t>Número de trabajadores en ese perfil</t>
  </si>
  <si>
    <t>Total salario anual</t>
  </si>
  <si>
    <t>Total SS anual</t>
  </si>
  <si>
    <t>Total coste laboral anual</t>
  </si>
  <si>
    <t>COSTES DE LOS AUTÓNOMOS PROMOTORES (desglose)</t>
  </si>
  <si>
    <t>Nombre del autónomo</t>
  </si>
  <si>
    <t xml:space="preserve">Rendimiento neto estimado </t>
  </si>
  <si>
    <t>Cuota mensual</t>
  </si>
  <si>
    <t>¿Tarifa plana?</t>
  </si>
  <si>
    <t>Sueldo promotor</t>
  </si>
  <si>
    <t>Total coste mensual autónomo</t>
  </si>
  <si>
    <t>TOTALES ANUALES</t>
  </si>
  <si>
    <t>PLAN DE EXTERNALIZACIÓN (gasto mensual)</t>
  </si>
  <si>
    <t>Asesoría laboral, fiscal, contable</t>
  </si>
  <si>
    <t>Redes sociales</t>
  </si>
  <si>
    <t>Calcula las cuotas mensuales de tu préstamo y su calendario de amortización a un año</t>
  </si>
  <si>
    <t>Cantidad solicitada (préstamo)</t>
  </si>
  <si>
    <t>Amortización</t>
  </si>
  <si>
    <t>Entidad financiera que lo concede</t>
  </si>
  <si>
    <t>Número de Cuota</t>
  </si>
  <si>
    <t>Importe de la Cuota</t>
  </si>
  <si>
    <t>Interés</t>
  </si>
  <si>
    <t>Principal</t>
  </si>
  <si>
    <t>Saldo</t>
  </si>
  <si>
    <t>A pagar el primer año</t>
  </si>
  <si>
    <t>Interés anual (TAE en ICO)</t>
  </si>
  <si>
    <t>ENTRADAS</t>
  </si>
  <si>
    <t>Septiembr</t>
  </si>
  <si>
    <t>Total</t>
  </si>
  <si>
    <t>Capital aportado por los socios</t>
  </si>
  <si>
    <t>Inversiones iniciales</t>
  </si>
  <si>
    <t>Cantidad</t>
  </si>
  <si>
    <t>Prestamo</t>
  </si>
  <si>
    <t>Edificios y otras construcciones</t>
  </si>
  <si>
    <t>Ventas</t>
  </si>
  <si>
    <t>Útiles y herramientas</t>
  </si>
  <si>
    <t>Subvenciones</t>
  </si>
  <si>
    <t>Elementos de transporte (compra)</t>
  </si>
  <si>
    <t>Total Entradas</t>
  </si>
  <si>
    <t>SALIDAS</t>
  </si>
  <si>
    <t xml:space="preserve">Equipos y programas informaticos  </t>
  </si>
  <si>
    <t>Intereses Prestamo primer año</t>
  </si>
  <si>
    <t>Devolucion prestamo primer año</t>
  </si>
  <si>
    <t>Cuota de autonomo</t>
  </si>
  <si>
    <t>Materiales y stock mínimo a la venta</t>
  </si>
  <si>
    <t>Sueldo de autonomo</t>
  </si>
  <si>
    <t>AUTOR: Javier Pelayo</t>
  </si>
  <si>
    <t>Financiación inicial</t>
  </si>
  <si>
    <t>Gastos constitución puesta en marcha</t>
  </si>
  <si>
    <t>Aportaciones de los socios</t>
  </si>
  <si>
    <t>Subvenciones a la inversión</t>
  </si>
  <si>
    <t>Préstamo bancario</t>
  </si>
  <si>
    <t xml:space="preserve">Subvenciones de capital </t>
  </si>
  <si>
    <t xml:space="preserve">Utiles y herramientas </t>
  </si>
  <si>
    <t xml:space="preserve">Total </t>
  </si>
  <si>
    <t>AMORTIZACIÓN DEL INMOVILIZADO</t>
  </si>
  <si>
    <t>Salarios</t>
  </si>
  <si>
    <t>Elemento</t>
  </si>
  <si>
    <t>Valor de adquisición</t>
  </si>
  <si>
    <t>Coeficiente líneal máximo</t>
  </si>
  <si>
    <t>Cuota de amortización</t>
  </si>
  <si>
    <t>Seguridad Social</t>
  </si>
  <si>
    <t xml:space="preserve">Edificios y otras construciones </t>
  </si>
  <si>
    <t>Utiles y herramientas</t>
  </si>
  <si>
    <t>Equipos y programas informáticos</t>
  </si>
  <si>
    <t>Total salidas</t>
  </si>
  <si>
    <t>Equipos informaticos</t>
  </si>
  <si>
    <t>ENTRADAS MENOS SALIDAS</t>
  </si>
  <si>
    <t>Saldo en el banco</t>
  </si>
  <si>
    <t>Saldo en cuenta de credito</t>
  </si>
  <si>
    <t>FONDO DE MANIOBRA</t>
  </si>
  <si>
    <t>Pago Cuenta impuestos IS</t>
  </si>
  <si>
    <t>Activo corriente</t>
  </si>
  <si>
    <t>Pasivo corriente</t>
  </si>
  <si>
    <t>Pago Cuenta impuestos IRPF</t>
  </si>
  <si>
    <t>Interpretación</t>
  </si>
  <si>
    <t>PUNTO MUERTO</t>
  </si>
  <si>
    <t>CUENTA DE RESULTADOS</t>
  </si>
  <si>
    <t>BALANCE PREVISIONAL</t>
  </si>
  <si>
    <t>Costes fijos</t>
  </si>
  <si>
    <t>Precio unitario</t>
  </si>
  <si>
    <t>Ingresos</t>
  </si>
  <si>
    <t>Gastos</t>
  </si>
  <si>
    <t>Activo</t>
  </si>
  <si>
    <t>Pasivo</t>
  </si>
  <si>
    <t>Coste variable unitario</t>
  </si>
  <si>
    <t>Resultado e Interpretación</t>
  </si>
  <si>
    <t>Ingresos de explotacion</t>
  </si>
  <si>
    <t>gastos de explotacion</t>
  </si>
  <si>
    <t>Activo no corriente</t>
  </si>
  <si>
    <t>Neto Patrimonial</t>
  </si>
  <si>
    <t>Alquiler</t>
  </si>
  <si>
    <t>Capital</t>
  </si>
  <si>
    <t>A. mobiliario</t>
  </si>
  <si>
    <t>Amortización del inmovilizado</t>
  </si>
  <si>
    <t>Perdidas y ganancias</t>
  </si>
  <si>
    <t>RATIO DE ENDEUDAMIENTO</t>
  </si>
  <si>
    <t>A. maquinaria</t>
  </si>
  <si>
    <t>Patrimonio neto</t>
  </si>
  <si>
    <t>A. inmovilizado</t>
  </si>
  <si>
    <t>Amortizacion mobiliario</t>
  </si>
  <si>
    <t>A elementos transporte</t>
  </si>
  <si>
    <t>A. Útiles y herramientas</t>
  </si>
  <si>
    <t>Amortización equipos informaticos</t>
  </si>
  <si>
    <t>A. informática</t>
  </si>
  <si>
    <t>RATIO DE LIQUIDEZ</t>
  </si>
  <si>
    <t>Sueldo autonomo</t>
  </si>
  <si>
    <t>Amortizacion Maquinaria</t>
  </si>
  <si>
    <t>Seguro</t>
  </si>
  <si>
    <t>E. Transporte</t>
  </si>
  <si>
    <t>Pasivo no corriente</t>
  </si>
  <si>
    <t>Materias primas</t>
  </si>
  <si>
    <t>Amortización E. Transporte</t>
  </si>
  <si>
    <t>Amortización útiles y herramientas</t>
  </si>
  <si>
    <t>Pasivo Corriente</t>
  </si>
  <si>
    <t>Seguridad social</t>
  </si>
  <si>
    <t>Existencias</t>
  </si>
  <si>
    <t>Cuenta de credito</t>
  </si>
  <si>
    <t>Cuota autónomo</t>
  </si>
  <si>
    <t>Creditos pendientes de cobro</t>
  </si>
  <si>
    <t>Ingresos financieros</t>
  </si>
  <si>
    <t>Gastos financieros</t>
  </si>
  <si>
    <t>resultado explotacion</t>
  </si>
  <si>
    <t>Efectivo</t>
  </si>
  <si>
    <t>resultado financiero</t>
  </si>
  <si>
    <t>Banco cuenta corriente</t>
  </si>
  <si>
    <t>resultados ordinarios</t>
  </si>
  <si>
    <t>resultado del ejercicio</t>
  </si>
  <si>
    <t>RESULTADO DESPUES DE IMPUESTOS IS</t>
  </si>
  <si>
    <t>RESULTADO DESPUES DE IMPUESTOS E.I</t>
  </si>
  <si>
    <t xml:space="preserve">Ingresos previstos </t>
  </si>
  <si>
    <t>Número de cuotas al año</t>
  </si>
  <si>
    <t>En este apartado debéis rellenar SOLO la tabla de la izquierda</t>
  </si>
  <si>
    <t>Indicar cantidad solicitada, entidad, cuota a pagar el primer año y el interés anual</t>
  </si>
  <si>
    <t>BBVA</t>
  </si>
  <si>
    <t>Instuctor Senior de Seguridad</t>
  </si>
  <si>
    <t>INDEFINIDO</t>
  </si>
  <si>
    <t>Diseñador Pedagógico</t>
  </si>
  <si>
    <t>Dev Full Stack</t>
  </si>
  <si>
    <t>Técnico de Soporte</t>
  </si>
  <si>
    <t>Community Manager</t>
  </si>
  <si>
    <t>Asesor Comercial</t>
  </si>
  <si>
    <t>Óscar Martínez Soria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</si>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</sst>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d"/>
    <numFmt numFmtId="165" formatCode="d"/>
    <numFmt numFmtId="166" formatCode="_-* #,##0.00\ &quot;€&quot;_-;\-* #,##0.00\ &quot;€&quot;_-;_-* &quot;-&quot;??\ &quot;€&quot;_-;_-@"/>
    <numFmt numFmtId="167" formatCode="#,##0.00\ &quot;€&quot;"/>
    <numFmt numFmtId="168" formatCode="&quot;$&quot;#,##0.00_);[Red]\(&quot;$&quot;#,##0.00\)"/>
    <numFmt numFmtId="169" formatCode="mmmm"/>
  </numFmts>
  <fonts count="55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5"/>
      <color rgb="FFFFFFFF"/>
      <name val="Calibri"/>
    </font>
    <font>
      <sz val="11"/>
      <name val="Arial"/>
    </font>
    <font>
      <sz val="11"/>
      <color theme="1"/>
      <name val="Arial"/>
    </font>
    <font>
      <b/>
      <sz val="12"/>
      <color theme="1"/>
      <name val="Arial"/>
    </font>
    <font>
      <b/>
      <sz val="12"/>
      <color theme="1"/>
      <name val="Calibri"/>
    </font>
    <font>
      <sz val="10"/>
      <color theme="1"/>
      <name val="Arial"/>
    </font>
    <font>
      <sz val="11"/>
      <color theme="0"/>
      <name val="Arial"/>
    </font>
    <font>
      <sz val="12"/>
      <color theme="1"/>
      <name val="Arial"/>
    </font>
    <font>
      <sz val="12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b/>
      <sz val="14"/>
      <color theme="1"/>
      <name val="Arial"/>
    </font>
    <font>
      <b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0563C1"/>
      <name val="Calibri"/>
    </font>
    <font>
      <sz val="11"/>
      <color rgb="FFFFFFFF"/>
      <name val="Calibri"/>
    </font>
    <font>
      <u/>
      <sz val="11"/>
      <color rgb="FF0563C1"/>
      <name val="Calibri"/>
    </font>
    <font>
      <sz val="10"/>
      <color theme="1"/>
      <name val="Calibri"/>
    </font>
    <font>
      <b/>
      <sz val="14"/>
      <color rgb="FFFFFFFF"/>
      <name val="Calibri"/>
    </font>
    <font>
      <sz val="11"/>
      <color rgb="FF3A3838"/>
      <name val="Vodafone rg"/>
    </font>
    <font>
      <b/>
      <sz val="11"/>
      <color rgb="FFFFFFFF"/>
      <name val="Vodafone rg"/>
    </font>
    <font>
      <sz val="11"/>
      <color theme="1"/>
      <name val="Vodafone rg"/>
    </font>
    <font>
      <sz val="10"/>
      <color theme="1"/>
      <name val="Vodafone rg"/>
    </font>
    <font>
      <b/>
      <sz val="11"/>
      <color theme="1"/>
      <name val="Calibri"/>
    </font>
    <font>
      <b/>
      <sz val="14"/>
      <color theme="5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  <font>
      <b/>
      <sz val="11"/>
      <color theme="1"/>
      <name val="Arial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u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63"/>
      <name val="Arial"/>
      <family val="2"/>
      <scheme val="minor"/>
    </font>
    <font>
      <sz val="10"/>
      <color indexed="22"/>
      <name val="Arial"/>
      <family val="2"/>
      <scheme val="minor"/>
    </font>
    <font>
      <sz val="8"/>
      <color indexed="63"/>
      <name val="Arial"/>
      <family val="2"/>
      <scheme val="minor"/>
    </font>
    <font>
      <sz val="8"/>
      <color indexed="22"/>
      <name val="Arial"/>
      <family val="2"/>
      <scheme val="minor"/>
    </font>
    <font>
      <sz val="8"/>
      <name val="Arial"/>
      <family val="2"/>
      <scheme val="minor"/>
    </font>
    <font>
      <sz val="8"/>
      <color theme="0" tint="-4.9989318521683403E-2"/>
      <name val="Arial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Arial"/>
      <family val="2"/>
    </font>
    <font>
      <b/>
      <sz val="12"/>
      <color rgb="FFFF0000"/>
      <name val="Calibri"/>
      <family val="2"/>
    </font>
    <font>
      <sz val="11"/>
      <color theme="1"/>
      <name val="Arial"/>
      <scheme val="minor"/>
    </font>
    <font>
      <b/>
      <sz val="11"/>
      <color theme="0"/>
      <name val="Arial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AF4CA"/>
        <bgColor rgb="FFFAF4CA"/>
      </patternFill>
    </fill>
    <fill>
      <patternFill patternType="solid">
        <fgColor rgb="FFD9D9D9"/>
        <bgColor rgb="FFD9D9D9"/>
      </patternFill>
    </fill>
    <fill>
      <patternFill patternType="solid">
        <fgColor rgb="FF2F5496"/>
        <bgColor rgb="FF2F5496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5"/>
        <bgColor theme="5"/>
      </patternFill>
    </fill>
    <fill>
      <patternFill patternType="solid">
        <fgColor rgb="FFBDD6EE"/>
        <bgColor rgb="FFBDD6EE"/>
      </patternFill>
    </fill>
    <fill>
      <patternFill patternType="solid">
        <fgColor rgb="FFC55A11"/>
        <bgColor rgb="FFC55A11"/>
      </patternFill>
    </fill>
    <fill>
      <patternFill patternType="solid">
        <fgColor theme="7"/>
        <bgColor theme="7"/>
      </patternFill>
    </fill>
    <fill>
      <patternFill patternType="solid">
        <fgColor rgb="FF1E4E79"/>
        <bgColor rgb="FF1E4E79"/>
      </patternFill>
    </fill>
    <fill>
      <patternFill patternType="solid">
        <fgColor rgb="FFC8C8C8"/>
        <bgColor rgb="FFC8C8C8"/>
      </patternFill>
    </fill>
    <fill>
      <patternFill patternType="solid">
        <fgColor rgb="FFC00000"/>
        <bgColor rgb="FFC000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FF99FF"/>
        <bgColor rgb="FFFF99FF"/>
      </patternFill>
    </fill>
    <fill>
      <patternFill patternType="solid">
        <fgColor rgb="FFCCCCCC"/>
        <bgColor rgb="FFCCCCCC"/>
      </patternFill>
    </fill>
    <fill>
      <patternFill patternType="solid">
        <fgColor rgb="FFFFFF66"/>
        <bgColor rgb="FFFFFF66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  <fill>
      <patternFill patternType="solid">
        <fgColor rgb="FFCC4125"/>
        <bgColor rgb="FFCC4125"/>
      </patternFill>
    </fill>
    <fill>
      <patternFill patternType="solid">
        <fgColor rgb="FFF7CAAC"/>
        <bgColor rgb="FFF7CAA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rgb="FFC55A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rgb="FFFFC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3" fontId="53" fillId="0" borderId="0" applyFont="0" applyFill="0" applyBorder="0" applyAlignment="0" applyProtection="0"/>
    <xf numFmtId="0" fontId="54" fillId="61" borderId="47" applyNumberFormat="0" applyAlignment="0" applyProtection="0"/>
  </cellStyleXfs>
  <cellXfs count="26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8" borderId="2" xfId="0" applyFont="1" applyFill="1" applyBorder="1"/>
    <xf numFmtId="0" fontId="4" fillId="4" borderId="2" xfId="0" applyFont="1" applyFill="1" applyBorder="1"/>
    <xf numFmtId="0" fontId="4" fillId="9" borderId="2" xfId="0" applyFont="1" applyFill="1" applyBorder="1"/>
    <xf numFmtId="0" fontId="4" fillId="4" borderId="2" xfId="0" applyFont="1" applyFill="1" applyBorder="1" applyAlignment="1">
      <alignment horizontal="center"/>
    </xf>
    <xf numFmtId="164" fontId="9" fillId="8" borderId="2" xfId="0" applyNumberFormat="1" applyFont="1" applyFill="1" applyBorder="1" applyAlignment="1">
      <alignment horizontal="left" shrinkToFit="1"/>
    </xf>
    <xf numFmtId="0" fontId="4" fillId="0" borderId="0" xfId="0" applyFont="1" applyAlignment="1">
      <alignment horizontal="center"/>
    </xf>
    <xf numFmtId="0" fontId="12" fillId="5" borderId="3" xfId="0" applyFont="1" applyFill="1" applyBorder="1"/>
    <xf numFmtId="0" fontId="12" fillId="0" borderId="0" xfId="0" applyFont="1"/>
    <xf numFmtId="0" fontId="12" fillId="11" borderId="3" xfId="0" applyFont="1" applyFill="1" applyBorder="1"/>
    <xf numFmtId="0" fontId="12" fillId="12" borderId="3" xfId="0" applyFont="1" applyFill="1" applyBorder="1"/>
    <xf numFmtId="0" fontId="14" fillId="17" borderId="4" xfId="0" applyFont="1" applyFill="1" applyBorder="1"/>
    <xf numFmtId="0" fontId="4" fillId="18" borderId="2" xfId="0" applyFont="1" applyFill="1" applyBorder="1"/>
    <xf numFmtId="0" fontId="14" fillId="17" borderId="5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14" fillId="17" borderId="6" xfId="0" applyFont="1" applyFill="1" applyBorder="1" applyAlignment="1">
      <alignment vertical="center" wrapText="1"/>
    </xf>
    <xf numFmtId="0" fontId="8" fillId="19" borderId="2" xfId="0" applyFont="1" applyFill="1" applyBorder="1"/>
    <xf numFmtId="0" fontId="4" fillId="12" borderId="2" xfId="0" applyFont="1" applyFill="1" applyBorder="1"/>
    <xf numFmtId="0" fontId="4" fillId="0" borderId="2" xfId="0" applyFont="1" applyBorder="1"/>
    <xf numFmtId="0" fontId="15" fillId="20" borderId="4" xfId="0" applyFont="1" applyFill="1" applyBorder="1"/>
    <xf numFmtId="0" fontId="15" fillId="16" borderId="4" xfId="0" applyFont="1" applyFill="1" applyBorder="1"/>
    <xf numFmtId="0" fontId="4" fillId="14" borderId="2" xfId="0" applyFont="1" applyFill="1" applyBorder="1" applyAlignment="1">
      <alignment horizontal="center"/>
    </xf>
    <xf numFmtId="0" fontId="15" fillId="16" borderId="2" xfId="0" applyFont="1" applyFill="1" applyBorder="1"/>
    <xf numFmtId="0" fontId="15" fillId="0" borderId="0" xfId="0" applyFont="1"/>
    <xf numFmtId="0" fontId="4" fillId="20" borderId="2" xfId="0" applyFont="1" applyFill="1" applyBorder="1"/>
    <xf numFmtId="0" fontId="15" fillId="22" borderId="2" xfId="0" applyFont="1" applyFill="1" applyBorder="1"/>
    <xf numFmtId="0" fontId="17" fillId="22" borderId="2" xfId="0" applyFont="1" applyFill="1" applyBorder="1"/>
    <xf numFmtId="0" fontId="15" fillId="0" borderId="2" xfId="0" applyFont="1" applyBorder="1"/>
    <xf numFmtId="0" fontId="15" fillId="14" borderId="2" xfId="0" applyFont="1" applyFill="1" applyBorder="1"/>
    <xf numFmtId="0" fontId="18" fillId="0" borderId="0" xfId="0" applyFont="1"/>
    <xf numFmtId="0" fontId="15" fillId="24" borderId="2" xfId="0" applyFont="1" applyFill="1" applyBorder="1" applyAlignment="1">
      <alignment horizontal="center"/>
    </xf>
    <xf numFmtId="0" fontId="19" fillId="24" borderId="2" xfId="0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/>
    </xf>
    <xf numFmtId="0" fontId="4" fillId="25" borderId="2" xfId="0" applyFont="1" applyFill="1" applyBorder="1"/>
    <xf numFmtId="0" fontId="4" fillId="14" borderId="2" xfId="0" applyFont="1" applyFill="1" applyBorder="1"/>
    <xf numFmtId="0" fontId="20" fillId="0" borderId="0" xfId="0" applyFont="1"/>
    <xf numFmtId="0" fontId="22" fillId="26" borderId="2" xfId="0" applyFont="1" applyFill="1" applyBorder="1"/>
    <xf numFmtId="0" fontId="23" fillId="26" borderId="2" xfId="0" applyFont="1" applyFill="1" applyBorder="1" applyAlignment="1">
      <alignment horizontal="center" wrapText="1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166" fontId="24" fillId="0" borderId="2" xfId="0" applyNumberFormat="1" applyFont="1" applyBorder="1"/>
    <xf numFmtId="0" fontId="24" fillId="6" borderId="2" xfId="0" applyFont="1" applyFill="1" applyBorder="1"/>
    <xf numFmtId="166" fontId="20" fillId="0" borderId="0" xfId="0" applyNumberFormat="1" applyFont="1"/>
    <xf numFmtId="167" fontId="24" fillId="12" borderId="2" xfId="0" applyNumberFormat="1" applyFont="1" applyFill="1" applyBorder="1"/>
    <xf numFmtId="168" fontId="15" fillId="0" borderId="0" xfId="0" applyNumberFormat="1" applyFont="1"/>
    <xf numFmtId="0" fontId="24" fillId="0" borderId="0" xfId="0" applyFont="1" applyAlignment="1">
      <alignment horizontal="center"/>
    </xf>
    <xf numFmtId="166" fontId="24" fillId="0" borderId="0" xfId="0" applyNumberFormat="1" applyFont="1"/>
    <xf numFmtId="0" fontId="25" fillId="0" borderId="0" xfId="0" applyFont="1" applyAlignment="1">
      <alignment horizontal="center"/>
    </xf>
    <xf numFmtId="166" fontId="25" fillId="0" borderId="0" xfId="0" applyNumberFormat="1" applyFont="1"/>
    <xf numFmtId="0" fontId="20" fillId="0" borderId="0" xfId="0" applyFont="1" applyAlignment="1">
      <alignment horizontal="center"/>
    </xf>
    <xf numFmtId="0" fontId="20" fillId="0" borderId="9" xfId="0" applyFont="1" applyBorder="1"/>
    <xf numFmtId="4" fontId="26" fillId="11" borderId="10" xfId="0" applyNumberFormat="1" applyFont="1" applyFill="1" applyBorder="1"/>
    <xf numFmtId="4" fontId="26" fillId="11" borderId="11" xfId="0" applyNumberFormat="1" applyFont="1" applyFill="1" applyBorder="1" applyAlignment="1">
      <alignment wrapText="1"/>
    </xf>
    <xf numFmtId="4" fontId="26" fillId="11" borderId="12" xfId="0" applyNumberFormat="1" applyFont="1" applyFill="1" applyBorder="1" applyAlignment="1">
      <alignment wrapText="1"/>
    </xf>
    <xf numFmtId="4" fontId="26" fillId="22" borderId="13" xfId="0" applyNumberFormat="1" applyFont="1" applyFill="1" applyBorder="1"/>
    <xf numFmtId="4" fontId="4" fillId="25" borderId="14" xfId="0" applyNumberFormat="1" applyFont="1" applyFill="1" applyBorder="1" applyAlignment="1">
      <alignment wrapText="1"/>
    </xf>
    <xf numFmtId="4" fontId="15" fillId="0" borderId="14" xfId="0" applyNumberFormat="1" applyFont="1" applyBorder="1" applyAlignment="1">
      <alignment wrapText="1"/>
    </xf>
    <xf numFmtId="4" fontId="4" fillId="14" borderId="14" xfId="0" applyNumberFormat="1" applyFont="1" applyFill="1" applyBorder="1" applyAlignment="1">
      <alignment wrapText="1"/>
    </xf>
    <xf numFmtId="0" fontId="26" fillId="15" borderId="2" xfId="0" applyFont="1" applyFill="1" applyBorder="1" applyAlignment="1">
      <alignment horizontal="center"/>
    </xf>
    <xf numFmtId="3" fontId="4" fillId="14" borderId="3" xfId="0" applyNumberFormat="1" applyFont="1" applyFill="1" applyBorder="1" applyAlignment="1">
      <alignment wrapText="1"/>
    </xf>
    <xf numFmtId="4" fontId="15" fillId="0" borderId="0" xfId="0" applyNumberFormat="1" applyFont="1" applyAlignment="1">
      <alignment wrapText="1"/>
    </xf>
    <xf numFmtId="4" fontId="4" fillId="14" borderId="15" xfId="0" applyNumberFormat="1" applyFont="1" applyFill="1" applyBorder="1" applyAlignment="1">
      <alignment wrapText="1"/>
    </xf>
    <xf numFmtId="4" fontId="15" fillId="0" borderId="2" xfId="0" applyNumberFormat="1" applyFont="1" applyBorder="1"/>
    <xf numFmtId="4" fontId="4" fillId="0" borderId="14" xfId="0" applyNumberFormat="1" applyFont="1" applyBorder="1" applyAlignment="1">
      <alignment wrapText="1"/>
    </xf>
    <xf numFmtId="4" fontId="4" fillId="22" borderId="14" xfId="0" applyNumberFormat="1" applyFont="1" applyFill="1" applyBorder="1" applyAlignment="1">
      <alignment wrapText="1"/>
    </xf>
    <xf numFmtId="4" fontId="4" fillId="19" borderId="15" xfId="0" applyNumberFormat="1" applyFont="1" applyFill="1" applyBorder="1" applyAlignment="1">
      <alignment wrapText="1"/>
    </xf>
    <xf numFmtId="4" fontId="15" fillId="0" borderId="0" xfId="0" applyNumberFormat="1" applyFont="1"/>
    <xf numFmtId="4" fontId="26" fillId="3" borderId="13" xfId="0" applyNumberFormat="1" applyFont="1" applyFill="1" applyBorder="1"/>
    <xf numFmtId="4" fontId="26" fillId="3" borderId="11" xfId="0" applyNumberFormat="1" applyFont="1" applyFill="1" applyBorder="1" applyAlignment="1">
      <alignment wrapText="1"/>
    </xf>
    <xf numFmtId="4" fontId="26" fillId="3" borderId="16" xfId="0" applyNumberFormat="1" applyFont="1" applyFill="1" applyBorder="1" applyAlignment="1">
      <alignment wrapText="1"/>
    </xf>
    <xf numFmtId="4" fontId="15" fillId="25" borderId="3" xfId="0" applyNumberFormat="1" applyFont="1" applyFill="1" applyBorder="1"/>
    <xf numFmtId="4" fontId="27" fillId="25" borderId="3" xfId="0" applyNumberFormat="1" applyFont="1" applyFill="1" applyBorder="1"/>
    <xf numFmtId="0" fontId="26" fillId="27" borderId="2" xfId="0" applyFont="1" applyFill="1" applyBorder="1" applyAlignment="1">
      <alignment horizontal="center"/>
    </xf>
    <xf numFmtId="4" fontId="26" fillId="28" borderId="13" xfId="0" applyNumberFormat="1" applyFont="1" applyFill="1" applyBorder="1"/>
    <xf numFmtId="4" fontId="15" fillId="25" borderId="17" xfId="0" applyNumberFormat="1" applyFont="1" applyFill="1" applyBorder="1"/>
    <xf numFmtId="0" fontId="26" fillId="0" borderId="2" xfId="0" applyFont="1" applyBorder="1" applyAlignment="1">
      <alignment horizontal="center"/>
    </xf>
    <xf numFmtId="0" fontId="26" fillId="0" borderId="0" xfId="0" applyFont="1"/>
    <xf numFmtId="4" fontId="15" fillId="25" borderId="2" xfId="0" applyNumberFormat="1" applyFont="1" applyFill="1" applyBorder="1"/>
    <xf numFmtId="9" fontId="15" fillId="0" borderId="2" xfId="0" applyNumberFormat="1" applyFont="1" applyBorder="1"/>
    <xf numFmtId="0" fontId="15" fillId="0" borderId="18" xfId="0" applyFont="1" applyBorder="1"/>
    <xf numFmtId="9" fontId="15" fillId="0" borderId="18" xfId="0" applyNumberFormat="1" applyFont="1" applyBorder="1"/>
    <xf numFmtId="4" fontId="4" fillId="19" borderId="14" xfId="0" applyNumberFormat="1" applyFont="1" applyFill="1" applyBorder="1" applyAlignment="1">
      <alignment wrapText="1"/>
    </xf>
    <xf numFmtId="0" fontId="15" fillId="0" borderId="19" xfId="0" applyFont="1" applyBorder="1"/>
    <xf numFmtId="4" fontId="15" fillId="25" borderId="20" xfId="0" applyNumberFormat="1" applyFont="1" applyFill="1" applyBorder="1"/>
    <xf numFmtId="9" fontId="15" fillId="0" borderId="21" xfId="0" applyNumberFormat="1" applyFont="1" applyBorder="1"/>
    <xf numFmtId="4" fontId="15" fillId="25" borderId="22" xfId="0" applyNumberFormat="1" applyFont="1" applyFill="1" applyBorder="1"/>
    <xf numFmtId="4" fontId="4" fillId="30" borderId="14" xfId="0" applyNumberFormat="1" applyFont="1" applyFill="1" applyBorder="1" applyAlignment="1">
      <alignment wrapText="1"/>
    </xf>
    <xf numFmtId="4" fontId="4" fillId="30" borderId="23" xfId="0" applyNumberFormat="1" applyFont="1" applyFill="1" applyBorder="1" applyAlignment="1">
      <alignment wrapText="1"/>
    </xf>
    <xf numFmtId="4" fontId="4" fillId="31" borderId="14" xfId="0" applyNumberFormat="1" applyFont="1" applyFill="1" applyBorder="1" applyAlignment="1">
      <alignment wrapText="1"/>
    </xf>
    <xf numFmtId="9" fontId="15" fillId="0" borderId="24" xfId="0" applyNumberFormat="1" applyFont="1" applyBorder="1" applyAlignment="1">
      <alignment horizontal="right"/>
    </xf>
    <xf numFmtId="4" fontId="4" fillId="18" borderId="3" xfId="0" applyNumberFormat="1" applyFont="1" applyFill="1" applyBorder="1" applyAlignment="1">
      <alignment wrapText="1"/>
    </xf>
    <xf numFmtId="4" fontId="4" fillId="18" borderId="2" xfId="0" applyNumberFormat="1" applyFont="1" applyFill="1" applyBorder="1"/>
    <xf numFmtId="4" fontId="4" fillId="18" borderId="2" xfId="0" applyNumberFormat="1" applyFont="1" applyFill="1" applyBorder="1" applyAlignment="1">
      <alignment wrapText="1"/>
    </xf>
    <xf numFmtId="4" fontId="4" fillId="18" borderId="25" xfId="0" applyNumberFormat="1" applyFont="1" applyFill="1" applyBorder="1" applyAlignment="1">
      <alignment wrapText="1"/>
    </xf>
    <xf numFmtId="4" fontId="26" fillId="22" borderId="26" xfId="0" applyNumberFormat="1" applyFont="1" applyFill="1" applyBorder="1"/>
    <xf numFmtId="4" fontId="4" fillId="15" borderId="16" xfId="0" applyNumberFormat="1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4" fontId="4" fillId="15" borderId="27" xfId="0" applyNumberFormat="1" applyFont="1" applyFill="1" applyBorder="1" applyAlignment="1">
      <alignment wrapText="1"/>
    </xf>
    <xf numFmtId="4" fontId="4" fillId="15" borderId="28" xfId="0" applyNumberFormat="1" applyFont="1" applyFill="1" applyBorder="1" applyAlignment="1">
      <alignment wrapText="1"/>
    </xf>
    <xf numFmtId="4" fontId="4" fillId="15" borderId="29" xfId="0" applyNumberFormat="1" applyFont="1" applyFill="1" applyBorder="1" applyAlignment="1">
      <alignment wrapText="1"/>
    </xf>
    <xf numFmtId="0" fontId="14" fillId="32" borderId="3" xfId="0" applyFont="1" applyFill="1" applyBorder="1"/>
    <xf numFmtId="0" fontId="15" fillId="32" borderId="3" xfId="0" applyFont="1" applyFill="1" applyBorder="1"/>
    <xf numFmtId="4" fontId="26" fillId="33" borderId="2" xfId="0" applyNumberFormat="1" applyFont="1" applyFill="1" applyBorder="1"/>
    <xf numFmtId="4" fontId="4" fillId="33" borderId="2" xfId="0" applyNumberFormat="1" applyFont="1" applyFill="1" applyBorder="1" applyAlignment="1">
      <alignment wrapText="1"/>
    </xf>
    <xf numFmtId="4" fontId="4" fillId="33" borderId="30" xfId="0" applyNumberFormat="1" applyFont="1" applyFill="1" applyBorder="1" applyAlignment="1">
      <alignment wrapText="1"/>
    </xf>
    <xf numFmtId="0" fontId="15" fillId="34" borderId="3" xfId="0" applyFont="1" applyFill="1" applyBorder="1"/>
    <xf numFmtId="4" fontId="15" fillId="35" borderId="3" xfId="0" applyNumberFormat="1" applyFont="1" applyFill="1" applyBorder="1"/>
    <xf numFmtId="0" fontId="15" fillId="36" borderId="3" xfId="0" applyFont="1" applyFill="1" applyBorder="1"/>
    <xf numFmtId="4" fontId="15" fillId="36" borderId="3" xfId="0" applyNumberFormat="1" applyFont="1" applyFill="1" applyBorder="1"/>
    <xf numFmtId="0" fontId="15" fillId="37" borderId="3" xfId="0" applyFont="1" applyFill="1" applyBorder="1"/>
    <xf numFmtId="4" fontId="28" fillId="0" borderId="0" xfId="0" applyNumberFormat="1" applyFont="1"/>
    <xf numFmtId="0" fontId="15" fillId="4" borderId="3" xfId="0" applyFont="1" applyFill="1" applyBorder="1"/>
    <xf numFmtId="0" fontId="29" fillId="21" borderId="3" xfId="0" applyFont="1" applyFill="1" applyBorder="1"/>
    <xf numFmtId="0" fontId="14" fillId="21" borderId="3" xfId="0" applyFont="1" applyFill="1" applyBorder="1"/>
    <xf numFmtId="4" fontId="26" fillId="39" borderId="2" xfId="0" applyNumberFormat="1" applyFont="1" applyFill="1" applyBorder="1"/>
    <xf numFmtId="4" fontId="15" fillId="0" borderId="31" xfId="0" applyNumberFormat="1" applyFont="1" applyBorder="1"/>
    <xf numFmtId="4" fontId="31" fillId="18" borderId="2" xfId="0" applyNumberFormat="1" applyFont="1" applyFill="1" applyBorder="1"/>
    <xf numFmtId="4" fontId="26" fillId="18" borderId="2" xfId="0" applyNumberFormat="1" applyFont="1" applyFill="1" applyBorder="1"/>
    <xf numFmtId="0" fontId="15" fillId="40" borderId="3" xfId="0" applyFont="1" applyFill="1" applyBorder="1"/>
    <xf numFmtId="4" fontId="15" fillId="40" borderId="3" xfId="0" applyNumberFormat="1" applyFont="1" applyFill="1" applyBorder="1"/>
    <xf numFmtId="0" fontId="16" fillId="21" borderId="7" xfId="0" applyFont="1" applyFill="1" applyBorder="1" applyAlignment="1">
      <alignment horizontal="center"/>
    </xf>
    <xf numFmtId="0" fontId="14" fillId="23" borderId="8" xfId="0" applyFont="1" applyFill="1" applyBorder="1" applyAlignment="1">
      <alignment horizontal="center"/>
    </xf>
    <xf numFmtId="3" fontId="4" fillId="41" borderId="2" xfId="0" applyNumberFormat="1" applyFont="1" applyFill="1" applyBorder="1"/>
    <xf numFmtId="10" fontId="24" fillId="41" borderId="2" xfId="0" applyNumberFormat="1" applyFont="1" applyFill="1" applyBorder="1"/>
    <xf numFmtId="0" fontId="4" fillId="0" borderId="3" xfId="0" applyFont="1" applyBorder="1"/>
    <xf numFmtId="0" fontId="0" fillId="0" borderId="3" xfId="0" applyBorder="1"/>
    <xf numFmtId="0" fontId="8" fillId="47" borderId="32" xfId="0" applyFont="1" applyFill="1" applyBorder="1"/>
    <xf numFmtId="0" fontId="4" fillId="49" borderId="32" xfId="0" applyFont="1" applyFill="1" applyBorder="1"/>
    <xf numFmtId="0" fontId="9" fillId="8" borderId="18" xfId="0" applyFont="1" applyFill="1" applyBorder="1"/>
    <xf numFmtId="0" fontId="4" fillId="4" borderId="3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32" fillId="0" borderId="32" xfId="0" applyFont="1" applyBorder="1" applyAlignment="1">
      <alignment horizontal="right"/>
    </xf>
    <xf numFmtId="0" fontId="33" fillId="0" borderId="32" xfId="0" applyFont="1" applyBorder="1" applyAlignment="1">
      <alignment horizontal="right"/>
    </xf>
    <xf numFmtId="0" fontId="34" fillId="34" borderId="3" xfId="0" applyFont="1" applyFill="1" applyBorder="1"/>
    <xf numFmtId="0" fontId="34" fillId="36" borderId="3" xfId="0" applyFont="1" applyFill="1" applyBorder="1"/>
    <xf numFmtId="0" fontId="34" fillId="37" borderId="3" xfId="0" applyFont="1" applyFill="1" applyBorder="1"/>
    <xf numFmtId="4" fontId="15" fillId="36" borderId="3" xfId="0" applyNumberFormat="1" applyFont="1" applyFill="1" applyBorder="1" applyAlignment="1">
      <alignment horizontal="right"/>
    </xf>
    <xf numFmtId="0" fontId="15" fillId="37" borderId="32" xfId="0" applyFont="1" applyFill="1" applyBorder="1" applyAlignment="1">
      <alignment horizontal="right"/>
    </xf>
    <xf numFmtId="0" fontId="35" fillId="32" borderId="3" xfId="0" applyFont="1" applyFill="1" applyBorder="1"/>
    <xf numFmtId="0" fontId="0" fillId="0" borderId="32" xfId="0" applyBorder="1"/>
    <xf numFmtId="0" fontId="4" fillId="51" borderId="2" xfId="0" applyFont="1" applyFill="1" applyBorder="1" applyAlignment="1">
      <alignment horizontal="center"/>
    </xf>
    <xf numFmtId="4" fontId="0" fillId="53" borderId="32" xfId="0" applyNumberFormat="1" applyFill="1" applyBorder="1"/>
    <xf numFmtId="0" fontId="42" fillId="54" borderId="0" xfId="0" applyFont="1" applyFill="1" applyAlignment="1">
      <alignment horizontal="center" vertical="center"/>
    </xf>
    <xf numFmtId="0" fontId="43" fillId="56" borderId="39" xfId="0" applyFont="1" applyFill="1" applyBorder="1" applyAlignment="1">
      <alignment horizontal="center" vertical="center"/>
    </xf>
    <xf numFmtId="0" fontId="43" fillId="56" borderId="0" xfId="0" applyFont="1" applyFill="1" applyAlignment="1">
      <alignment horizontal="center" vertical="center"/>
    </xf>
    <xf numFmtId="0" fontId="43" fillId="56" borderId="40" xfId="0" applyFont="1" applyFill="1" applyBorder="1" applyAlignment="1">
      <alignment horizontal="center" vertical="center"/>
    </xf>
    <xf numFmtId="0" fontId="44" fillId="54" borderId="0" xfId="0" applyFont="1" applyFill="1" applyAlignment="1">
      <alignment horizontal="center" vertical="center"/>
    </xf>
    <xf numFmtId="165" fontId="45" fillId="0" borderId="41" xfId="0" applyNumberFormat="1" applyFont="1" applyBorder="1" applyAlignment="1">
      <alignment horizontal="center" vertical="center"/>
    </xf>
    <xf numFmtId="165" fontId="45" fillId="0" borderId="42" xfId="0" applyNumberFormat="1" applyFont="1" applyBorder="1" applyAlignment="1">
      <alignment horizontal="center" vertical="center"/>
    </xf>
    <xf numFmtId="165" fontId="45" fillId="0" borderId="43" xfId="0" applyNumberFormat="1" applyFont="1" applyBorder="1" applyAlignment="1">
      <alignment horizontal="center" vertical="center"/>
    </xf>
    <xf numFmtId="165" fontId="46" fillId="57" borderId="41" xfId="0" applyNumberFormat="1" applyFont="1" applyFill="1" applyBorder="1" applyAlignment="1">
      <alignment horizontal="center" vertical="center"/>
    </xf>
    <xf numFmtId="165" fontId="46" fillId="57" borderId="42" xfId="0" applyNumberFormat="1" applyFont="1" applyFill="1" applyBorder="1" applyAlignment="1">
      <alignment horizontal="center" vertical="center"/>
    </xf>
    <xf numFmtId="165" fontId="46" fillId="57" borderId="43" xfId="0" applyNumberFormat="1" applyFont="1" applyFill="1" applyBorder="1" applyAlignment="1">
      <alignment horizontal="center" vertical="center"/>
    </xf>
    <xf numFmtId="165" fontId="46" fillId="57" borderId="44" xfId="0" applyNumberFormat="1" applyFont="1" applyFill="1" applyBorder="1" applyAlignment="1">
      <alignment horizontal="center" vertical="center"/>
    </xf>
    <xf numFmtId="165" fontId="46" fillId="57" borderId="45" xfId="0" applyNumberFormat="1" applyFont="1" applyFill="1" applyBorder="1" applyAlignment="1">
      <alignment horizontal="center" vertical="center"/>
    </xf>
    <xf numFmtId="165" fontId="46" fillId="57" borderId="46" xfId="0" applyNumberFormat="1" applyFont="1" applyFill="1" applyBorder="1" applyAlignment="1">
      <alignment horizontal="center" vertical="center"/>
    </xf>
    <xf numFmtId="0" fontId="45" fillId="54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7" borderId="4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8" fillId="7" borderId="22" xfId="0" applyFont="1" applyFill="1" applyBorder="1" applyAlignment="1">
      <alignment horizontal="left"/>
    </xf>
    <xf numFmtId="0" fontId="10" fillId="0" borderId="3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45" fillId="0" borderId="44" xfId="0" applyNumberFormat="1" applyFont="1" applyBorder="1" applyAlignment="1">
      <alignment horizontal="center" vertical="center"/>
    </xf>
    <xf numFmtId="0" fontId="1" fillId="0" borderId="32" xfId="0" applyFont="1" applyBorder="1"/>
    <xf numFmtId="0" fontId="51" fillId="12" borderId="3" xfId="0" applyFont="1" applyFill="1" applyBorder="1"/>
    <xf numFmtId="165" fontId="45" fillId="59" borderId="41" xfId="0" applyNumberFormat="1" applyFont="1" applyFill="1" applyBorder="1" applyAlignment="1">
      <alignment horizontal="center" vertical="center"/>
    </xf>
    <xf numFmtId="165" fontId="45" fillId="59" borderId="42" xfId="0" applyNumberFormat="1" applyFont="1" applyFill="1" applyBorder="1" applyAlignment="1">
      <alignment horizontal="center" vertical="center"/>
    </xf>
    <xf numFmtId="165" fontId="45" fillId="59" borderId="43" xfId="0" applyNumberFormat="1" applyFont="1" applyFill="1" applyBorder="1" applyAlignment="1">
      <alignment horizontal="center" vertical="center"/>
    </xf>
    <xf numFmtId="165" fontId="45" fillId="60" borderId="42" xfId="0" applyNumberFormat="1" applyFont="1" applyFill="1" applyBorder="1" applyAlignment="1">
      <alignment horizontal="center" vertical="center"/>
    </xf>
    <xf numFmtId="165" fontId="45" fillId="60" borderId="41" xfId="0" applyNumberFormat="1" applyFont="1" applyFill="1" applyBorder="1" applyAlignment="1">
      <alignment horizontal="center" vertical="center"/>
    </xf>
    <xf numFmtId="0" fontId="47" fillId="10" borderId="2" xfId="0" applyFont="1" applyFill="1" applyBorder="1"/>
    <xf numFmtId="0" fontId="4" fillId="4" borderId="30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4" fillId="12" borderId="18" xfId="0" applyFont="1" applyFill="1" applyBorder="1"/>
    <xf numFmtId="0" fontId="3" fillId="0" borderId="8" xfId="0" applyFont="1" applyBorder="1"/>
    <xf numFmtId="0" fontId="3" fillId="0" borderId="17" xfId="0" applyFont="1" applyBorder="1"/>
    <xf numFmtId="0" fontId="19" fillId="22" borderId="2" xfId="0" applyFont="1" applyFill="1" applyBorder="1" applyAlignment="1">
      <alignment horizontal="center"/>
    </xf>
    <xf numFmtId="0" fontId="19" fillId="26" borderId="2" xfId="0" applyFont="1" applyFill="1" applyBorder="1"/>
    <xf numFmtId="4" fontId="15" fillId="25" borderId="18" xfId="0" applyNumberFormat="1" applyFont="1" applyFill="1" applyBorder="1"/>
    <xf numFmtId="4" fontId="15" fillId="0" borderId="22" xfId="0" applyNumberFormat="1" applyFont="1" applyBorder="1"/>
    <xf numFmtId="0" fontId="28" fillId="0" borderId="0" xfId="0" applyFont="1"/>
    <xf numFmtId="4" fontId="30" fillId="9" borderId="2" xfId="0" applyNumberFormat="1" applyFont="1" applyFill="1" applyBorder="1"/>
    <xf numFmtId="4" fontId="30" fillId="18" borderId="4" xfId="0" applyNumberFormat="1" applyFont="1" applyFill="1" applyBorder="1"/>
    <xf numFmtId="4" fontId="30" fillId="18" borderId="22" xfId="0" applyNumberFormat="1" applyFont="1" applyFill="1" applyBorder="1"/>
    <xf numFmtId="0" fontId="47" fillId="41" borderId="2" xfId="0" applyFont="1" applyFill="1" applyBorder="1"/>
    <xf numFmtId="0" fontId="52" fillId="0" borderId="0" xfId="0" applyFont="1"/>
    <xf numFmtId="0" fontId="33" fillId="0" borderId="0" xfId="0" applyFont="1"/>
    <xf numFmtId="166" fontId="33" fillId="0" borderId="0" xfId="0" applyNumberFormat="1" applyFont="1"/>
    <xf numFmtId="43" fontId="4" fillId="41" borderId="2" xfId="1" applyFont="1" applyFill="1" applyBorder="1"/>
    <xf numFmtId="0" fontId="4" fillId="0" borderId="1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32" xfId="0" applyBorder="1" applyAlignment="1">
      <alignment vertical="center"/>
    </xf>
    <xf numFmtId="0" fontId="54" fillId="61" borderId="47" xfId="2"/>
    <xf numFmtId="3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45" fillId="0" borderId="39" xfId="0" applyNumberFormat="1" applyFont="1" applyBorder="1" applyAlignment="1">
      <alignment horizontal="center" vertical="center"/>
    </xf>
    <xf numFmtId="165" fontId="45" fillId="0" borderId="3" xfId="0" applyNumberFormat="1" applyFont="1" applyBorder="1" applyAlignment="1">
      <alignment horizontal="center" vertical="center"/>
    </xf>
    <xf numFmtId="165" fontId="45" fillId="0" borderId="40" xfId="0" applyNumberFormat="1" applyFont="1" applyBorder="1" applyAlignment="1">
      <alignment horizontal="center" vertical="center"/>
    </xf>
    <xf numFmtId="3" fontId="4" fillId="10" borderId="2" xfId="0" applyNumberFormat="1" applyFont="1" applyFill="1" applyBorder="1"/>
    <xf numFmtId="0" fontId="47" fillId="0" borderId="2" xfId="0" applyFont="1" applyBorder="1"/>
    <xf numFmtId="0" fontId="34" fillId="0" borderId="2" xfId="0" applyFont="1" applyBorder="1"/>
    <xf numFmtId="3" fontId="15" fillId="0" borderId="2" xfId="0" applyNumberFormat="1" applyFont="1" applyBorder="1"/>
    <xf numFmtId="0" fontId="10" fillId="45" borderId="33" xfId="0" applyFont="1" applyFill="1" applyBorder="1" applyAlignment="1">
      <alignment horizontal="center"/>
    </xf>
    <xf numFmtId="0" fontId="10" fillId="45" borderId="34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0" fillId="44" borderId="33" xfId="0" applyFont="1" applyFill="1" applyBorder="1" applyAlignment="1">
      <alignment horizontal="center"/>
    </xf>
    <xf numFmtId="0" fontId="10" fillId="44" borderId="35" xfId="0" applyFont="1" applyFill="1" applyBorder="1" applyAlignment="1">
      <alignment horizontal="center"/>
    </xf>
    <xf numFmtId="0" fontId="10" fillId="44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0" fillId="43" borderId="33" xfId="0" applyFont="1" applyFill="1" applyBorder="1" applyAlignment="1">
      <alignment horizontal="center"/>
    </xf>
    <xf numFmtId="0" fontId="10" fillId="43" borderId="34" xfId="0" applyFont="1" applyFill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0" fillId="42" borderId="32" xfId="0" applyFont="1" applyFill="1" applyBorder="1" applyAlignment="1">
      <alignment horizontal="center"/>
    </xf>
    <xf numFmtId="0" fontId="48" fillId="58" borderId="3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9" fillId="9" borderId="32" xfId="0" applyFont="1" applyFill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1" fillId="15" borderId="32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49" fillId="13" borderId="32" xfId="0" applyFont="1" applyFill="1" applyBorder="1" applyAlignment="1">
      <alignment horizontal="center"/>
    </xf>
    <xf numFmtId="0" fontId="11" fillId="13" borderId="32" xfId="0" applyFont="1" applyFill="1" applyBorder="1" applyAlignment="1">
      <alignment horizontal="center"/>
    </xf>
    <xf numFmtId="0" fontId="49" fillId="16" borderId="32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4" borderId="32" xfId="0" applyFont="1" applyFill="1" applyBorder="1" applyAlignment="1">
      <alignment horizontal="center"/>
    </xf>
    <xf numFmtId="169" fontId="41" fillId="55" borderId="36" xfId="0" applyNumberFormat="1" applyFont="1" applyFill="1" applyBorder="1" applyAlignment="1">
      <alignment horizontal="center" vertical="center"/>
    </xf>
    <xf numFmtId="169" fontId="41" fillId="55" borderId="37" xfId="0" applyNumberFormat="1" applyFont="1" applyFill="1" applyBorder="1" applyAlignment="1">
      <alignment horizontal="center" vertical="center"/>
    </xf>
    <xf numFmtId="169" fontId="41" fillId="55" borderId="3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5" fillId="50" borderId="33" xfId="0" applyFont="1" applyFill="1" applyBorder="1" applyAlignment="1">
      <alignment horizontal="left"/>
    </xf>
    <xf numFmtId="0" fontId="35" fillId="50" borderId="34" xfId="0" applyFont="1" applyFill="1" applyBorder="1" applyAlignment="1">
      <alignment horizontal="left"/>
    </xf>
    <xf numFmtId="166" fontId="8" fillId="47" borderId="32" xfId="0" applyNumberFormat="1" applyFont="1" applyFill="1" applyBorder="1" applyAlignment="1">
      <alignment horizontal="center"/>
    </xf>
    <xf numFmtId="0" fontId="3" fillId="48" borderId="32" xfId="0" applyFont="1" applyFill="1" applyBorder="1"/>
    <xf numFmtId="166" fontId="4" fillId="49" borderId="32" xfId="0" applyNumberFormat="1" applyFont="1" applyFill="1" applyBorder="1" applyAlignment="1">
      <alignment horizontal="center"/>
    </xf>
    <xf numFmtId="0" fontId="3" fillId="46" borderId="32" xfId="0" applyFont="1" applyFill="1" applyBorder="1"/>
    <xf numFmtId="166" fontId="4" fillId="0" borderId="3" xfId="0" applyNumberFormat="1" applyFont="1" applyBorder="1" applyAlignment="1">
      <alignment horizontal="center"/>
    </xf>
    <xf numFmtId="0" fontId="3" fillId="0" borderId="3" xfId="0" applyFont="1" applyBorder="1"/>
    <xf numFmtId="166" fontId="8" fillId="19" borderId="4" xfId="0" applyNumberFormat="1" applyFont="1" applyFill="1" applyBorder="1" applyAlignment="1">
      <alignment horizontal="center"/>
    </xf>
    <xf numFmtId="0" fontId="3" fillId="0" borderId="22" xfId="0" applyFont="1" applyBorder="1"/>
    <xf numFmtId="166" fontId="4" fillId="12" borderId="4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1" fillId="26" borderId="3" xfId="0" applyFont="1" applyFill="1" applyBorder="1" applyAlignment="1">
      <alignment horizontal="center" vertical="center"/>
    </xf>
    <xf numFmtId="0" fontId="23" fillId="26" borderId="4" xfId="0" applyFont="1" applyFill="1" applyBorder="1" applyAlignment="1">
      <alignment horizontal="center"/>
    </xf>
    <xf numFmtId="0" fontId="3" fillId="0" borderId="1" xfId="0" applyFont="1" applyBorder="1"/>
    <xf numFmtId="4" fontId="38" fillId="52" borderId="33" xfId="0" applyNumberFormat="1" applyFont="1" applyFill="1" applyBorder="1" applyAlignment="1">
      <alignment horizontal="left"/>
    </xf>
    <xf numFmtId="4" fontId="38" fillId="52" borderId="35" xfId="0" applyNumberFormat="1" applyFont="1" applyFill="1" applyBorder="1" applyAlignment="1">
      <alignment horizontal="left"/>
    </xf>
    <xf numFmtId="4" fontId="38" fillId="52" borderId="34" xfId="0" applyNumberFormat="1" applyFont="1" applyFill="1" applyBorder="1" applyAlignment="1">
      <alignment horizontal="left"/>
    </xf>
    <xf numFmtId="4" fontId="30" fillId="18" borderId="4" xfId="0" applyNumberFormat="1" applyFont="1" applyFill="1" applyBorder="1" applyAlignment="1">
      <alignment horizontal="center"/>
    </xf>
    <xf numFmtId="0" fontId="15" fillId="29" borderId="4" xfId="0" applyFont="1" applyFill="1" applyBorder="1" applyAlignment="1">
      <alignment horizontal="center"/>
    </xf>
    <xf numFmtId="4" fontId="26" fillId="38" borderId="4" xfId="0" applyNumberFormat="1" applyFont="1" applyFill="1" applyBorder="1" applyAlignment="1">
      <alignment horizontal="center"/>
    </xf>
  </cellXfs>
  <cellStyles count="3">
    <cellStyle name="Celda de comprobación" xfId="2" builtinId="23"/>
    <cellStyle name="Millares" xfId="1" builtinId="3"/>
    <cellStyle name="Normal" xfId="0" builtinId="0"/>
  </cellStyles>
  <dxfs count="24"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56830</xdr:colOff>
      <xdr:row>6</xdr:row>
      <xdr:rowOff>140632</xdr:rowOff>
    </xdr:from>
    <xdr:ext cx="5695950" cy="62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810497" y="1156632"/>
          <a:ext cx="5695950" cy="62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FF0000"/>
              </a:solidFill>
            </a:rPr>
            <a:t>Instrucciones para cumplimentar la previsión de ventas:</a:t>
          </a: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u="none">
              <a:solidFill>
                <a:srgbClr val="FF0000"/>
              </a:solidFill>
            </a:rPr>
            <a:t>En</a:t>
          </a:r>
          <a:r>
            <a:rPr lang="en-US" sz="1200" b="0" u="none" baseline="0">
              <a:solidFill>
                <a:srgbClr val="FF0000"/>
              </a:solidFill>
            </a:rPr>
            <a:t> este apartado solamente debéis rellenar, en la tabla PREVISIÓN MENSUAL DE VENTAS, el campo "ingresos previstos" con una cantidad de ventas.</a:t>
          </a:r>
          <a:endParaRPr sz="1200" b="0" u="none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31</xdr:col>
      <xdr:colOff>114300</xdr:colOff>
      <xdr:row>9</xdr:row>
      <xdr:rowOff>19050</xdr:rowOff>
    </xdr:from>
    <xdr:ext cx="809625" cy="714375"/>
    <xdr:pic>
      <xdr:nvPicPr>
        <xdr:cNvPr id="2" name="image1.png" descr="5108650-importante-png-97-images-in-collection-page-2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</xdr:row>
      <xdr:rowOff>76200</xdr:rowOff>
    </xdr:from>
    <xdr:ext cx="3086100" cy="381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807713" y="3594263"/>
          <a:ext cx="3076575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FF0000"/>
              </a:solidFill>
            </a:rPr>
            <a:t>Lee el comentario de cada celda </a:t>
          </a:r>
          <a:r>
            <a:rPr lang="en-US" sz="1600" b="1" u="sng">
              <a:solidFill>
                <a:srgbClr val="FF0000"/>
              </a:solidFill>
            </a:rPr>
            <a:t>antes de rellenarla. </a:t>
          </a:r>
          <a:endParaRPr sz="1400"/>
        </a:p>
      </xdr:txBody>
    </xdr:sp>
    <xdr:clientData fLocksWithSheet="0"/>
  </xdr:oneCellAnchor>
  <xdr:oneCellAnchor>
    <xdr:from>
      <xdr:col>3</xdr:col>
      <xdr:colOff>66675</xdr:colOff>
      <xdr:row>0</xdr:row>
      <xdr:rowOff>142875</xdr:rowOff>
    </xdr:from>
    <xdr:ext cx="809625" cy="571500"/>
    <xdr:pic>
      <xdr:nvPicPr>
        <xdr:cNvPr id="2" name="image1.png" descr="5108650-importante-png-97-images-in-collection-page-2 ...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1</xdr:row>
      <xdr:rowOff>38100</xdr:rowOff>
    </xdr:from>
    <xdr:ext cx="2905125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rfpcastilla-my.sharepoint.com/Users/Usuario/Downloads/calendario-2024-excel-lunes-a-domin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eto"/>
      <sheetName val="Mensual"/>
      <sheetName val="Mini"/>
      <sheetName val="Semanal"/>
      <sheetName val="Diario"/>
      <sheetName val="Configuracion"/>
    </sheetNames>
    <sheetDataSet>
      <sheetData sheetId="0">
        <row r="1">
          <cell r="B1">
            <v>45292</v>
          </cell>
        </row>
      </sheetData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8">
          <cell r="F138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  <row r="142">
          <cell r="F142">
            <v>0</v>
          </cell>
        </row>
        <row r="143">
          <cell r="F143">
            <v>0</v>
          </cell>
        </row>
        <row r="144">
          <cell r="F144">
            <v>0</v>
          </cell>
        </row>
        <row r="145">
          <cell r="F145">
            <v>0</v>
          </cell>
        </row>
        <row r="146">
          <cell r="F146">
            <v>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0</v>
          </cell>
        </row>
        <row r="159">
          <cell r="F159">
            <v>0</v>
          </cell>
        </row>
        <row r="160">
          <cell r="F160">
            <v>0</v>
          </cell>
        </row>
        <row r="161">
          <cell r="F161">
            <v>0</v>
          </cell>
        </row>
        <row r="162">
          <cell r="F162">
            <v>0</v>
          </cell>
        </row>
        <row r="163">
          <cell r="F163">
            <v>0</v>
          </cell>
        </row>
        <row r="164">
          <cell r="F164">
            <v>0</v>
          </cell>
        </row>
        <row r="165">
          <cell r="F165">
            <v>0</v>
          </cell>
        </row>
        <row r="166">
          <cell r="F166">
            <v>0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0</v>
          </cell>
        </row>
        <row r="170">
          <cell r="F170">
            <v>0</v>
          </cell>
        </row>
        <row r="171">
          <cell r="F171">
            <v>0</v>
          </cell>
        </row>
        <row r="172">
          <cell r="F172">
            <v>0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  <row r="177">
          <cell r="F177">
            <v>0</v>
          </cell>
        </row>
        <row r="178">
          <cell r="F178">
            <v>0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0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0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0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0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0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0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0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295">
          <cell r="F295">
            <v>0</v>
          </cell>
        </row>
        <row r="296">
          <cell r="F296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05">
          <cell r="F305">
            <v>0</v>
          </cell>
        </row>
        <row r="306">
          <cell r="F306">
            <v>0</v>
          </cell>
        </row>
        <row r="307">
          <cell r="F307">
            <v>0</v>
          </cell>
        </row>
        <row r="308">
          <cell r="F308">
            <v>0</v>
          </cell>
        </row>
        <row r="309">
          <cell r="F309">
            <v>0</v>
          </cell>
        </row>
        <row r="310">
          <cell r="F310">
            <v>0</v>
          </cell>
        </row>
        <row r="311">
          <cell r="F311">
            <v>0</v>
          </cell>
        </row>
        <row r="312">
          <cell r="F312">
            <v>0</v>
          </cell>
        </row>
        <row r="313">
          <cell r="F313">
            <v>0</v>
          </cell>
        </row>
        <row r="314">
          <cell r="F314">
            <v>0</v>
          </cell>
        </row>
        <row r="315">
          <cell r="F315">
            <v>0</v>
          </cell>
        </row>
        <row r="316">
          <cell r="F316">
            <v>0</v>
          </cell>
        </row>
        <row r="317">
          <cell r="F317">
            <v>0</v>
          </cell>
        </row>
        <row r="318">
          <cell r="F318">
            <v>0</v>
          </cell>
        </row>
        <row r="319">
          <cell r="F319">
            <v>0</v>
          </cell>
        </row>
        <row r="320">
          <cell r="F320">
            <v>0</v>
          </cell>
        </row>
        <row r="321">
          <cell r="F321">
            <v>0</v>
          </cell>
        </row>
        <row r="322">
          <cell r="F322">
            <v>0</v>
          </cell>
        </row>
        <row r="323">
          <cell r="F323">
            <v>0</v>
          </cell>
        </row>
        <row r="324">
          <cell r="F324">
            <v>0</v>
          </cell>
        </row>
        <row r="325">
          <cell r="F325">
            <v>0</v>
          </cell>
        </row>
        <row r="326">
          <cell r="F326">
            <v>0</v>
          </cell>
        </row>
        <row r="327">
          <cell r="F327">
            <v>0</v>
          </cell>
        </row>
        <row r="328">
          <cell r="F328">
            <v>0</v>
          </cell>
        </row>
        <row r="329">
          <cell r="F329">
            <v>0</v>
          </cell>
        </row>
        <row r="330">
          <cell r="F330">
            <v>0</v>
          </cell>
        </row>
        <row r="331">
          <cell r="F331">
            <v>0</v>
          </cell>
        </row>
        <row r="332">
          <cell r="F332">
            <v>0</v>
          </cell>
        </row>
        <row r="333">
          <cell r="F333">
            <v>0</v>
          </cell>
        </row>
        <row r="334">
          <cell r="F334">
            <v>0</v>
          </cell>
        </row>
        <row r="335">
          <cell r="F335">
            <v>0</v>
          </cell>
        </row>
        <row r="336">
          <cell r="F336">
            <v>0</v>
          </cell>
        </row>
        <row r="337">
          <cell r="F337">
            <v>0</v>
          </cell>
        </row>
        <row r="338">
          <cell r="F338">
            <v>0</v>
          </cell>
        </row>
        <row r="339">
          <cell r="F339">
            <v>0</v>
          </cell>
        </row>
        <row r="340">
          <cell r="F340">
            <v>0</v>
          </cell>
        </row>
        <row r="341">
          <cell r="F341">
            <v>0</v>
          </cell>
        </row>
        <row r="342">
          <cell r="F342">
            <v>0</v>
          </cell>
        </row>
        <row r="343">
          <cell r="F343">
            <v>0</v>
          </cell>
        </row>
        <row r="344">
          <cell r="F344">
            <v>0</v>
          </cell>
        </row>
        <row r="345">
          <cell r="F345">
            <v>0</v>
          </cell>
        </row>
        <row r="346">
          <cell r="F346">
            <v>0</v>
          </cell>
        </row>
        <row r="347">
          <cell r="F347">
            <v>0</v>
          </cell>
        </row>
        <row r="348">
          <cell r="F348">
            <v>0</v>
          </cell>
        </row>
        <row r="349">
          <cell r="F349">
            <v>0</v>
          </cell>
        </row>
        <row r="350">
          <cell r="F350">
            <v>0</v>
          </cell>
        </row>
        <row r="351">
          <cell r="F351">
            <v>0</v>
          </cell>
        </row>
        <row r="352">
          <cell r="F352">
            <v>0</v>
          </cell>
        </row>
        <row r="353">
          <cell r="F353">
            <v>0</v>
          </cell>
        </row>
        <row r="354">
          <cell r="F354">
            <v>0</v>
          </cell>
        </row>
        <row r="355">
          <cell r="F355">
            <v>0</v>
          </cell>
        </row>
        <row r="356">
          <cell r="F356">
            <v>0</v>
          </cell>
        </row>
        <row r="357">
          <cell r="F357">
            <v>0</v>
          </cell>
        </row>
        <row r="358">
          <cell r="F358">
            <v>0</v>
          </cell>
        </row>
        <row r="359">
          <cell r="F359">
            <v>0</v>
          </cell>
        </row>
        <row r="360">
          <cell r="F360">
            <v>0</v>
          </cell>
        </row>
        <row r="361">
          <cell r="F361">
            <v>0</v>
          </cell>
        </row>
        <row r="362">
          <cell r="F362">
            <v>0</v>
          </cell>
        </row>
        <row r="363">
          <cell r="F363">
            <v>0</v>
          </cell>
        </row>
        <row r="364">
          <cell r="F364">
            <v>0</v>
          </cell>
        </row>
        <row r="365">
          <cell r="F365">
            <v>0</v>
          </cell>
        </row>
        <row r="366">
          <cell r="F366">
            <v>0</v>
          </cell>
        </row>
        <row r="367">
          <cell r="F367">
            <v>0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foautonomos.com/seguridad-social/tarifa-plana-autonomos/" TargetMode="External"/><Relationship Id="rId1" Type="http://schemas.openxmlformats.org/officeDocument/2006/relationships/hyperlink" Target="https://ayudatpymes.com/gestron/cuota-autonomos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co.es/ico-empresas-y-emprendedores/tipos-interes-tae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F3864"/>
  </sheetPr>
  <dimension ref="A1:AK927"/>
  <sheetViews>
    <sheetView topLeftCell="N1" zoomScale="90" zoomScaleNormal="85" workbookViewId="0">
      <selection activeCell="AD24" sqref="AD24"/>
    </sheetView>
  </sheetViews>
  <sheetFormatPr baseColWidth="10" defaultColWidth="12.625" defaultRowHeight="15" customHeight="1"/>
  <cols>
    <col min="1" max="7" width="6.125" customWidth="1"/>
    <col min="8" max="8" width="4.25" customWidth="1"/>
    <col min="9" max="15" width="6.125" customWidth="1"/>
    <col min="16" max="16" width="4.75" customWidth="1"/>
    <col min="17" max="17" width="6.75" customWidth="1"/>
    <col min="18" max="18" width="7.125" customWidth="1"/>
    <col min="19" max="19" width="5.75" customWidth="1"/>
    <col min="20" max="20" width="6.25" customWidth="1"/>
    <col min="21" max="21" width="5.75" customWidth="1"/>
    <col min="22" max="22" width="6.125" customWidth="1"/>
    <col min="23" max="23" width="6.75" customWidth="1"/>
    <col min="24" max="24" width="5.75" customWidth="1"/>
    <col min="25" max="25" width="5" customWidth="1"/>
    <col min="26" max="26" width="6" customWidth="1"/>
    <col min="27" max="27" width="13" customWidth="1"/>
    <col min="28" max="28" width="18.5" customWidth="1"/>
    <col min="29" max="29" width="18.25" customWidth="1"/>
    <col min="30" max="30" width="17.25" customWidth="1"/>
    <col min="31" max="31" width="10.625" customWidth="1"/>
  </cols>
  <sheetData>
    <row r="1" spans="1:32" ht="13.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Y1" s="2"/>
      <c r="Z1" s="2"/>
      <c r="AA1" s="2"/>
      <c r="AB1" s="3"/>
      <c r="AC1" s="3"/>
    </row>
    <row r="2" spans="1:32" ht="13.5" customHeight="1">
      <c r="A2" s="240">
        <v>45292</v>
      </c>
      <c r="B2" s="241"/>
      <c r="C2" s="241"/>
      <c r="D2" s="241"/>
      <c r="E2" s="241"/>
      <c r="F2" s="241"/>
      <c r="G2" s="242"/>
      <c r="H2" s="146"/>
      <c r="I2" s="240">
        <v>45323</v>
      </c>
      <c r="J2" s="241"/>
      <c r="K2" s="241"/>
      <c r="L2" s="241"/>
      <c r="M2" s="241"/>
      <c r="N2" s="241"/>
      <c r="O2" s="242"/>
      <c r="Q2" s="240">
        <v>45352</v>
      </c>
      <c r="R2" s="241"/>
      <c r="S2" s="241"/>
      <c r="T2" s="241"/>
      <c r="U2" s="241"/>
      <c r="V2" s="241"/>
      <c r="W2" s="242"/>
    </row>
    <row r="3" spans="1:32" ht="13.5" customHeight="1">
      <c r="A3" s="147" t="s">
        <v>1</v>
      </c>
      <c r="B3" s="148" t="s">
        <v>2</v>
      </c>
      <c r="C3" s="148" t="s">
        <v>3</v>
      </c>
      <c r="D3" s="148" t="s">
        <v>4</v>
      </c>
      <c r="E3" s="148" t="s">
        <v>5</v>
      </c>
      <c r="F3" s="148" t="s">
        <v>6</v>
      </c>
      <c r="G3" s="149" t="s">
        <v>7</v>
      </c>
      <c r="H3" s="150"/>
      <c r="I3" s="147" t="s">
        <v>1</v>
      </c>
      <c r="J3" s="148" t="s">
        <v>2</v>
      </c>
      <c r="K3" s="148" t="s">
        <v>3</v>
      </c>
      <c r="L3" s="148" t="s">
        <v>4</v>
      </c>
      <c r="M3" s="148" t="s">
        <v>5</v>
      </c>
      <c r="N3" s="148" t="s">
        <v>6</v>
      </c>
      <c r="O3" s="149" t="s">
        <v>7</v>
      </c>
      <c r="Q3" s="147" t="s">
        <v>1</v>
      </c>
      <c r="R3" s="148" t="s">
        <v>2</v>
      </c>
      <c r="S3" s="148" t="s">
        <v>3</v>
      </c>
      <c r="T3" s="148" t="s">
        <v>4</v>
      </c>
      <c r="U3" s="148" t="s">
        <v>5</v>
      </c>
      <c r="V3" s="148" t="s">
        <v>6</v>
      </c>
      <c r="W3" s="149" t="s">
        <v>7</v>
      </c>
      <c r="AA3" s="225" t="s">
        <v>8</v>
      </c>
      <c r="AB3" s="226"/>
      <c r="AC3" s="226"/>
      <c r="AD3" s="226"/>
      <c r="AE3" s="227"/>
    </row>
    <row r="4" spans="1:32" ht="13.5" customHeight="1">
      <c r="A4" s="171">
        <v>45292</v>
      </c>
      <c r="B4" s="174">
        <v>45293</v>
      </c>
      <c r="C4" s="174">
        <v>45294</v>
      </c>
      <c r="D4" s="174">
        <v>45295</v>
      </c>
      <c r="E4" s="174">
        <v>45296</v>
      </c>
      <c r="F4" s="172">
        <v>45297</v>
      </c>
      <c r="G4" s="173">
        <v>45298</v>
      </c>
      <c r="H4" s="150"/>
      <c r="I4" s="154"/>
      <c r="J4" s="155"/>
      <c r="K4" s="155"/>
      <c r="L4" s="152">
        <v>45323</v>
      </c>
      <c r="M4" s="152">
        <v>45324</v>
      </c>
      <c r="N4" s="152">
        <v>45325</v>
      </c>
      <c r="O4" s="153">
        <v>45326</v>
      </c>
      <c r="Q4" s="154"/>
      <c r="R4" s="155"/>
      <c r="S4" s="155"/>
      <c r="T4" s="155"/>
      <c r="U4" s="152">
        <v>45352</v>
      </c>
      <c r="V4" s="152">
        <v>45353</v>
      </c>
      <c r="W4" s="153">
        <v>45354</v>
      </c>
      <c r="AA4" s="228"/>
      <c r="AB4" s="229"/>
      <c r="AC4" s="229"/>
      <c r="AD4" s="229"/>
      <c r="AE4" s="230"/>
    </row>
    <row r="5" spans="1:32" ht="13.5" customHeight="1">
      <c r="A5" s="175">
        <v>45299</v>
      </c>
      <c r="B5" s="174">
        <v>45300</v>
      </c>
      <c r="C5" s="174">
        <v>45301</v>
      </c>
      <c r="D5" s="174">
        <v>45302</v>
      </c>
      <c r="E5" s="174">
        <v>45303</v>
      </c>
      <c r="F5" s="172">
        <v>45304</v>
      </c>
      <c r="G5" s="173">
        <v>45305</v>
      </c>
      <c r="H5" s="150"/>
      <c r="I5" s="151">
        <v>45327</v>
      </c>
      <c r="J5" s="152">
        <v>45328</v>
      </c>
      <c r="K5" s="152">
        <v>45329</v>
      </c>
      <c r="L5" s="152">
        <v>45330</v>
      </c>
      <c r="M5" s="152">
        <v>45331</v>
      </c>
      <c r="N5" s="152">
        <v>45332</v>
      </c>
      <c r="O5" s="153">
        <v>45333</v>
      </c>
      <c r="Q5" s="151">
        <v>45355</v>
      </c>
      <c r="R5" s="152">
        <v>45356</v>
      </c>
      <c r="S5" s="152">
        <v>45357</v>
      </c>
      <c r="T5" s="152">
        <v>45358</v>
      </c>
      <c r="U5" s="152">
        <v>45359</v>
      </c>
      <c r="V5" s="152">
        <v>45360</v>
      </c>
      <c r="W5" s="153">
        <v>45361</v>
      </c>
      <c r="AE5" s="4"/>
      <c r="AF5" s="4"/>
    </row>
    <row r="6" spans="1:32" ht="13.5" customHeight="1">
      <c r="A6" s="175">
        <v>45306</v>
      </c>
      <c r="B6" s="174">
        <v>45307</v>
      </c>
      <c r="C6" s="174">
        <v>45308</v>
      </c>
      <c r="D6" s="174">
        <v>45309</v>
      </c>
      <c r="E6" s="174">
        <v>45310</v>
      </c>
      <c r="F6" s="172">
        <v>45311</v>
      </c>
      <c r="G6" s="173">
        <v>45312</v>
      </c>
      <c r="H6" s="150"/>
      <c r="I6" s="151">
        <v>45334</v>
      </c>
      <c r="J6" s="152">
        <v>45335</v>
      </c>
      <c r="K6" s="152">
        <v>45336</v>
      </c>
      <c r="L6" s="152">
        <v>45337</v>
      </c>
      <c r="M6" s="152">
        <v>45338</v>
      </c>
      <c r="N6" s="152">
        <v>45339</v>
      </c>
      <c r="O6" s="153">
        <v>45340</v>
      </c>
      <c r="Q6" s="151">
        <v>45362</v>
      </c>
      <c r="R6" s="152">
        <v>45363</v>
      </c>
      <c r="S6" s="152">
        <v>45364</v>
      </c>
      <c r="T6" s="152">
        <v>45365</v>
      </c>
      <c r="U6" s="152">
        <v>45366</v>
      </c>
      <c r="V6" s="152">
        <v>45367</v>
      </c>
      <c r="W6" s="153">
        <v>45368</v>
      </c>
      <c r="AE6" s="4"/>
      <c r="AF6" s="4"/>
    </row>
    <row r="7" spans="1:32" ht="13.5" customHeight="1">
      <c r="A7" s="175">
        <v>45313</v>
      </c>
      <c r="B7" s="174">
        <v>45314</v>
      </c>
      <c r="C7" s="174">
        <v>45315</v>
      </c>
      <c r="D7" s="174">
        <v>45316</v>
      </c>
      <c r="E7" s="174">
        <v>45317</v>
      </c>
      <c r="F7" s="172">
        <v>45318</v>
      </c>
      <c r="G7" s="173">
        <v>45319</v>
      </c>
      <c r="H7" s="150"/>
      <c r="I7" s="151">
        <v>45341</v>
      </c>
      <c r="J7" s="152">
        <v>45342</v>
      </c>
      <c r="K7" s="152">
        <v>45343</v>
      </c>
      <c r="L7" s="152">
        <v>45344</v>
      </c>
      <c r="M7" s="152">
        <v>45345</v>
      </c>
      <c r="N7" s="152">
        <v>45346</v>
      </c>
      <c r="O7" s="153">
        <v>45347</v>
      </c>
      <c r="Q7" s="151">
        <v>45369</v>
      </c>
      <c r="R7" s="152">
        <v>45370</v>
      </c>
      <c r="S7" s="152">
        <v>45371</v>
      </c>
      <c r="T7" s="152">
        <v>45372</v>
      </c>
      <c r="U7" s="152">
        <v>45373</v>
      </c>
      <c r="V7" s="152">
        <v>45374</v>
      </c>
      <c r="W7" s="153">
        <v>45375</v>
      </c>
      <c r="AA7" s="163" t="s">
        <v>9</v>
      </c>
      <c r="AB7" s="164"/>
      <c r="AC7" s="164"/>
      <c r="AD7" s="165"/>
      <c r="AE7" s="4"/>
      <c r="AF7" s="4"/>
    </row>
    <row r="8" spans="1:32" ht="13.5" customHeight="1">
      <c r="A8" s="175">
        <v>45320</v>
      </c>
      <c r="B8" s="174">
        <v>45321</v>
      </c>
      <c r="C8" s="174">
        <v>45322</v>
      </c>
      <c r="D8" s="155"/>
      <c r="E8" s="155"/>
      <c r="F8" s="155"/>
      <c r="G8" s="156"/>
      <c r="H8" s="150"/>
      <c r="I8" s="151">
        <v>45348</v>
      </c>
      <c r="J8" s="152">
        <v>45349</v>
      </c>
      <c r="K8" s="152">
        <v>45350</v>
      </c>
      <c r="L8" s="152">
        <v>45351</v>
      </c>
      <c r="M8" s="155"/>
      <c r="N8" s="155"/>
      <c r="O8" s="156"/>
      <c r="Q8" s="151">
        <v>45376</v>
      </c>
      <c r="R8" s="152">
        <v>45377</v>
      </c>
      <c r="S8" s="152">
        <v>45378</v>
      </c>
      <c r="T8" s="152">
        <v>45379</v>
      </c>
      <c r="U8" s="152">
        <v>45380</v>
      </c>
      <c r="V8" s="152">
        <v>45381</v>
      </c>
      <c r="W8" s="153">
        <v>45382</v>
      </c>
      <c r="AA8" s="5" t="s">
        <v>10</v>
      </c>
      <c r="AB8" s="6" t="s">
        <v>11</v>
      </c>
      <c r="AC8" s="7" t="s">
        <v>12</v>
      </c>
      <c r="AD8" s="176" t="s">
        <v>208</v>
      </c>
      <c r="AE8" s="4"/>
      <c r="AF8" s="4"/>
    </row>
    <row r="9" spans="1:32" ht="13.5" customHeight="1">
      <c r="A9" s="157"/>
      <c r="B9" s="158"/>
      <c r="C9" s="158"/>
      <c r="D9" s="158"/>
      <c r="E9" s="158"/>
      <c r="F9" s="158"/>
      <c r="G9" s="159"/>
      <c r="H9" s="150"/>
      <c r="I9" s="157"/>
      <c r="J9" s="158"/>
      <c r="K9" s="158"/>
      <c r="L9" s="158"/>
      <c r="M9" s="158"/>
      <c r="N9" s="158"/>
      <c r="O9" s="159"/>
      <c r="Q9" s="157"/>
      <c r="R9" s="158"/>
      <c r="S9" s="158"/>
      <c r="T9" s="158"/>
      <c r="U9" s="158"/>
      <c r="V9" s="158"/>
      <c r="W9" s="159"/>
      <c r="AA9" s="5" t="s">
        <v>13</v>
      </c>
      <c r="AB9" s="8">
        <v>22</v>
      </c>
      <c r="AC9" s="177">
        <v>100</v>
      </c>
      <c r="AD9" s="205">
        <v>25000</v>
      </c>
      <c r="AE9" s="4"/>
      <c r="AF9" s="4"/>
    </row>
    <row r="10" spans="1:32" ht="13.5" customHeight="1">
      <c r="A10" s="160"/>
      <c r="B10" s="160"/>
      <c r="C10" s="160"/>
      <c r="D10" s="160"/>
      <c r="E10" s="160"/>
      <c r="F10" s="160"/>
      <c r="G10" s="160"/>
      <c r="H10" s="150"/>
      <c r="I10" s="160"/>
      <c r="J10" s="160"/>
      <c r="K10" s="160"/>
      <c r="L10" s="160"/>
      <c r="M10" s="160"/>
      <c r="N10" s="160"/>
      <c r="O10" s="160"/>
      <c r="Q10" s="160"/>
      <c r="R10" s="160"/>
      <c r="S10" s="160"/>
      <c r="T10" s="160"/>
      <c r="U10" s="160"/>
      <c r="V10" s="160"/>
      <c r="W10" s="160"/>
      <c r="AA10" s="5" t="s">
        <v>14</v>
      </c>
      <c r="AB10" s="201">
        <v>21</v>
      </c>
      <c r="AC10" s="177">
        <v>90</v>
      </c>
      <c r="AD10" s="205">
        <v>22500</v>
      </c>
      <c r="AE10" s="4"/>
      <c r="AF10" s="4"/>
    </row>
    <row r="11" spans="1:32" ht="13.5" customHeight="1">
      <c r="A11" s="240">
        <v>45383</v>
      </c>
      <c r="B11" s="241"/>
      <c r="C11" s="241"/>
      <c r="D11" s="241"/>
      <c r="E11" s="241"/>
      <c r="F11" s="241"/>
      <c r="G11" s="242"/>
      <c r="H11" s="146"/>
      <c r="I11" s="240">
        <v>45413</v>
      </c>
      <c r="J11" s="241"/>
      <c r="K11" s="241"/>
      <c r="L11" s="241"/>
      <c r="M11" s="241"/>
      <c r="N11" s="241"/>
      <c r="O11" s="242"/>
      <c r="Q11" s="240">
        <v>45444</v>
      </c>
      <c r="R11" s="241"/>
      <c r="S11" s="241"/>
      <c r="T11" s="241"/>
      <c r="U11" s="241"/>
      <c r="V11" s="241"/>
      <c r="W11" s="242"/>
      <c r="AA11" s="5" t="s">
        <v>15</v>
      </c>
      <c r="AB11" s="177">
        <v>21</v>
      </c>
      <c r="AC11" s="177">
        <v>95</v>
      </c>
      <c r="AD11" s="205">
        <v>23750</v>
      </c>
      <c r="AE11" s="4"/>
      <c r="AF11" s="4"/>
    </row>
    <row r="12" spans="1:32" ht="13.5" customHeight="1">
      <c r="A12" s="147" t="s">
        <v>1</v>
      </c>
      <c r="B12" s="148" t="s">
        <v>2</v>
      </c>
      <c r="C12" s="148" t="s">
        <v>3</v>
      </c>
      <c r="D12" s="148" t="s">
        <v>4</v>
      </c>
      <c r="E12" s="148" t="s">
        <v>5</v>
      </c>
      <c r="F12" s="148" t="s">
        <v>6</v>
      </c>
      <c r="G12" s="149" t="s">
        <v>7</v>
      </c>
      <c r="H12" s="150"/>
      <c r="I12" s="147" t="s">
        <v>1</v>
      </c>
      <c r="J12" s="148" t="s">
        <v>2</v>
      </c>
      <c r="K12" s="148" t="s">
        <v>3</v>
      </c>
      <c r="L12" s="148" t="s">
        <v>4</v>
      </c>
      <c r="M12" s="148" t="s">
        <v>5</v>
      </c>
      <c r="N12" s="148">
        <v>20</v>
      </c>
      <c r="O12" s="149" t="s">
        <v>7</v>
      </c>
      <c r="Q12" s="147" t="s">
        <v>1</v>
      </c>
      <c r="R12" s="148" t="s">
        <v>2</v>
      </c>
      <c r="S12" s="148" t="s">
        <v>3</v>
      </c>
      <c r="T12" s="148" t="s">
        <v>4</v>
      </c>
      <c r="U12" s="148" t="s">
        <v>5</v>
      </c>
      <c r="V12" s="148" t="s">
        <v>6</v>
      </c>
      <c r="W12" s="149" t="s">
        <v>7</v>
      </c>
      <c r="AA12" s="5" t="s">
        <v>16</v>
      </c>
      <c r="AB12" s="177">
        <v>21</v>
      </c>
      <c r="AC12" s="177">
        <v>95</v>
      </c>
      <c r="AD12" s="205">
        <v>23750</v>
      </c>
      <c r="AE12" s="4"/>
      <c r="AF12" s="4"/>
    </row>
    <row r="13" spans="1:32" ht="13.5" customHeight="1">
      <c r="A13" s="151">
        <v>45383</v>
      </c>
      <c r="B13" s="152">
        <v>45384</v>
      </c>
      <c r="C13" s="152">
        <v>45385</v>
      </c>
      <c r="D13" s="152">
        <v>45386</v>
      </c>
      <c r="E13" s="152">
        <v>45387</v>
      </c>
      <c r="F13" s="152">
        <v>45388</v>
      </c>
      <c r="G13" s="153">
        <v>45389</v>
      </c>
      <c r="H13" s="150"/>
      <c r="I13" s="154"/>
      <c r="J13" s="155"/>
      <c r="K13" s="152">
        <v>45413</v>
      </c>
      <c r="L13" s="152">
        <v>45414</v>
      </c>
      <c r="M13" s="152">
        <v>45415</v>
      </c>
      <c r="N13" s="152">
        <v>45416</v>
      </c>
      <c r="O13" s="153">
        <v>45417</v>
      </c>
      <c r="Q13" s="154"/>
      <c r="R13" s="155"/>
      <c r="S13" s="155"/>
      <c r="T13" s="155"/>
      <c r="U13" s="155"/>
      <c r="V13" s="152">
        <v>45444</v>
      </c>
      <c r="W13" s="153">
        <v>45445</v>
      </c>
      <c r="AA13" s="9" t="s">
        <v>17</v>
      </c>
      <c r="AB13" s="177">
        <v>20</v>
      </c>
      <c r="AC13" s="177">
        <v>120</v>
      </c>
      <c r="AD13" s="205">
        <v>30000</v>
      </c>
      <c r="AE13" s="4"/>
      <c r="AF13" s="4"/>
    </row>
    <row r="14" spans="1:32" ht="13.5" customHeight="1">
      <c r="A14" s="151">
        <v>45390</v>
      </c>
      <c r="B14" s="152">
        <v>45391</v>
      </c>
      <c r="C14" s="152">
        <v>45392</v>
      </c>
      <c r="D14" s="152">
        <v>45393</v>
      </c>
      <c r="E14" s="152">
        <v>45394</v>
      </c>
      <c r="F14" s="152">
        <v>45395</v>
      </c>
      <c r="G14" s="153">
        <v>45396</v>
      </c>
      <c r="H14" s="150"/>
      <c r="I14" s="151">
        <v>45418</v>
      </c>
      <c r="J14" s="152">
        <v>45419</v>
      </c>
      <c r="K14" s="152">
        <v>45420</v>
      </c>
      <c r="L14" s="152">
        <v>45421</v>
      </c>
      <c r="M14" s="152">
        <v>45422</v>
      </c>
      <c r="N14" s="152">
        <v>45423</v>
      </c>
      <c r="O14" s="153">
        <v>45424</v>
      </c>
      <c r="Q14" s="151">
        <v>45446</v>
      </c>
      <c r="R14" s="152">
        <v>45447</v>
      </c>
      <c r="S14" s="152">
        <v>45448</v>
      </c>
      <c r="T14" s="152">
        <v>45449</v>
      </c>
      <c r="U14" s="152">
        <v>45450</v>
      </c>
      <c r="V14" s="152">
        <v>45451</v>
      </c>
      <c r="W14" s="153">
        <v>45452</v>
      </c>
      <c r="AA14" s="5" t="s">
        <v>18</v>
      </c>
      <c r="AB14" s="177">
        <v>20</v>
      </c>
      <c r="AC14" s="177">
        <v>115</v>
      </c>
      <c r="AD14" s="205">
        <v>28750</v>
      </c>
      <c r="AE14" s="4"/>
      <c r="AF14" s="4"/>
    </row>
    <row r="15" spans="1:32" ht="13.5" customHeight="1">
      <c r="A15" s="151">
        <v>45397</v>
      </c>
      <c r="B15" s="152">
        <v>45398</v>
      </c>
      <c r="C15" s="152">
        <v>45399</v>
      </c>
      <c r="D15" s="152">
        <v>45400</v>
      </c>
      <c r="E15" s="152">
        <v>45401</v>
      </c>
      <c r="F15" s="152">
        <v>45402</v>
      </c>
      <c r="G15" s="153">
        <v>45403</v>
      </c>
      <c r="H15" s="150"/>
      <c r="I15" s="151">
        <v>45425</v>
      </c>
      <c r="J15" s="152">
        <v>45426</v>
      </c>
      <c r="K15" s="152">
        <v>45427</v>
      </c>
      <c r="L15" s="152">
        <v>45428</v>
      </c>
      <c r="M15" s="152">
        <v>45429</v>
      </c>
      <c r="N15" s="152">
        <v>45430</v>
      </c>
      <c r="O15" s="153">
        <v>45431</v>
      </c>
      <c r="Q15" s="151">
        <v>45453</v>
      </c>
      <c r="R15" s="152">
        <v>45454</v>
      </c>
      <c r="S15" s="152">
        <v>45455</v>
      </c>
      <c r="T15" s="152">
        <v>45456</v>
      </c>
      <c r="U15" s="152">
        <v>45457</v>
      </c>
      <c r="V15" s="152">
        <v>45458</v>
      </c>
      <c r="W15" s="153">
        <v>45459</v>
      </c>
      <c r="AA15" s="5" t="s">
        <v>19</v>
      </c>
      <c r="AB15" s="177">
        <v>22</v>
      </c>
      <c r="AC15" s="177">
        <v>100</v>
      </c>
      <c r="AD15" s="205">
        <v>25000</v>
      </c>
      <c r="AE15" s="4"/>
      <c r="AF15" s="4"/>
    </row>
    <row r="16" spans="1:32" ht="13.5" customHeight="1">
      <c r="A16" s="151">
        <v>45404</v>
      </c>
      <c r="B16" s="152">
        <v>45405</v>
      </c>
      <c r="C16" s="152">
        <v>45406</v>
      </c>
      <c r="D16" s="152">
        <v>45407</v>
      </c>
      <c r="E16" s="152">
        <v>45408</v>
      </c>
      <c r="F16" s="152">
        <v>45409</v>
      </c>
      <c r="G16" s="153">
        <v>45410</v>
      </c>
      <c r="H16" s="150"/>
      <c r="I16" s="151">
        <v>45432</v>
      </c>
      <c r="J16" s="152">
        <v>45433</v>
      </c>
      <c r="K16" s="152">
        <v>45434</v>
      </c>
      <c r="L16" s="152">
        <v>45435</v>
      </c>
      <c r="M16" s="152">
        <v>45436</v>
      </c>
      <c r="N16" s="152">
        <v>45437</v>
      </c>
      <c r="O16" s="153">
        <v>45438</v>
      </c>
      <c r="Q16" s="151">
        <v>45460</v>
      </c>
      <c r="R16" s="152">
        <v>45461</v>
      </c>
      <c r="S16" s="152">
        <v>45462</v>
      </c>
      <c r="T16" s="152">
        <v>45463</v>
      </c>
      <c r="U16" s="152">
        <v>45464</v>
      </c>
      <c r="V16" s="152">
        <v>45465</v>
      </c>
      <c r="W16" s="153">
        <v>45466</v>
      </c>
      <c r="AA16" s="5" t="s">
        <v>20</v>
      </c>
      <c r="AB16" s="177">
        <v>10</v>
      </c>
      <c r="AC16" s="177">
        <v>80</v>
      </c>
      <c r="AD16" s="205">
        <v>20000</v>
      </c>
      <c r="AE16" s="4"/>
      <c r="AF16" s="4"/>
    </row>
    <row r="17" spans="1:37" ht="13.5" customHeight="1">
      <c r="A17" s="151">
        <v>45411</v>
      </c>
      <c r="B17" s="152">
        <v>45412</v>
      </c>
      <c r="C17" s="155"/>
      <c r="D17" s="155"/>
      <c r="E17" s="155"/>
      <c r="F17" s="155"/>
      <c r="G17" s="156"/>
      <c r="H17" s="150"/>
      <c r="I17" s="151">
        <v>45439</v>
      </c>
      <c r="J17" s="152">
        <v>45440</v>
      </c>
      <c r="K17" s="152">
        <v>45441</v>
      </c>
      <c r="L17" s="152">
        <v>45442</v>
      </c>
      <c r="M17" s="152">
        <v>45443</v>
      </c>
      <c r="N17" s="155"/>
      <c r="O17" s="156"/>
      <c r="Q17" s="151">
        <v>45467</v>
      </c>
      <c r="R17" s="152">
        <v>45468</v>
      </c>
      <c r="S17" s="152">
        <v>45469</v>
      </c>
      <c r="T17" s="152">
        <v>45470</v>
      </c>
      <c r="U17" s="152">
        <v>45471</v>
      </c>
      <c r="V17" s="152">
        <v>45472</v>
      </c>
      <c r="W17" s="153">
        <v>45473</v>
      </c>
      <c r="AA17" s="5" t="s">
        <v>21</v>
      </c>
      <c r="AB17" s="177">
        <v>21</v>
      </c>
      <c r="AC17" s="177">
        <v>125</v>
      </c>
      <c r="AD17" s="205">
        <v>31250</v>
      </c>
      <c r="AE17" s="4"/>
      <c r="AF17" s="4"/>
    </row>
    <row r="18" spans="1:37" ht="13.5" customHeight="1">
      <c r="A18" s="157"/>
      <c r="B18" s="158"/>
      <c r="C18" s="158"/>
      <c r="D18" s="158"/>
      <c r="E18" s="158"/>
      <c r="F18" s="158"/>
      <c r="G18" s="159"/>
      <c r="H18" s="150"/>
      <c r="I18" s="157"/>
      <c r="J18" s="158"/>
      <c r="K18" s="158"/>
      <c r="L18" s="158"/>
      <c r="M18" s="158"/>
      <c r="N18" s="158"/>
      <c r="O18" s="159"/>
      <c r="P18" s="4"/>
      <c r="Q18" s="157"/>
      <c r="R18" s="158"/>
      <c r="S18" s="158"/>
      <c r="T18" s="158"/>
      <c r="U18" s="158"/>
      <c r="V18" s="158"/>
      <c r="W18" s="159"/>
      <c r="AA18" s="5" t="s">
        <v>22</v>
      </c>
      <c r="AB18" s="177">
        <v>22</v>
      </c>
      <c r="AC18" s="177">
        <v>125</v>
      </c>
      <c r="AD18" s="205">
        <v>31250</v>
      </c>
      <c r="AE18" s="4"/>
      <c r="AF18" s="4"/>
    </row>
    <row r="19" spans="1:37" ht="13.5" customHeight="1">
      <c r="A19" s="160"/>
      <c r="B19" s="160"/>
      <c r="C19" s="160"/>
      <c r="D19" s="160"/>
      <c r="E19" s="160"/>
      <c r="F19" s="160"/>
      <c r="G19" s="160"/>
      <c r="H19" s="150"/>
      <c r="I19" s="160"/>
      <c r="J19" s="160"/>
      <c r="K19" s="160"/>
      <c r="L19" s="160"/>
      <c r="M19" s="160"/>
      <c r="N19" s="160"/>
      <c r="O19" s="160"/>
      <c r="Q19" s="160"/>
      <c r="R19" s="160"/>
      <c r="S19" s="160"/>
      <c r="T19" s="160"/>
      <c r="U19" s="160"/>
      <c r="V19" s="160"/>
      <c r="W19" s="160"/>
      <c r="AA19" s="5" t="s">
        <v>23</v>
      </c>
      <c r="AB19" s="177">
        <v>20</v>
      </c>
      <c r="AC19" s="177">
        <v>130</v>
      </c>
      <c r="AD19" s="205">
        <v>32500</v>
      </c>
    </row>
    <row r="20" spans="1:37" ht="13.5" customHeight="1">
      <c r="A20" s="240">
        <v>45474</v>
      </c>
      <c r="B20" s="241"/>
      <c r="C20" s="241"/>
      <c r="D20" s="241"/>
      <c r="E20" s="241"/>
      <c r="F20" s="241"/>
      <c r="G20" s="242"/>
      <c r="H20" s="146"/>
      <c r="I20" s="240">
        <v>45505</v>
      </c>
      <c r="J20" s="241"/>
      <c r="K20" s="241"/>
      <c r="L20" s="241"/>
      <c r="M20" s="241"/>
      <c r="N20" s="241"/>
      <c r="O20" s="242"/>
      <c r="Q20" s="240">
        <v>45536</v>
      </c>
      <c r="R20" s="241"/>
      <c r="S20" s="241"/>
      <c r="T20" s="241"/>
      <c r="U20" s="241"/>
      <c r="V20" s="241"/>
      <c r="W20" s="242"/>
      <c r="AA20" s="132" t="s">
        <v>24</v>
      </c>
      <c r="AB20" s="133">
        <v>21</v>
      </c>
      <c r="AC20" s="177">
        <v>125</v>
      </c>
      <c r="AD20" s="205">
        <v>31250</v>
      </c>
      <c r="AE20" s="161"/>
      <c r="AF20" s="161"/>
      <c r="AG20" s="161"/>
      <c r="AH20" s="161"/>
      <c r="AI20" s="161"/>
      <c r="AJ20" s="161"/>
      <c r="AK20" s="161"/>
    </row>
    <row r="21" spans="1:37" ht="13.5" customHeight="1">
      <c r="A21" s="147" t="s">
        <v>1</v>
      </c>
      <c r="B21" s="148" t="s">
        <v>2</v>
      </c>
      <c r="C21" s="148" t="s">
        <v>3</v>
      </c>
      <c r="D21" s="148" t="s">
        <v>4</v>
      </c>
      <c r="E21" s="148" t="s">
        <v>5</v>
      </c>
      <c r="F21" s="148" t="s">
        <v>6</v>
      </c>
      <c r="G21" s="149" t="s">
        <v>7</v>
      </c>
      <c r="H21" s="150"/>
      <c r="I21" s="147" t="s">
        <v>1</v>
      </c>
      <c r="J21" s="148" t="s">
        <v>2</v>
      </c>
      <c r="K21" s="148" t="s">
        <v>3</v>
      </c>
      <c r="L21" s="148" t="s">
        <v>4</v>
      </c>
      <c r="M21" s="148" t="s">
        <v>5</v>
      </c>
      <c r="N21" s="148" t="s">
        <v>6</v>
      </c>
      <c r="O21" s="149" t="s">
        <v>7</v>
      </c>
      <c r="Q21" s="147" t="s">
        <v>1</v>
      </c>
      <c r="R21" s="148" t="s">
        <v>2</v>
      </c>
      <c r="S21" s="148" t="s">
        <v>3</v>
      </c>
      <c r="T21" s="148" t="s">
        <v>4</v>
      </c>
      <c r="U21" s="148" t="s">
        <v>5</v>
      </c>
      <c r="V21" s="148" t="s">
        <v>6</v>
      </c>
      <c r="W21" s="149" t="s">
        <v>7</v>
      </c>
      <c r="AA21" s="134" t="s">
        <v>25</v>
      </c>
      <c r="AB21" s="135">
        <v>241</v>
      </c>
      <c r="AC21" s="136">
        <f>SUM(AC9+AC10+AC11+AC12+AC13+AC14+AC15+AC16+AC17+AC18+AC19+AC20)</f>
        <v>1300</v>
      </c>
      <c r="AD21" s="135">
        <f>SUM(AD9:AD20)</f>
        <v>325000</v>
      </c>
      <c r="AE21" s="166"/>
      <c r="AF21" s="167"/>
      <c r="AG21" s="161"/>
      <c r="AH21" s="161"/>
      <c r="AI21" s="161"/>
      <c r="AJ21" s="161"/>
      <c r="AK21" s="161"/>
    </row>
    <row r="22" spans="1:37" ht="13.5" customHeight="1">
      <c r="A22" s="151">
        <v>45474</v>
      </c>
      <c r="B22" s="152">
        <v>45475</v>
      </c>
      <c r="C22" s="152">
        <v>45476</v>
      </c>
      <c r="D22" s="152">
        <v>45477</v>
      </c>
      <c r="E22" s="152">
        <v>45478</v>
      </c>
      <c r="F22" s="152">
        <v>45479</v>
      </c>
      <c r="G22" s="153">
        <v>45480</v>
      </c>
      <c r="H22" s="150"/>
      <c r="I22" s="154"/>
      <c r="J22" s="155"/>
      <c r="K22" s="155"/>
      <c r="L22" s="152">
        <v>45505</v>
      </c>
      <c r="M22" s="152">
        <v>45506</v>
      </c>
      <c r="N22" s="152">
        <v>45507</v>
      </c>
      <c r="O22" s="153">
        <v>45508</v>
      </c>
      <c r="Q22" s="154"/>
      <c r="R22" s="155"/>
      <c r="S22" s="155"/>
      <c r="T22" s="155"/>
      <c r="U22" s="155"/>
      <c r="V22" s="155"/>
      <c r="W22" s="153">
        <v>45536</v>
      </c>
      <c r="AA22" s="1"/>
      <c r="AB22" s="1"/>
      <c r="AC22" s="1"/>
      <c r="AD22" s="1"/>
      <c r="AE22" s="1"/>
      <c r="AF22" s="1"/>
      <c r="AG22" s="1"/>
      <c r="AH22" s="1"/>
      <c r="AI22" s="10"/>
      <c r="AJ22" s="162"/>
      <c r="AK22" s="162"/>
    </row>
    <row r="23" spans="1:37" ht="13.5" customHeight="1">
      <c r="A23" s="151">
        <v>45481</v>
      </c>
      <c r="B23" s="152">
        <v>45482</v>
      </c>
      <c r="C23" s="152">
        <v>45483</v>
      </c>
      <c r="D23" s="152">
        <v>45484</v>
      </c>
      <c r="E23" s="152">
        <v>45485</v>
      </c>
      <c r="F23" s="152">
        <v>45486</v>
      </c>
      <c r="G23" s="153">
        <v>45487</v>
      </c>
      <c r="H23" s="150"/>
      <c r="I23" s="151">
        <v>45509</v>
      </c>
      <c r="J23" s="152">
        <v>45510</v>
      </c>
      <c r="K23" s="152">
        <v>45511</v>
      </c>
      <c r="L23" s="152">
        <v>45512</v>
      </c>
      <c r="M23" s="152">
        <v>45513</v>
      </c>
      <c r="N23" s="152">
        <v>45514</v>
      </c>
      <c r="O23" s="153">
        <v>45515</v>
      </c>
      <c r="Q23" s="151">
        <v>45537</v>
      </c>
      <c r="R23" s="152">
        <v>45538</v>
      </c>
      <c r="S23" s="152">
        <v>45539</v>
      </c>
      <c r="T23" s="152">
        <v>45540</v>
      </c>
      <c r="U23" s="152">
        <v>45541</v>
      </c>
      <c r="V23" s="152">
        <v>45542</v>
      </c>
      <c r="W23" s="153">
        <v>45543</v>
      </c>
    </row>
    <row r="24" spans="1:37" ht="13.5" customHeight="1">
      <c r="A24" s="151">
        <v>45488</v>
      </c>
      <c r="B24" s="152">
        <v>45489</v>
      </c>
      <c r="C24" s="152">
        <v>45490</v>
      </c>
      <c r="D24" s="152">
        <v>45491</v>
      </c>
      <c r="E24" s="152">
        <v>45492</v>
      </c>
      <c r="F24" s="152">
        <v>45493</v>
      </c>
      <c r="G24" s="153">
        <v>45494</v>
      </c>
      <c r="H24" s="150"/>
      <c r="I24" s="151">
        <v>45516</v>
      </c>
      <c r="J24" s="152">
        <v>45517</v>
      </c>
      <c r="K24" s="152">
        <v>45518</v>
      </c>
      <c r="L24" s="152">
        <v>45519</v>
      </c>
      <c r="M24" s="152">
        <v>45520</v>
      </c>
      <c r="N24" s="152">
        <v>45521</v>
      </c>
      <c r="O24" s="153">
        <v>45522</v>
      </c>
      <c r="Q24" s="151">
        <v>45544</v>
      </c>
      <c r="R24" s="152">
        <v>45545</v>
      </c>
      <c r="S24" s="152">
        <v>45546</v>
      </c>
      <c r="T24" s="152">
        <v>45547</v>
      </c>
      <c r="U24" s="152">
        <v>45548</v>
      </c>
      <c r="V24" s="152">
        <v>45549</v>
      </c>
      <c r="W24" s="153">
        <v>45550</v>
      </c>
    </row>
    <row r="25" spans="1:37" ht="13.5" customHeight="1">
      <c r="A25" s="151">
        <v>45495</v>
      </c>
      <c r="B25" s="152">
        <v>45496</v>
      </c>
      <c r="C25" s="152">
        <v>45497</v>
      </c>
      <c r="D25" s="152">
        <v>45498</v>
      </c>
      <c r="E25" s="152">
        <v>45499</v>
      </c>
      <c r="F25" s="152">
        <v>45500</v>
      </c>
      <c r="G25" s="153">
        <v>45501</v>
      </c>
      <c r="H25" s="150"/>
      <c r="I25" s="151">
        <v>45523</v>
      </c>
      <c r="J25" s="152">
        <v>45524</v>
      </c>
      <c r="K25" s="152">
        <v>45525</v>
      </c>
      <c r="L25" s="152">
        <v>45526</v>
      </c>
      <c r="M25" s="152">
        <v>45527</v>
      </c>
      <c r="N25" s="152">
        <v>45528</v>
      </c>
      <c r="O25" s="153">
        <v>45529</v>
      </c>
      <c r="Q25" s="151">
        <v>45551</v>
      </c>
      <c r="R25" s="152">
        <v>45552</v>
      </c>
      <c r="S25" s="152">
        <v>45553</v>
      </c>
      <c r="T25" s="152">
        <v>45554</v>
      </c>
      <c r="U25" s="152">
        <v>45555</v>
      </c>
      <c r="V25" s="152">
        <v>45556</v>
      </c>
      <c r="W25" s="153">
        <v>45557</v>
      </c>
    </row>
    <row r="26" spans="1:37" ht="13.5" customHeight="1">
      <c r="A26" s="151">
        <v>45502</v>
      </c>
      <c r="B26" s="152">
        <v>45503</v>
      </c>
      <c r="C26" s="152">
        <v>45504</v>
      </c>
      <c r="D26" s="155"/>
      <c r="E26" s="155"/>
      <c r="F26" s="155"/>
      <c r="G26" s="156"/>
      <c r="H26" s="150"/>
      <c r="I26" s="151">
        <v>45530</v>
      </c>
      <c r="J26" s="152">
        <v>45531</v>
      </c>
      <c r="K26" s="152">
        <v>45532</v>
      </c>
      <c r="L26" s="152">
        <v>45533</v>
      </c>
      <c r="M26" s="152">
        <v>45534</v>
      </c>
      <c r="N26" s="152">
        <v>45535</v>
      </c>
      <c r="O26" s="156"/>
      <c r="Q26" s="151">
        <v>45558</v>
      </c>
      <c r="R26" s="152">
        <v>45559</v>
      </c>
      <c r="S26" s="152">
        <v>45560</v>
      </c>
      <c r="T26" s="152">
        <v>45561</v>
      </c>
      <c r="U26" s="152">
        <v>45562</v>
      </c>
      <c r="V26" s="152">
        <v>45563</v>
      </c>
      <c r="W26" s="153">
        <v>45564</v>
      </c>
    </row>
    <row r="27" spans="1:37" ht="13.5" customHeight="1">
      <c r="A27" s="157"/>
      <c r="B27" s="158"/>
      <c r="C27" s="158"/>
      <c r="D27" s="158"/>
      <c r="E27" s="158"/>
      <c r="F27" s="158"/>
      <c r="G27" s="159"/>
      <c r="H27" s="150"/>
      <c r="I27" s="157"/>
      <c r="J27" s="158"/>
      <c r="K27" s="158"/>
      <c r="L27" s="158"/>
      <c r="M27" s="158"/>
      <c r="N27" s="158"/>
      <c r="O27" s="159"/>
      <c r="Q27" s="168">
        <v>45565</v>
      </c>
      <c r="R27" s="158"/>
      <c r="S27" s="158"/>
      <c r="T27" s="158"/>
      <c r="U27" s="158"/>
      <c r="V27" s="158"/>
      <c r="W27" s="159"/>
      <c r="AA27" s="11" t="s">
        <v>26</v>
      </c>
      <c r="AB27" s="11"/>
      <c r="AC27" s="11"/>
      <c r="AD27" s="11"/>
      <c r="AE27" s="11"/>
      <c r="AF27" s="178" t="s">
        <v>27</v>
      </c>
      <c r="AG27" s="178"/>
      <c r="AH27" s="12"/>
      <c r="AI27" s="12"/>
      <c r="AJ27" s="12"/>
    </row>
    <row r="28" spans="1:37" ht="13.5" customHeight="1">
      <c r="A28" s="160"/>
      <c r="B28" s="160"/>
      <c r="C28" s="160"/>
      <c r="D28" s="160"/>
      <c r="E28" s="160"/>
      <c r="F28" s="160"/>
      <c r="G28" s="160"/>
      <c r="H28" s="150"/>
      <c r="I28" s="160"/>
      <c r="J28" s="160"/>
      <c r="K28" s="160"/>
      <c r="L28" s="160"/>
      <c r="M28" s="160"/>
      <c r="N28" s="160"/>
      <c r="O28" s="160"/>
      <c r="Q28" s="160"/>
      <c r="R28" s="160"/>
      <c r="S28" s="160"/>
      <c r="T28" s="160"/>
      <c r="U28" s="160"/>
      <c r="V28" s="160"/>
      <c r="W28" s="160"/>
      <c r="AA28" s="13" t="s">
        <v>28</v>
      </c>
      <c r="AB28" s="13"/>
      <c r="AC28" s="13"/>
      <c r="AD28" s="13"/>
      <c r="AE28" s="13"/>
      <c r="AF28" s="13"/>
      <c r="AG28" s="13"/>
      <c r="AH28" s="179" t="s">
        <v>27</v>
      </c>
      <c r="AI28" s="179"/>
      <c r="AJ28" s="179"/>
      <c r="AK28" s="179"/>
    </row>
    <row r="29" spans="1:37" ht="13.5" customHeight="1">
      <c r="A29" s="240">
        <v>45566</v>
      </c>
      <c r="B29" s="241"/>
      <c r="C29" s="241"/>
      <c r="D29" s="241"/>
      <c r="E29" s="241"/>
      <c r="F29" s="241"/>
      <c r="G29" s="242"/>
      <c r="H29" s="146"/>
      <c r="I29" s="240">
        <v>45597</v>
      </c>
      <c r="J29" s="241"/>
      <c r="K29" s="241"/>
      <c r="L29" s="241"/>
      <c r="M29" s="241"/>
      <c r="N29" s="241"/>
      <c r="O29" s="242"/>
      <c r="Q29" s="240">
        <v>45627</v>
      </c>
      <c r="R29" s="241"/>
      <c r="S29" s="241"/>
      <c r="T29" s="241"/>
      <c r="U29" s="241"/>
      <c r="V29" s="241"/>
      <c r="W29" s="242"/>
      <c r="AA29" s="170" t="s">
        <v>29</v>
      </c>
      <c r="AB29" s="14"/>
      <c r="AC29" s="14"/>
      <c r="AD29" s="14"/>
      <c r="AE29" s="14"/>
      <c r="AF29" s="14"/>
      <c r="AG29" s="14"/>
      <c r="AH29" s="14"/>
      <c r="AI29" s="12"/>
      <c r="AJ29" s="12"/>
    </row>
    <row r="30" spans="1:37" ht="13.5" customHeight="1">
      <c r="A30" s="147" t="s">
        <v>1</v>
      </c>
      <c r="B30" s="148" t="s">
        <v>2</v>
      </c>
      <c r="C30" s="148" t="s">
        <v>3</v>
      </c>
      <c r="D30" s="148" t="s">
        <v>4</v>
      </c>
      <c r="E30" s="148" t="s">
        <v>5</v>
      </c>
      <c r="F30" s="148" t="s">
        <v>6</v>
      </c>
      <c r="G30" s="149" t="s">
        <v>7</v>
      </c>
      <c r="H30" s="150"/>
      <c r="I30" s="147" t="s">
        <v>1</v>
      </c>
      <c r="J30" s="148" t="s">
        <v>2</v>
      </c>
      <c r="K30" s="148" t="s">
        <v>3</v>
      </c>
      <c r="L30" s="148" t="s">
        <v>4</v>
      </c>
      <c r="M30" s="148" t="s">
        <v>5</v>
      </c>
      <c r="N30" s="148" t="s">
        <v>6</v>
      </c>
      <c r="O30" s="149" t="s">
        <v>7</v>
      </c>
      <c r="Q30" s="147" t="s">
        <v>1</v>
      </c>
      <c r="R30" s="148" t="s">
        <v>2</v>
      </c>
      <c r="S30" s="148" t="s">
        <v>3</v>
      </c>
      <c r="T30" s="148" t="s">
        <v>4</v>
      </c>
      <c r="U30" s="148" t="s">
        <v>5</v>
      </c>
      <c r="V30" s="148" t="s">
        <v>6</v>
      </c>
      <c r="W30" s="149" t="s">
        <v>7</v>
      </c>
    </row>
    <row r="31" spans="1:37" ht="13.5" customHeight="1">
      <c r="A31" s="154"/>
      <c r="B31" s="152">
        <v>45566</v>
      </c>
      <c r="C31" s="152">
        <v>45567</v>
      </c>
      <c r="D31" s="152">
        <v>45568</v>
      </c>
      <c r="E31" s="152">
        <v>45569</v>
      </c>
      <c r="F31" s="152">
        <v>45570</v>
      </c>
      <c r="G31" s="153">
        <v>45571</v>
      </c>
      <c r="H31" s="150"/>
      <c r="I31" s="154"/>
      <c r="J31" s="155"/>
      <c r="K31" s="155"/>
      <c r="L31" s="155"/>
      <c r="M31" s="152">
        <v>45597</v>
      </c>
      <c r="N31" s="152">
        <v>45598</v>
      </c>
      <c r="O31" s="153">
        <v>45599</v>
      </c>
      <c r="Q31" s="154"/>
      <c r="R31" s="155"/>
      <c r="S31" s="155"/>
      <c r="T31" s="155"/>
      <c r="U31" s="155"/>
      <c r="V31" s="155"/>
      <c r="W31" s="153">
        <v>45627</v>
      </c>
    </row>
    <row r="32" spans="1:37" ht="13.5" customHeight="1">
      <c r="A32" s="151">
        <v>45572</v>
      </c>
      <c r="B32" s="152">
        <v>45573</v>
      </c>
      <c r="C32" s="152">
        <v>45574</v>
      </c>
      <c r="D32" s="152">
        <v>45575</v>
      </c>
      <c r="E32" s="152">
        <v>45576</v>
      </c>
      <c r="F32" s="152">
        <v>45577</v>
      </c>
      <c r="G32" s="153">
        <v>45578</v>
      </c>
      <c r="H32" s="150"/>
      <c r="I32" s="151">
        <v>45600</v>
      </c>
      <c r="J32" s="152">
        <v>45601</v>
      </c>
      <c r="K32" s="152">
        <v>45602</v>
      </c>
      <c r="L32" s="152">
        <v>45603</v>
      </c>
      <c r="M32" s="152">
        <v>45604</v>
      </c>
      <c r="N32" s="152">
        <v>45605</v>
      </c>
      <c r="O32" s="153">
        <v>45606</v>
      </c>
      <c r="Q32" s="151">
        <v>45628</v>
      </c>
      <c r="R32" s="152">
        <v>45629</v>
      </c>
      <c r="S32" s="152">
        <v>45630</v>
      </c>
      <c r="T32" s="152">
        <v>45631</v>
      </c>
      <c r="U32" s="152">
        <v>45632</v>
      </c>
      <c r="V32" s="152">
        <v>45633</v>
      </c>
      <c r="W32" s="153">
        <v>45634</v>
      </c>
      <c r="AA32" s="235" t="s">
        <v>30</v>
      </c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</row>
    <row r="33" spans="1:37" ht="13.5" customHeight="1">
      <c r="A33" s="151">
        <v>45579</v>
      </c>
      <c r="B33" s="152">
        <v>45580</v>
      </c>
      <c r="C33" s="152">
        <v>45581</v>
      </c>
      <c r="D33" s="152">
        <v>45582</v>
      </c>
      <c r="E33" s="152">
        <v>45583</v>
      </c>
      <c r="F33" s="152">
        <v>45584</v>
      </c>
      <c r="G33" s="153">
        <v>45585</v>
      </c>
      <c r="H33" s="150"/>
      <c r="I33" s="151">
        <v>45607</v>
      </c>
      <c r="J33" s="152">
        <v>45608</v>
      </c>
      <c r="K33" s="152">
        <v>45609</v>
      </c>
      <c r="L33" s="152">
        <v>45610</v>
      </c>
      <c r="M33" s="152">
        <v>45611</v>
      </c>
      <c r="N33" s="152">
        <v>45612</v>
      </c>
      <c r="O33" s="153">
        <v>45613</v>
      </c>
      <c r="Q33" s="151">
        <v>45635</v>
      </c>
      <c r="R33" s="152">
        <v>45636</v>
      </c>
      <c r="S33" s="152">
        <v>45637</v>
      </c>
      <c r="T33" s="152">
        <v>45638</v>
      </c>
      <c r="U33" s="152">
        <v>45639</v>
      </c>
      <c r="V33" s="152">
        <v>45640</v>
      </c>
      <c r="W33" s="153">
        <v>45641</v>
      </c>
      <c r="AA33" s="239" t="s">
        <v>31</v>
      </c>
      <c r="AB33" s="239"/>
      <c r="AC33" s="231" t="s">
        <v>32</v>
      </c>
      <c r="AD33" s="232"/>
      <c r="AE33" s="233" t="s">
        <v>33</v>
      </c>
      <c r="AF33" s="233"/>
      <c r="AG33" s="234" t="s">
        <v>34</v>
      </c>
      <c r="AH33" s="234"/>
      <c r="AI33" s="234"/>
      <c r="AJ33" s="237" t="s">
        <v>35</v>
      </c>
      <c r="AK33" s="238"/>
    </row>
    <row r="34" spans="1:37" ht="13.5" customHeight="1">
      <c r="A34" s="151">
        <v>45586</v>
      </c>
      <c r="B34" s="152">
        <v>45587</v>
      </c>
      <c r="C34" s="152">
        <v>45588</v>
      </c>
      <c r="D34" s="152">
        <v>45589</v>
      </c>
      <c r="E34" s="152">
        <v>45590</v>
      </c>
      <c r="F34" s="152">
        <v>45591</v>
      </c>
      <c r="G34" s="153">
        <v>45592</v>
      </c>
      <c r="H34" s="150"/>
      <c r="I34" s="151">
        <v>45614</v>
      </c>
      <c r="J34" s="152">
        <v>45615</v>
      </c>
      <c r="K34" s="152">
        <v>45616</v>
      </c>
      <c r="L34" s="152">
        <v>45617</v>
      </c>
      <c r="M34" s="152">
        <v>45618</v>
      </c>
      <c r="N34" s="152">
        <v>45619</v>
      </c>
      <c r="O34" s="153">
        <v>45620</v>
      </c>
      <c r="Q34" s="151">
        <v>45642</v>
      </c>
      <c r="R34" s="152">
        <v>45643</v>
      </c>
      <c r="S34" s="152">
        <v>45644</v>
      </c>
      <c r="T34" s="152">
        <v>45645</v>
      </c>
      <c r="U34" s="152">
        <v>45646</v>
      </c>
      <c r="V34" s="152">
        <v>45647</v>
      </c>
      <c r="W34" s="153">
        <v>45648</v>
      </c>
      <c r="AA34" s="224" t="s">
        <v>36</v>
      </c>
      <c r="AB34" s="224"/>
      <c r="AC34" s="223">
        <v>50</v>
      </c>
      <c r="AD34" s="223"/>
      <c r="AE34" s="219" t="s">
        <v>37</v>
      </c>
      <c r="AF34" s="220"/>
      <c r="AG34" s="215">
        <v>20</v>
      </c>
      <c r="AH34" s="216"/>
      <c r="AI34" s="217"/>
      <c r="AJ34" s="209">
        <v>130</v>
      </c>
      <c r="AK34" s="210"/>
    </row>
    <row r="35" spans="1:37" ht="13.5" customHeight="1">
      <c r="A35" s="202">
        <v>28</v>
      </c>
      <c r="B35" s="203">
        <v>29</v>
      </c>
      <c r="C35" s="203">
        <v>30</v>
      </c>
      <c r="D35" s="203">
        <v>31</v>
      </c>
      <c r="I35" s="202">
        <v>25</v>
      </c>
      <c r="J35" s="203">
        <v>26</v>
      </c>
      <c r="K35" s="203">
        <v>27</v>
      </c>
      <c r="L35" s="203">
        <v>28</v>
      </c>
      <c r="M35" s="203">
        <v>29</v>
      </c>
      <c r="N35" s="203">
        <v>30</v>
      </c>
      <c r="Q35" s="202">
        <v>23</v>
      </c>
      <c r="R35" s="203">
        <v>24</v>
      </c>
      <c r="S35" s="203">
        <v>25</v>
      </c>
      <c r="T35" s="203">
        <v>26</v>
      </c>
      <c r="U35" s="203">
        <v>27</v>
      </c>
      <c r="V35" s="203">
        <v>28</v>
      </c>
      <c r="W35" s="204">
        <v>29</v>
      </c>
      <c r="AA35" s="221" t="s">
        <v>38</v>
      </c>
      <c r="AB35" s="221"/>
      <c r="AC35" s="213">
        <v>150</v>
      </c>
      <c r="AD35" s="213"/>
      <c r="AE35" s="214" t="s">
        <v>39</v>
      </c>
      <c r="AF35" s="212"/>
      <c r="AG35" s="211">
        <v>0</v>
      </c>
      <c r="AH35" s="218"/>
      <c r="AI35" s="212"/>
      <c r="AJ35" s="211">
        <v>180</v>
      </c>
      <c r="AK35" s="212"/>
    </row>
    <row r="36" spans="1:37" ht="13.5" customHeight="1">
      <c r="Q36" s="202">
        <v>30</v>
      </c>
      <c r="R36" s="203">
        <v>31</v>
      </c>
      <c r="AA36" s="222" t="s">
        <v>40</v>
      </c>
      <c r="AB36" s="213"/>
      <c r="AC36" s="213">
        <v>30</v>
      </c>
      <c r="AD36" s="213"/>
      <c r="AE36" s="214" t="s">
        <v>41</v>
      </c>
      <c r="AF36" s="212"/>
      <c r="AG36" s="211">
        <v>20</v>
      </c>
      <c r="AH36" s="218"/>
      <c r="AI36" s="212"/>
      <c r="AJ36" s="211">
        <v>80</v>
      </c>
      <c r="AK36" s="212"/>
    </row>
    <row r="37" spans="1:37" ht="13.5" customHeight="1">
      <c r="AI37" s="169" t="s">
        <v>42</v>
      </c>
      <c r="AJ37" s="213">
        <f>SUM(AJ34:AK36)</f>
        <v>390</v>
      </c>
      <c r="AK37" s="213"/>
    </row>
    <row r="38" spans="1:37" ht="13.5" customHeight="1"/>
    <row r="39" spans="1:37" ht="13.5" customHeight="1"/>
    <row r="40" spans="1:37" ht="13.5" customHeight="1"/>
    <row r="41" spans="1:37" ht="13.5" customHeight="1"/>
    <row r="42" spans="1:37" ht="13.5" customHeight="1"/>
    <row r="43" spans="1:37" ht="13.5" customHeight="1"/>
    <row r="44" spans="1:37" ht="13.5" customHeight="1"/>
    <row r="45" spans="1:37" ht="13.5" customHeight="1"/>
    <row r="46" spans="1:37" ht="13.5" customHeight="1"/>
    <row r="47" spans="1:37" ht="13.5" customHeight="1"/>
    <row r="48" spans="1:3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</sheetData>
  <mergeCells count="37">
    <mergeCell ref="Q2:W2"/>
    <mergeCell ref="Q11:W11"/>
    <mergeCell ref="Q20:W20"/>
    <mergeCell ref="Q29:W29"/>
    <mergeCell ref="A1:W1"/>
    <mergeCell ref="A11:G11"/>
    <mergeCell ref="I11:O11"/>
    <mergeCell ref="A2:G2"/>
    <mergeCell ref="I2:O2"/>
    <mergeCell ref="I20:O20"/>
    <mergeCell ref="A29:G29"/>
    <mergeCell ref="I29:O29"/>
    <mergeCell ref="A20:G20"/>
    <mergeCell ref="AA3:AE3"/>
    <mergeCell ref="AA4:AE4"/>
    <mergeCell ref="AC33:AD33"/>
    <mergeCell ref="AE33:AF33"/>
    <mergeCell ref="AG33:AI33"/>
    <mergeCell ref="AA32:AK32"/>
    <mergeCell ref="AJ33:AK33"/>
    <mergeCell ref="AA33:AB33"/>
    <mergeCell ref="AA35:AB35"/>
    <mergeCell ref="AA36:AB36"/>
    <mergeCell ref="AC34:AD34"/>
    <mergeCell ref="AC35:AD35"/>
    <mergeCell ref="AC36:AD36"/>
    <mergeCell ref="AA34:AB34"/>
    <mergeCell ref="AJ34:AK34"/>
    <mergeCell ref="AJ35:AK35"/>
    <mergeCell ref="AJ36:AK36"/>
    <mergeCell ref="AJ37:AK37"/>
    <mergeCell ref="AE35:AF35"/>
    <mergeCell ref="AE36:AF36"/>
    <mergeCell ref="AG34:AI34"/>
    <mergeCell ref="AG35:AI35"/>
    <mergeCell ref="AG36:AI36"/>
    <mergeCell ref="AE34:AF34"/>
  </mergeCells>
  <conditionalFormatting sqref="A4:G9 I4:O9 A13:G18 I13:O18 A22:G27 I22:O27 A31:G34 I31:O34 A35:D35 I35:N35">
    <cfRule type="expression" dxfId="23" priority="25">
      <formula>IFERROR(INDEX(DiasCategorias, A4-FechaInicio+1),0)=1</formula>
    </cfRule>
    <cfRule type="expression" dxfId="22" priority="26">
      <formula>IFERROR(INDEX(DiasCategorias, A4-FechaInicio+1),0)=2</formula>
    </cfRule>
    <cfRule type="expression" dxfId="21" priority="27">
      <formula>IFERROR(INDEX(DiasCategorias, A4-FechaInicio+1),0)=3</formula>
    </cfRule>
    <cfRule type="expression" dxfId="20" priority="28">
      <formula>IFERROR(INDEX(DiasCategorias, A4-FechaInicio+1),0)=4</formula>
    </cfRule>
    <cfRule type="expression" dxfId="19" priority="29">
      <formula>IFERROR(INDEX(DiasCategorias, A4-FechaInicio+1),0)=5</formula>
    </cfRule>
    <cfRule type="expression" dxfId="18" priority="30">
      <formula>IFERROR(INDEX(DiasCategorias, A4-FechaInicio+1),0)=6</formula>
    </cfRule>
    <cfRule type="expression" dxfId="17" priority="31">
      <formula>IFERROR(INDEX(DiasCategorias, A4-FechaInicio+1),0)=7</formula>
    </cfRule>
    <cfRule type="expression" dxfId="16" priority="32">
      <formula>IFERROR(INDEX(DiasCategorias, A4-FechaInicio+1),0)=8</formula>
    </cfRule>
    <cfRule type="expression" dxfId="15" priority="33">
      <formula>IFERROR(INDEX(DiasCategorias, A4-FechaInicio+1),0)=9</formula>
    </cfRule>
    <cfRule type="expression" dxfId="14" priority="34">
      <formula>IFERROR(INDEX(DiasCategorias, A4-FechaInicio+1),0)=10</formula>
    </cfRule>
    <cfRule type="expression" dxfId="13" priority="35">
      <formula>IFERROR(INDEX(DiasCategorias, A4-FechaInicio+1),0)=11</formula>
    </cfRule>
    <cfRule type="expression" dxfId="12" priority="36">
      <formula>IFERROR(INDEX(DiasCategorias, A4-FechaInicio+1),0)=12</formula>
    </cfRule>
  </conditionalFormatting>
  <conditionalFormatting sqref="Q4:W9 Q13:W18 Q22:W27 Q31:W35 Q36:R36">
    <cfRule type="expression" dxfId="11" priority="1">
      <formula>IFERROR(INDEX(DiasCategorias, Q4-FechaInicio+1),0)=1</formula>
    </cfRule>
    <cfRule type="expression" dxfId="10" priority="2">
      <formula>IFERROR(INDEX(DiasCategorias, Q4-FechaInicio+1),0)=2</formula>
    </cfRule>
    <cfRule type="expression" dxfId="9" priority="3">
      <formula>IFERROR(INDEX(DiasCategorias, Q4-FechaInicio+1),0)=3</formula>
    </cfRule>
    <cfRule type="expression" dxfId="8" priority="4">
      <formula>IFERROR(INDEX(DiasCategorias, Q4-FechaInicio+1),0)=4</formula>
    </cfRule>
    <cfRule type="expression" dxfId="7" priority="5">
      <formula>IFERROR(INDEX(DiasCategorias, Q4-FechaInicio+1),0)=5</formula>
    </cfRule>
    <cfRule type="expression" dxfId="6" priority="6">
      <formula>IFERROR(INDEX(DiasCategorias, Q4-FechaInicio+1),0)=6</formula>
    </cfRule>
    <cfRule type="expression" dxfId="5" priority="7">
      <formula>IFERROR(INDEX(DiasCategorias, Q4-FechaInicio+1),0)=7</formula>
    </cfRule>
    <cfRule type="expression" dxfId="4" priority="8">
      <formula>IFERROR(INDEX(DiasCategorias, Q4-FechaInicio+1),0)=8</formula>
    </cfRule>
    <cfRule type="expression" dxfId="3" priority="9">
      <formula>IFERROR(INDEX(DiasCategorias, Q4-FechaInicio+1),0)=9</formula>
    </cfRule>
    <cfRule type="expression" dxfId="2" priority="10">
      <formula>IFERROR(INDEX(DiasCategorias, Q4-FechaInicio+1),0)=10</formula>
    </cfRule>
    <cfRule type="expression" dxfId="1" priority="11">
      <formula>IFERROR(INDEX(DiasCategorias, Q4-FechaInicio+1),0)=11</formula>
    </cfRule>
    <cfRule type="expression" dxfId="0" priority="12">
      <formula>IFERROR(INDEX(DiasCategorias, Q4-FechaInicio+1),0)=12</formula>
    </cfRule>
  </conditionalFormatting>
  <pageMargins left="0.7" right="0.7" top="0.75" bottom="0.75" header="0" footer="0"/>
  <pageSetup paperSize="9" orientation="portrait" r:id="rId1"/>
  <headerFooter>
    <oddHeader>&amp;CHerramienta para el desarrollo de planes de empresa del CFGS de Gestión de alojamientos turísticos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48135"/>
  </sheetPr>
  <dimension ref="A1:H1003"/>
  <sheetViews>
    <sheetView zoomScale="90" zoomScaleNormal="90" workbookViewId="0">
      <selection activeCell="E45" sqref="E45"/>
    </sheetView>
  </sheetViews>
  <sheetFormatPr baseColWidth="10" defaultColWidth="12.625" defaultRowHeight="15" customHeight="1"/>
  <cols>
    <col min="1" max="1" width="26.75" customWidth="1"/>
    <col min="2" max="2" width="16.75" customWidth="1"/>
    <col min="3" max="5" width="10.625" customWidth="1"/>
    <col min="6" max="6" width="14.25" customWidth="1"/>
    <col min="7" max="7" width="16.25" customWidth="1"/>
    <col min="8" max="8" width="17.5" customWidth="1"/>
    <col min="9" max="26" width="10.625" customWidth="1"/>
  </cols>
  <sheetData>
    <row r="1" spans="1:8" ht="13.5" customHeight="1">
      <c r="A1" s="15" t="s">
        <v>43</v>
      </c>
      <c r="B1" s="16" t="s">
        <v>44</v>
      </c>
    </row>
    <row r="2" spans="1:8" ht="13.5" customHeight="1">
      <c r="A2" s="17" t="s">
        <v>45</v>
      </c>
      <c r="B2" s="18">
        <v>82500</v>
      </c>
    </row>
    <row r="3" spans="1:8" ht="13.5" customHeight="1">
      <c r="A3" s="19" t="s">
        <v>46</v>
      </c>
      <c r="B3" s="18">
        <v>2500</v>
      </c>
    </row>
    <row r="4" spans="1:8" ht="13.5" customHeight="1">
      <c r="A4" s="19" t="s">
        <v>47</v>
      </c>
      <c r="B4" s="18">
        <v>2260</v>
      </c>
    </row>
    <row r="5" spans="1:8" ht="13.5" customHeight="1">
      <c r="A5" s="19" t="s">
        <v>48</v>
      </c>
      <c r="B5" s="18">
        <v>0</v>
      </c>
    </row>
    <row r="6" spans="1:8" ht="13.5" customHeight="1">
      <c r="A6" s="19" t="s">
        <v>49</v>
      </c>
      <c r="B6" s="18">
        <v>300</v>
      </c>
    </row>
    <row r="7" spans="1:8" ht="13.5" customHeight="1">
      <c r="A7" s="19" t="s">
        <v>50</v>
      </c>
      <c r="B7" s="18">
        <v>0</v>
      </c>
      <c r="E7" s="20" t="s">
        <v>51</v>
      </c>
      <c r="F7" s="20"/>
      <c r="G7" s="252">
        <f>SUM(B2:B8)</f>
        <v>95960</v>
      </c>
      <c r="H7" s="253"/>
    </row>
    <row r="8" spans="1:8" ht="13.5" customHeight="1">
      <c r="A8" s="19" t="s">
        <v>52</v>
      </c>
      <c r="B8" s="18">
        <v>8400</v>
      </c>
      <c r="E8" s="180" t="s">
        <v>53</v>
      </c>
      <c r="F8" s="21"/>
      <c r="G8" s="254">
        <f>SUM(B11:B24)</f>
        <v>101490.16</v>
      </c>
      <c r="H8" s="253"/>
    </row>
    <row r="9" spans="1:8" ht="13.5" customHeight="1">
      <c r="A9" s="19" t="s">
        <v>54</v>
      </c>
      <c r="B9" s="18">
        <v>0</v>
      </c>
      <c r="E9" s="1"/>
      <c r="F9" s="22" t="s">
        <v>55</v>
      </c>
      <c r="G9" s="255">
        <f>G7+G8</f>
        <v>197450.16</v>
      </c>
      <c r="H9" s="253"/>
    </row>
    <row r="10" spans="1:8" ht="13.5" customHeight="1">
      <c r="A10" s="23" t="s">
        <v>56</v>
      </c>
      <c r="B10" s="196"/>
      <c r="E10" s="1"/>
      <c r="F10" s="1"/>
    </row>
    <row r="11" spans="1:8" ht="13.5" customHeight="1">
      <c r="A11" s="24" t="s">
        <v>57</v>
      </c>
      <c r="B11" s="198">
        <v>0</v>
      </c>
    </row>
    <row r="12" spans="1:8" ht="13.5" customHeight="1">
      <c r="A12" s="24" t="s">
        <v>58</v>
      </c>
      <c r="B12" s="198">
        <v>0</v>
      </c>
      <c r="E12" s="130" t="s">
        <v>59</v>
      </c>
      <c r="F12" s="130"/>
      <c r="G12" s="246">
        <f>SUM(B2:B22)</f>
        <v>194450.16</v>
      </c>
      <c r="H12" s="247"/>
    </row>
    <row r="13" spans="1:8" ht="13.5" customHeight="1">
      <c r="A13" s="24" t="s">
        <v>60</v>
      </c>
      <c r="B13" s="197">
        <v>960</v>
      </c>
      <c r="E13" s="131" t="s">
        <v>61</v>
      </c>
      <c r="F13" s="131"/>
      <c r="G13" s="248">
        <f>SUM(B23+'DOCUMENTOS CONTABLES'!N11)</f>
        <v>3000</v>
      </c>
      <c r="H13" s="249"/>
    </row>
    <row r="14" spans="1:8" ht="13.5" customHeight="1">
      <c r="A14" s="24" t="s">
        <v>62</v>
      </c>
      <c r="B14" s="25">
        <f>E40</f>
        <v>34800</v>
      </c>
      <c r="E14" s="128"/>
      <c r="F14" s="128"/>
      <c r="G14" s="250"/>
      <c r="H14" s="251"/>
    </row>
    <row r="15" spans="1:8" ht="13.5" customHeight="1">
      <c r="A15" s="24" t="s">
        <v>63</v>
      </c>
      <c r="B15" s="18"/>
      <c r="E15" s="129"/>
      <c r="F15" s="129"/>
      <c r="G15" s="129"/>
      <c r="H15" s="129"/>
    </row>
    <row r="16" spans="1:8" ht="13.5" customHeight="1">
      <c r="A16" s="24" t="s">
        <v>64</v>
      </c>
      <c r="B16" s="18">
        <v>0</v>
      </c>
    </row>
    <row r="17" spans="1:8" ht="13.5" customHeight="1">
      <c r="A17" s="24" t="s">
        <v>65</v>
      </c>
      <c r="B17" s="18">
        <v>100</v>
      </c>
    </row>
    <row r="18" spans="1:8" ht="13.5" customHeight="1">
      <c r="A18" s="24" t="s">
        <v>66</v>
      </c>
      <c r="B18" s="144">
        <f>B46*12</f>
        <v>1200</v>
      </c>
    </row>
    <row r="19" spans="1:8" ht="13.5" customHeight="1">
      <c r="A19" s="24" t="s">
        <v>67</v>
      </c>
      <c r="B19" s="200">
        <v>1900</v>
      </c>
    </row>
    <row r="20" spans="1:8" ht="13.5" customHeight="1">
      <c r="A20" s="24" t="s">
        <v>68</v>
      </c>
      <c r="B20" s="25">
        <f>F34</f>
        <v>44640</v>
      </c>
    </row>
    <row r="21" spans="1:8" ht="13.5" customHeight="1">
      <c r="A21" s="24" t="s">
        <v>69</v>
      </c>
      <c r="B21" s="25">
        <f>G34</f>
        <v>14240.160000000002</v>
      </c>
    </row>
    <row r="22" spans="1:8" ht="13.5" customHeight="1">
      <c r="A22" s="26" t="s">
        <v>70</v>
      </c>
      <c r="B22" s="18">
        <v>650</v>
      </c>
    </row>
    <row r="23" spans="1:8" ht="13.5" customHeight="1">
      <c r="A23" s="26" t="s">
        <v>71</v>
      </c>
      <c r="B23" s="200">
        <v>3000</v>
      </c>
      <c r="C23" s="27"/>
      <c r="D23" s="27"/>
      <c r="E23" s="27"/>
      <c r="F23" s="27"/>
      <c r="G23" s="27"/>
    </row>
    <row r="24" spans="1:8" ht="13.5" customHeight="1">
      <c r="A24" s="26" t="s">
        <v>72</v>
      </c>
      <c r="B24" s="25">
        <v>0</v>
      </c>
      <c r="C24" s="27"/>
      <c r="D24" s="27"/>
      <c r="E24" s="27"/>
      <c r="F24" s="27"/>
      <c r="G24" s="27"/>
    </row>
    <row r="25" spans="1:8" ht="13.5" customHeight="1">
      <c r="A25" s="27"/>
      <c r="B25" s="27"/>
      <c r="C25" s="27"/>
      <c r="D25" s="27"/>
      <c r="E25" s="27"/>
      <c r="F25" s="27"/>
      <c r="G25" s="27"/>
    </row>
    <row r="26" spans="1:8" ht="13.5" customHeight="1">
      <c r="A26" s="124" t="s">
        <v>73</v>
      </c>
      <c r="B26" s="181"/>
      <c r="C26" s="181"/>
      <c r="D26" s="181"/>
      <c r="E26" s="181"/>
      <c r="F26" s="181"/>
      <c r="G26" s="181"/>
      <c r="H26" s="182"/>
    </row>
    <row r="27" spans="1:8" ht="13.5" customHeight="1">
      <c r="A27" s="28" t="s">
        <v>74</v>
      </c>
      <c r="B27" s="29" t="s">
        <v>75</v>
      </c>
      <c r="C27" s="29" t="s">
        <v>76</v>
      </c>
      <c r="D27" s="29" t="s">
        <v>77</v>
      </c>
      <c r="E27" s="29" t="s">
        <v>78</v>
      </c>
      <c r="F27" s="29" t="s">
        <v>79</v>
      </c>
      <c r="G27" s="29" t="s">
        <v>80</v>
      </c>
      <c r="H27" s="30" t="s">
        <v>81</v>
      </c>
    </row>
    <row r="28" spans="1:8" ht="13.5" customHeight="1">
      <c r="A28" s="206" t="s">
        <v>213</v>
      </c>
      <c r="B28" s="207" t="s">
        <v>214</v>
      </c>
      <c r="C28" s="208">
        <v>2300</v>
      </c>
      <c r="D28" s="31">
        <v>733.7</v>
      </c>
      <c r="E28" s="31">
        <v>1</v>
      </c>
      <c r="F28" s="32">
        <f>C28*12*E28</f>
        <v>27600</v>
      </c>
      <c r="G28" s="32">
        <f>D28*12*E28</f>
        <v>8804.4000000000015</v>
      </c>
      <c r="H28" s="32">
        <f>SUM(G28+F28)</f>
        <v>36404.400000000001</v>
      </c>
    </row>
    <row r="29" spans="1:8" ht="13.5" customHeight="1">
      <c r="A29" s="206" t="s">
        <v>215</v>
      </c>
      <c r="B29" s="207" t="s">
        <v>214</v>
      </c>
      <c r="C29" s="208">
        <v>1420</v>
      </c>
      <c r="D29" s="31">
        <v>452.98</v>
      </c>
      <c r="E29" s="31">
        <v>1</v>
      </c>
      <c r="F29" s="32">
        <f>C29*12</f>
        <v>17040</v>
      </c>
      <c r="G29" s="32">
        <f>D29*12*E29</f>
        <v>5435.76</v>
      </c>
      <c r="H29" s="32">
        <f>SUM(G29+F29)</f>
        <v>22475.760000000002</v>
      </c>
    </row>
    <row r="30" spans="1:8" ht="13.5" customHeight="1">
      <c r="A30" s="206" t="s">
        <v>216</v>
      </c>
      <c r="B30" s="207" t="s">
        <v>214</v>
      </c>
      <c r="C30" s="208">
        <v>2300</v>
      </c>
      <c r="D30" s="31">
        <v>733.7</v>
      </c>
      <c r="E30" s="31">
        <v>1</v>
      </c>
      <c r="F30" s="32">
        <f>C30*12</f>
        <v>27600</v>
      </c>
      <c r="G30" s="32">
        <f>D30*12*E30</f>
        <v>8804.4000000000015</v>
      </c>
      <c r="H30" s="32">
        <f>SUM(G30+F30)</f>
        <v>36404.400000000001</v>
      </c>
    </row>
    <row r="31" spans="1:8" ht="13.5" customHeight="1">
      <c r="A31" s="206" t="s">
        <v>217</v>
      </c>
      <c r="B31" s="207" t="s">
        <v>214</v>
      </c>
      <c r="C31" s="208">
        <v>1410</v>
      </c>
      <c r="D31" s="31">
        <v>449.79</v>
      </c>
      <c r="E31" s="31">
        <v>1</v>
      </c>
      <c r="F31" s="32">
        <f>C31*12</f>
        <v>16920</v>
      </c>
      <c r="G31" s="32">
        <f>D31*12*E30</f>
        <v>5397.4800000000005</v>
      </c>
      <c r="H31" s="32">
        <f>SUM(G31+F31)</f>
        <v>22317.48</v>
      </c>
    </row>
    <row r="32" spans="1:8" ht="13.5" customHeight="1">
      <c r="A32" s="206" t="s">
        <v>218</v>
      </c>
      <c r="B32" s="207" t="s">
        <v>214</v>
      </c>
      <c r="C32" s="208">
        <v>2210</v>
      </c>
      <c r="D32" s="31">
        <v>704.99</v>
      </c>
      <c r="E32" s="31">
        <v>1</v>
      </c>
      <c r="F32" s="32">
        <f>C32*12</f>
        <v>26520</v>
      </c>
      <c r="G32" s="32">
        <f>D32*12*E32</f>
        <v>8459.880000000001</v>
      </c>
      <c r="H32" s="32">
        <f>SUM(G32+F32)</f>
        <v>34979.880000000005</v>
      </c>
    </row>
    <row r="33" spans="1:8" ht="13.5" customHeight="1">
      <c r="A33" s="206" t="s">
        <v>219</v>
      </c>
      <c r="B33" s="207" t="s">
        <v>214</v>
      </c>
      <c r="C33" s="208">
        <v>1420</v>
      </c>
      <c r="D33" s="31">
        <v>452.98</v>
      </c>
      <c r="E33" s="31">
        <v>1</v>
      </c>
      <c r="F33" s="32">
        <f>(C33*12)*E33</f>
        <v>17040</v>
      </c>
      <c r="G33" s="32">
        <f>(D33*12)*E33</f>
        <v>5435.76</v>
      </c>
      <c r="H33" s="32">
        <f t="shared" ref="H33" si="0">SUM(G33+F33)</f>
        <v>22475.760000000002</v>
      </c>
    </row>
    <row r="34" spans="1:8" ht="13.5" customHeight="1">
      <c r="A34" s="22" t="s">
        <v>25</v>
      </c>
      <c r="B34" s="32"/>
      <c r="C34" s="208">
        <f>SUM(C28+C29+C30+C31+C32+C33)</f>
        <v>11060</v>
      </c>
      <c r="D34" s="32">
        <f t="shared" ref="D34" si="1">SUM(D28+D33)</f>
        <v>1186.68</v>
      </c>
      <c r="E34" s="32">
        <f>SUM(E28+E29+E30+E31+E32+E33)</f>
        <v>6</v>
      </c>
      <c r="F34" s="32">
        <f>F28+F33</f>
        <v>44640</v>
      </c>
      <c r="G34" s="32">
        <f>G28+G33</f>
        <v>14240.160000000002</v>
      </c>
      <c r="H34" s="32">
        <f>SUM(H28+H33)</f>
        <v>58880.160000000003</v>
      </c>
    </row>
    <row r="35" spans="1:8" ht="13.5" customHeight="1">
      <c r="A35" s="33"/>
      <c r="B35" s="33"/>
      <c r="C35" s="33"/>
      <c r="D35" s="33"/>
      <c r="E35" s="33"/>
      <c r="F35" s="33"/>
      <c r="G35" s="1"/>
      <c r="H35" s="1"/>
    </row>
    <row r="36" spans="1:8" ht="13.5" customHeight="1">
      <c r="A36" s="33"/>
      <c r="B36" s="33"/>
      <c r="C36" s="33"/>
      <c r="D36" s="33"/>
      <c r="E36" s="33"/>
      <c r="F36" s="33"/>
      <c r="G36" s="33"/>
    </row>
    <row r="37" spans="1:8" ht="13.5" customHeight="1">
      <c r="A37" s="125" t="s">
        <v>82</v>
      </c>
      <c r="B37" s="181"/>
      <c r="C37" s="181"/>
      <c r="D37" s="181"/>
      <c r="E37" s="181"/>
      <c r="F37" s="181"/>
    </row>
    <row r="38" spans="1:8" ht="13.5" customHeight="1">
      <c r="A38" s="34" t="s">
        <v>83</v>
      </c>
      <c r="B38" s="35" t="s">
        <v>84</v>
      </c>
      <c r="C38" s="36" t="s">
        <v>85</v>
      </c>
      <c r="D38" s="183" t="s">
        <v>86</v>
      </c>
      <c r="E38" s="36" t="s">
        <v>87</v>
      </c>
      <c r="F38" s="36" t="s">
        <v>88</v>
      </c>
    </row>
    <row r="39" spans="1:8" ht="13.5" customHeight="1">
      <c r="A39" s="22" t="s">
        <v>220</v>
      </c>
      <c r="B39" s="22"/>
      <c r="C39" s="22"/>
      <c r="D39" s="22">
        <v>80</v>
      </c>
      <c r="E39" s="37">
        <v>2900</v>
      </c>
      <c r="F39" s="38">
        <f>D39+E39</f>
        <v>2980</v>
      </c>
    </row>
    <row r="40" spans="1:8" ht="13.5" customHeight="1">
      <c r="B40" s="22" t="s">
        <v>89</v>
      </c>
      <c r="C40" s="38">
        <f>SUM(C39:C39)*12</f>
        <v>0</v>
      </c>
      <c r="D40" s="38">
        <f>SUM(D39:D39)*12</f>
        <v>960</v>
      </c>
      <c r="E40" s="38">
        <f>SUM(E39:E39)*12</f>
        <v>34800</v>
      </c>
      <c r="F40" s="38">
        <f>SUM(F39:F39)*12</f>
        <v>35760</v>
      </c>
    </row>
    <row r="41" spans="1:8" ht="13.5" customHeight="1"/>
    <row r="42" spans="1:8" ht="13.5" customHeight="1"/>
    <row r="43" spans="1:8" ht="13.5" customHeight="1">
      <c r="A43" s="244" t="s">
        <v>90</v>
      </c>
      <c r="B43" s="245"/>
    </row>
    <row r="44" spans="1:8" ht="13.5" customHeight="1">
      <c r="A44" s="143" t="s">
        <v>91</v>
      </c>
      <c r="B44" s="143">
        <v>100</v>
      </c>
    </row>
    <row r="45" spans="1:8" ht="13.5" customHeight="1" thickBot="1">
      <c r="A45" s="143" t="s">
        <v>92</v>
      </c>
      <c r="B45" s="143">
        <v>0</v>
      </c>
    </row>
    <row r="46" spans="1:8" ht="13.5" customHeight="1" thickTop="1" thickBot="1">
      <c r="A46" s="143" t="s">
        <v>55</v>
      </c>
      <c r="B46" s="199">
        <f>SUM(B44:B45)</f>
        <v>100</v>
      </c>
    </row>
    <row r="47" spans="1:8" ht="13.5" customHeight="1" thickTop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7">
    <mergeCell ref="A43:B43"/>
    <mergeCell ref="G12:H12"/>
    <mergeCell ref="G13:H13"/>
    <mergeCell ref="G14:H14"/>
    <mergeCell ref="G7:H7"/>
    <mergeCell ref="G8:H8"/>
    <mergeCell ref="G9:H9"/>
  </mergeCells>
  <hyperlinks>
    <hyperlink ref="B38" r:id="rId1" location="Cuota_de_autonomos_2023" xr:uid="{00000000-0004-0000-0100-000000000000}"/>
    <hyperlink ref="D38" r:id="rId2" xr:uid="{00000000-0004-0000-0100-000001000000}"/>
  </hyperlinks>
  <pageMargins left="0.7" right="0.7" top="0.75" bottom="0.75" header="0" footer="0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Z1000"/>
  <sheetViews>
    <sheetView topLeftCell="C1" workbookViewId="0">
      <selection activeCell="D17" sqref="D17"/>
    </sheetView>
  </sheetViews>
  <sheetFormatPr baseColWidth="10" defaultColWidth="12.625" defaultRowHeight="15" customHeight="1"/>
  <cols>
    <col min="1" max="1" width="3.75" customWidth="1"/>
    <col min="2" max="2" width="26.625" customWidth="1"/>
    <col min="3" max="3" width="16.5" customWidth="1"/>
    <col min="4" max="4" width="9.75" customWidth="1"/>
    <col min="5" max="5" width="9.625" customWidth="1"/>
    <col min="6" max="6" width="11.5" customWidth="1"/>
    <col min="7" max="7" width="14" customWidth="1"/>
    <col min="8" max="8" width="14.75" customWidth="1"/>
    <col min="9" max="9" width="13.75" customWidth="1"/>
    <col min="10" max="10" width="5.125" customWidth="1"/>
    <col min="11" max="11" width="13" customWidth="1"/>
    <col min="12" max="26" width="7.25" customWidth="1"/>
  </cols>
  <sheetData>
    <row r="1" spans="1:26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28.5" customHeight="1">
      <c r="A2" s="39"/>
      <c r="B2" s="256" t="s">
        <v>93</v>
      </c>
      <c r="C2" s="251"/>
      <c r="D2" s="251"/>
      <c r="E2" s="251"/>
      <c r="F2" s="251"/>
      <c r="G2" s="251"/>
      <c r="H2" s="251"/>
      <c r="I2" s="251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>
      <c r="A3" s="39"/>
      <c r="B3" s="27"/>
      <c r="C3" s="27"/>
      <c r="D3" s="27"/>
      <c r="E3" s="27"/>
      <c r="F3" s="27"/>
      <c r="G3" s="27"/>
      <c r="H3" s="27"/>
      <c r="I3" s="27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>
      <c r="A4" s="27"/>
      <c r="B4" s="40" t="s">
        <v>94</v>
      </c>
      <c r="C4" s="126">
        <v>67860</v>
      </c>
      <c r="D4" s="27"/>
      <c r="E4" s="257" t="s">
        <v>95</v>
      </c>
      <c r="F4" s="258"/>
      <c r="G4" s="258"/>
      <c r="H4" s="258"/>
      <c r="I4" s="253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>
      <c r="A5" s="27"/>
      <c r="B5" s="40" t="s">
        <v>96</v>
      </c>
      <c r="C5" s="191" t="s">
        <v>212</v>
      </c>
      <c r="D5" s="27"/>
      <c r="E5" s="41" t="s">
        <v>97</v>
      </c>
      <c r="F5" s="41" t="s">
        <v>98</v>
      </c>
      <c r="G5" s="41" t="s">
        <v>99</v>
      </c>
      <c r="H5" s="41" t="s">
        <v>100</v>
      </c>
      <c r="I5" s="41" t="s">
        <v>101</v>
      </c>
      <c r="J5" s="39"/>
      <c r="K5" s="192" t="s">
        <v>210</v>
      </c>
      <c r="L5" s="193"/>
      <c r="M5" s="193"/>
      <c r="N5" s="193"/>
      <c r="O5" s="193"/>
      <c r="P5" s="193"/>
      <c r="Q5" s="193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>
      <c r="A6" s="27"/>
      <c r="B6" s="40" t="s">
        <v>102</v>
      </c>
      <c r="C6" s="195">
        <v>12200.86</v>
      </c>
      <c r="D6" s="27"/>
      <c r="E6" s="42">
        <v>0</v>
      </c>
      <c r="F6" s="43"/>
      <c r="G6" s="43"/>
      <c r="H6" s="43"/>
      <c r="I6" s="44">
        <f>C6</f>
        <v>12200.86</v>
      </c>
      <c r="J6" s="39"/>
      <c r="K6" s="192" t="s">
        <v>211</v>
      </c>
      <c r="L6" s="193"/>
      <c r="M6" s="193"/>
      <c r="N6" s="193"/>
      <c r="O6" s="193"/>
      <c r="P6" s="193"/>
      <c r="Q6" s="193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>
      <c r="A7" s="27"/>
      <c r="B7" s="40" t="s">
        <v>209</v>
      </c>
      <c r="C7" s="45">
        <v>12</v>
      </c>
      <c r="D7" s="27"/>
      <c r="E7" s="42" t="s">
        <v>221</v>
      </c>
      <c r="F7" s="44">
        <f t="shared" ref="F7:F18" si="0">IF(AND(I6&lt;&gt;"",I6&gt;0),IF(PMT($C$8/12,$C$7,-$C$6)&lt;=I6,PMT($C$8/12,$C$7,-$C$6),I6),REPT(,1))</f>
        <v>1055.7007153989289</v>
      </c>
      <c r="G7" s="44">
        <f t="shared" ref="G7:G18" si="1">IF(AND(I6&lt;&gt;"",I6&gt;0),$C$8/12*I6,REPT(,1))</f>
        <v>71.171683333333334</v>
      </c>
      <c r="H7" s="44">
        <f t="shared" ref="H7:H18" si="2">IF(AND(I6&lt;&gt;"",I6&gt;0),F7-G7,REPT(,1))</f>
        <v>984.52903206559552</v>
      </c>
      <c r="I7" s="44">
        <f t="shared" ref="I7:I256" si="3">IF(AND(I6&lt;&gt;"",I6&gt;0),IF(F7-I6&lt;0,I6-H7,F7-I6),REPT(,1))</f>
        <v>11216.330967934406</v>
      </c>
      <c r="J7" s="39"/>
      <c r="K7" s="194"/>
      <c r="L7" s="193"/>
      <c r="M7" s="193"/>
      <c r="N7" s="193"/>
      <c r="O7" s="193"/>
      <c r="P7" s="193"/>
      <c r="Q7" s="193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>
      <c r="A8" s="27"/>
      <c r="B8" s="184" t="s">
        <v>103</v>
      </c>
      <c r="C8" s="127">
        <v>7.0000000000000007E-2</v>
      </c>
      <c r="D8" s="27"/>
      <c r="E8" s="42" t="s">
        <v>222</v>
      </c>
      <c r="F8" s="44">
        <f t="shared" si="0"/>
        <v>1055.7007153989289</v>
      </c>
      <c r="G8" s="44">
        <f t="shared" si="1"/>
        <v>65.4285973129507</v>
      </c>
      <c r="H8" s="44">
        <f t="shared" si="2"/>
        <v>990.27211808597815</v>
      </c>
      <c r="I8" s="44">
        <f t="shared" si="3"/>
        <v>10226.058849848427</v>
      </c>
      <c r="J8" s="39"/>
      <c r="K8" s="194"/>
      <c r="L8" s="193"/>
      <c r="M8" s="193"/>
      <c r="N8" s="193"/>
      <c r="O8" s="193"/>
      <c r="P8" s="193"/>
      <c r="Q8" s="193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>
      <c r="A9" s="27"/>
      <c r="B9" s="40" t="s">
        <v>85</v>
      </c>
      <c r="C9" s="47">
        <v>1016.74</v>
      </c>
      <c r="D9" s="27"/>
      <c r="E9" s="42" t="s">
        <v>223</v>
      </c>
      <c r="F9" s="44">
        <f t="shared" si="0"/>
        <v>1055.7007153989289</v>
      </c>
      <c r="G9" s="44">
        <f t="shared" si="1"/>
        <v>59.65200995744916</v>
      </c>
      <c r="H9" s="44">
        <f t="shared" si="2"/>
        <v>996.04870544147968</v>
      </c>
      <c r="I9" s="44">
        <f t="shared" si="3"/>
        <v>9230.0101444069478</v>
      </c>
      <c r="J9" s="39"/>
      <c r="K9" s="194"/>
      <c r="L9" s="193"/>
      <c r="M9" s="193"/>
      <c r="N9" s="193"/>
      <c r="O9" s="193"/>
      <c r="P9" s="193"/>
      <c r="Q9" s="193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>
      <c r="A10" s="27"/>
      <c r="B10" s="27"/>
      <c r="C10" s="48"/>
      <c r="D10" s="27"/>
      <c r="E10" s="42" t="s">
        <v>224</v>
      </c>
      <c r="F10" s="44">
        <f t="shared" si="0"/>
        <v>1055.7007153989289</v>
      </c>
      <c r="G10" s="44">
        <f t="shared" si="1"/>
        <v>53.841725842373862</v>
      </c>
      <c r="H10" s="44">
        <f t="shared" si="2"/>
        <v>1001.858989556555</v>
      </c>
      <c r="I10" s="44">
        <f t="shared" si="3"/>
        <v>8228.1511548503931</v>
      </c>
      <c r="J10" s="39"/>
      <c r="K10" s="194"/>
      <c r="L10" s="193"/>
      <c r="M10" s="193"/>
      <c r="N10" s="193"/>
      <c r="O10" s="193"/>
      <c r="P10" s="193"/>
      <c r="Q10" s="193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>
      <c r="A11" s="27"/>
      <c r="B11" s="27"/>
      <c r="C11" s="27"/>
      <c r="D11" s="27"/>
      <c r="E11" s="42" t="s">
        <v>225</v>
      </c>
      <c r="F11" s="44">
        <f t="shared" si="0"/>
        <v>1055.7007153989289</v>
      </c>
      <c r="G11" s="44">
        <f t="shared" si="1"/>
        <v>47.997548403293962</v>
      </c>
      <c r="H11" s="44">
        <f t="shared" si="2"/>
        <v>1007.7031669956349</v>
      </c>
      <c r="I11" s="44">
        <f t="shared" si="3"/>
        <v>7220.4479878547581</v>
      </c>
      <c r="J11" s="39"/>
      <c r="K11" s="194"/>
      <c r="L11" s="193"/>
      <c r="M11" s="193"/>
      <c r="N11" s="193"/>
      <c r="O11" s="193"/>
      <c r="P11" s="193"/>
      <c r="Q11" s="193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>
      <c r="A12" s="27"/>
      <c r="B12" s="27"/>
      <c r="C12" s="27"/>
      <c r="D12" s="27"/>
      <c r="E12" s="42" t="s">
        <v>226</v>
      </c>
      <c r="F12" s="44">
        <f t="shared" si="0"/>
        <v>1055.7007153989289</v>
      </c>
      <c r="G12" s="44">
        <f t="shared" si="1"/>
        <v>42.119279929152761</v>
      </c>
      <c r="H12" s="44">
        <f t="shared" si="2"/>
        <v>1013.5814354697761</v>
      </c>
      <c r="I12" s="44">
        <f t="shared" si="3"/>
        <v>6206.8665523849822</v>
      </c>
      <c r="J12" s="39"/>
      <c r="K12" s="46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>
      <c r="A13" s="27"/>
      <c r="B13" s="27"/>
      <c r="C13" s="27"/>
      <c r="D13" s="27"/>
      <c r="E13" s="42" t="s">
        <v>227</v>
      </c>
      <c r="F13" s="44">
        <f t="shared" si="0"/>
        <v>1055.7007153989289</v>
      </c>
      <c r="G13" s="44">
        <f t="shared" si="1"/>
        <v>36.206721555579065</v>
      </c>
      <c r="H13" s="44">
        <f t="shared" si="2"/>
        <v>1019.4939938433498</v>
      </c>
      <c r="I13" s="44">
        <f t="shared" si="3"/>
        <v>5187.3725585416323</v>
      </c>
      <c r="J13" s="39"/>
      <c r="K13" s="46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>
      <c r="A14" s="27"/>
      <c r="B14" s="27"/>
      <c r="C14" s="27"/>
      <c r="D14" s="27"/>
      <c r="E14" s="42" t="s">
        <v>228</v>
      </c>
      <c r="F14" s="44">
        <f t="shared" si="0"/>
        <v>1055.7007153989289</v>
      </c>
      <c r="G14" s="44">
        <f t="shared" si="1"/>
        <v>30.259673258159523</v>
      </c>
      <c r="H14" s="44">
        <f t="shared" si="2"/>
        <v>1025.4410421407692</v>
      </c>
      <c r="I14" s="44">
        <f t="shared" si="3"/>
        <v>4161.9315164008631</v>
      </c>
      <c r="J14" s="39"/>
      <c r="K14" s="46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>
      <c r="A15" s="27"/>
      <c r="B15" s="27"/>
      <c r="C15" s="27"/>
      <c r="D15" s="27"/>
      <c r="E15" s="42" t="s">
        <v>229</v>
      </c>
      <c r="F15" s="44">
        <f t="shared" si="0"/>
        <v>1055.7007153989289</v>
      </c>
      <c r="G15" s="44">
        <f t="shared" si="1"/>
        <v>24.277933845671701</v>
      </c>
      <c r="H15" s="44">
        <f t="shared" si="2"/>
        <v>1031.4227815532572</v>
      </c>
      <c r="I15" s="44">
        <f t="shared" si="3"/>
        <v>3130.5087348476059</v>
      </c>
      <c r="J15" s="39"/>
      <c r="K15" s="46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>
      <c r="A16" s="27"/>
      <c r="B16" s="27"/>
      <c r="C16" s="27"/>
      <c r="D16" s="27"/>
      <c r="E16" s="42" t="s">
        <v>230</v>
      </c>
      <c r="F16" s="44">
        <f t="shared" si="0"/>
        <v>1055.7007153989289</v>
      </c>
      <c r="G16" s="44">
        <f t="shared" si="1"/>
        <v>18.261300953277701</v>
      </c>
      <c r="H16" s="44">
        <f t="shared" si="2"/>
        <v>1037.4394144456512</v>
      </c>
      <c r="I16" s="44">
        <f t="shared" si="3"/>
        <v>2093.0693204019544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>
      <c r="A17" s="27"/>
      <c r="B17" s="27"/>
      <c r="C17" s="27"/>
      <c r="D17" s="27"/>
      <c r="E17" s="42" t="s">
        <v>231</v>
      </c>
      <c r="F17" s="44">
        <f t="shared" si="0"/>
        <v>1055.7007153989289</v>
      </c>
      <c r="G17" s="44">
        <f t="shared" si="1"/>
        <v>12.209571035678069</v>
      </c>
      <c r="H17" s="44">
        <f t="shared" si="2"/>
        <v>1043.4911443632509</v>
      </c>
      <c r="I17" s="44">
        <f t="shared" si="3"/>
        <v>1049.5781760387035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>
      <c r="A18" s="27"/>
      <c r="B18" s="27"/>
      <c r="C18" s="27"/>
      <c r="D18" s="27"/>
      <c r="E18" s="42" t="s">
        <v>232</v>
      </c>
      <c r="F18" s="44">
        <f t="shared" si="0"/>
        <v>1049.5781760387035</v>
      </c>
      <c r="G18" s="44">
        <f t="shared" si="1"/>
        <v>6.1225393602257707</v>
      </c>
      <c r="H18" s="44">
        <f t="shared" si="2"/>
        <v>1043.4556366784777</v>
      </c>
      <c r="I18" s="44">
        <f t="shared" si="3"/>
        <v>0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>
      <c r="A19" s="27"/>
      <c r="B19" s="27"/>
      <c r="C19" s="27"/>
      <c r="D19" s="27"/>
      <c r="E19" s="42" t="str">
        <f t="shared" ref="E19:E256" si="4">IF(AND(I18&lt;&gt;"",I18&gt;0),E18+1,REPT(,1))</f>
        <v/>
      </c>
      <c r="F19" s="44" t="s">
        <v>25</v>
      </c>
      <c r="G19" s="44">
        <f t="shared" ref="G19:H19" si="5">SUM(G7:G18)</f>
        <v>467.54858478714567</v>
      </c>
      <c r="H19" s="44">
        <f t="shared" si="5"/>
        <v>12194.737460639775</v>
      </c>
      <c r="I19" s="44" t="str">
        <f t="shared" si="3"/>
        <v/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>
      <c r="A20" s="27"/>
      <c r="B20" s="27"/>
      <c r="C20" s="27"/>
      <c r="D20" s="27"/>
      <c r="E20" s="49" t="str">
        <f t="shared" si="4"/>
        <v/>
      </c>
      <c r="F20" s="50" t="str">
        <f t="shared" ref="F20:F256" si="6">IF(AND(I19&lt;&gt;"",I19&gt;0),IF(PMT($C$8/12,$C$7,-$C$6)&lt;=I19,PMT($C$8/12,$C$7,-$C$6),I19),REPT(,1))</f>
        <v/>
      </c>
      <c r="G20" s="50" t="str">
        <f t="shared" ref="G20:G256" si="7">IF(AND(I19&lt;&gt;"",I19&gt;0),$C$8/12*I19,REPT(,1))</f>
        <v/>
      </c>
      <c r="H20" s="50" t="str">
        <f t="shared" ref="H20:H256" si="8">IF(AND(I19&lt;&gt;"",I19&gt;0),F20-G20,REPT(,1))</f>
        <v/>
      </c>
      <c r="I20" s="50" t="str">
        <f t="shared" si="3"/>
        <v/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>
      <c r="A21" s="39"/>
      <c r="B21" s="39"/>
      <c r="C21" s="39"/>
      <c r="D21" s="39"/>
      <c r="E21" s="51" t="str">
        <f t="shared" si="4"/>
        <v/>
      </c>
      <c r="F21" s="52" t="str">
        <f t="shared" si="6"/>
        <v/>
      </c>
      <c r="G21" s="52" t="str">
        <f t="shared" si="7"/>
        <v/>
      </c>
      <c r="H21" s="52" t="str">
        <f t="shared" si="8"/>
        <v/>
      </c>
      <c r="I21" s="52" t="str">
        <f t="shared" si="3"/>
        <v/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>
      <c r="A22" s="39"/>
      <c r="B22" s="39"/>
      <c r="C22" s="39"/>
      <c r="D22" s="39"/>
      <c r="E22" s="51" t="str">
        <f t="shared" si="4"/>
        <v/>
      </c>
      <c r="F22" s="52" t="str">
        <f t="shared" si="6"/>
        <v/>
      </c>
      <c r="G22" s="52" t="str">
        <f t="shared" si="7"/>
        <v/>
      </c>
      <c r="H22" s="52" t="str">
        <f t="shared" si="8"/>
        <v/>
      </c>
      <c r="I22" s="52" t="str">
        <f t="shared" si="3"/>
        <v/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>
      <c r="A23" s="39"/>
      <c r="B23" s="39"/>
      <c r="C23" s="39"/>
      <c r="D23" s="39"/>
      <c r="E23" s="51" t="str">
        <f t="shared" si="4"/>
        <v/>
      </c>
      <c r="F23" s="52" t="str">
        <f t="shared" si="6"/>
        <v/>
      </c>
      <c r="G23" s="52" t="str">
        <f t="shared" si="7"/>
        <v/>
      </c>
      <c r="H23" s="52" t="str">
        <f t="shared" si="8"/>
        <v/>
      </c>
      <c r="I23" s="52" t="str">
        <f t="shared" si="3"/>
        <v/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>
      <c r="A24" s="39"/>
      <c r="B24" s="39"/>
      <c r="C24" s="39"/>
      <c r="D24" s="39"/>
      <c r="E24" s="51" t="str">
        <f t="shared" si="4"/>
        <v/>
      </c>
      <c r="F24" s="52" t="str">
        <f t="shared" si="6"/>
        <v/>
      </c>
      <c r="G24" s="52" t="str">
        <f t="shared" si="7"/>
        <v/>
      </c>
      <c r="H24" s="52" t="str">
        <f t="shared" si="8"/>
        <v/>
      </c>
      <c r="I24" s="52" t="str">
        <f t="shared" si="3"/>
        <v/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>
      <c r="A25" s="39"/>
      <c r="B25" s="39"/>
      <c r="C25" s="39"/>
      <c r="D25" s="39"/>
      <c r="E25" s="51" t="str">
        <f t="shared" si="4"/>
        <v/>
      </c>
      <c r="F25" s="52" t="str">
        <f t="shared" si="6"/>
        <v/>
      </c>
      <c r="G25" s="52" t="str">
        <f t="shared" si="7"/>
        <v/>
      </c>
      <c r="H25" s="52" t="str">
        <f t="shared" si="8"/>
        <v/>
      </c>
      <c r="I25" s="52" t="str">
        <f t="shared" si="3"/>
        <v/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9"/>
      <c r="B26" s="39"/>
      <c r="C26" s="39"/>
      <c r="D26" s="39"/>
      <c r="E26" s="51" t="str">
        <f t="shared" si="4"/>
        <v/>
      </c>
      <c r="F26" s="52" t="str">
        <f t="shared" si="6"/>
        <v/>
      </c>
      <c r="G26" s="52" t="str">
        <f t="shared" si="7"/>
        <v/>
      </c>
      <c r="H26" s="52" t="str">
        <f t="shared" si="8"/>
        <v/>
      </c>
      <c r="I26" s="52" t="str">
        <f t="shared" si="3"/>
        <v/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>
      <c r="A27" s="39"/>
      <c r="B27" s="39"/>
      <c r="C27" s="39"/>
      <c r="D27" s="39"/>
      <c r="E27" s="51" t="str">
        <f t="shared" si="4"/>
        <v/>
      </c>
      <c r="F27" s="52" t="str">
        <f t="shared" si="6"/>
        <v/>
      </c>
      <c r="G27" s="52" t="str">
        <f t="shared" si="7"/>
        <v/>
      </c>
      <c r="H27" s="52" t="str">
        <f t="shared" si="8"/>
        <v/>
      </c>
      <c r="I27" s="52" t="str">
        <f t="shared" si="3"/>
        <v/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>
      <c r="A28" s="39"/>
      <c r="B28" s="39"/>
      <c r="C28" s="39"/>
      <c r="D28" s="39"/>
      <c r="E28" s="51" t="str">
        <f t="shared" si="4"/>
        <v/>
      </c>
      <c r="F28" s="52" t="str">
        <f t="shared" si="6"/>
        <v/>
      </c>
      <c r="G28" s="52" t="str">
        <f t="shared" si="7"/>
        <v/>
      </c>
      <c r="H28" s="52" t="str">
        <f t="shared" si="8"/>
        <v/>
      </c>
      <c r="I28" s="52" t="str">
        <f t="shared" si="3"/>
        <v/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>
      <c r="A29" s="39"/>
      <c r="B29" s="39"/>
      <c r="C29" s="39"/>
      <c r="D29" s="39"/>
      <c r="E29" s="51" t="str">
        <f t="shared" si="4"/>
        <v/>
      </c>
      <c r="F29" s="52" t="str">
        <f t="shared" si="6"/>
        <v/>
      </c>
      <c r="G29" s="52" t="str">
        <f t="shared" si="7"/>
        <v/>
      </c>
      <c r="H29" s="52" t="str">
        <f t="shared" si="8"/>
        <v/>
      </c>
      <c r="I29" s="52" t="str">
        <f t="shared" si="3"/>
        <v/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>
      <c r="A30" s="39"/>
      <c r="B30" s="39"/>
      <c r="C30" s="39"/>
      <c r="D30" s="39"/>
      <c r="E30" s="51" t="str">
        <f t="shared" si="4"/>
        <v/>
      </c>
      <c r="F30" s="52" t="str">
        <f t="shared" si="6"/>
        <v/>
      </c>
      <c r="G30" s="52" t="str">
        <f t="shared" si="7"/>
        <v/>
      </c>
      <c r="H30" s="52" t="str">
        <f t="shared" si="8"/>
        <v/>
      </c>
      <c r="I30" s="52" t="str">
        <f t="shared" si="3"/>
        <v/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>
      <c r="A31" s="39"/>
      <c r="B31" s="39"/>
      <c r="C31" s="39"/>
      <c r="D31" s="39"/>
      <c r="E31" s="51" t="str">
        <f t="shared" si="4"/>
        <v/>
      </c>
      <c r="F31" s="52" t="str">
        <f t="shared" si="6"/>
        <v/>
      </c>
      <c r="G31" s="52" t="str">
        <f t="shared" si="7"/>
        <v/>
      </c>
      <c r="H31" s="52" t="str">
        <f t="shared" si="8"/>
        <v/>
      </c>
      <c r="I31" s="52" t="str">
        <f t="shared" si="3"/>
        <v/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>
      <c r="A32" s="39"/>
      <c r="B32" s="39"/>
      <c r="C32" s="39"/>
      <c r="D32" s="39"/>
      <c r="E32" s="51" t="str">
        <f t="shared" si="4"/>
        <v/>
      </c>
      <c r="F32" s="52" t="str">
        <f t="shared" si="6"/>
        <v/>
      </c>
      <c r="G32" s="52" t="str">
        <f t="shared" si="7"/>
        <v/>
      </c>
      <c r="H32" s="52" t="str">
        <f t="shared" si="8"/>
        <v/>
      </c>
      <c r="I32" s="52" t="str">
        <f t="shared" si="3"/>
        <v/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>
      <c r="A33" s="39"/>
      <c r="B33" s="39"/>
      <c r="C33" s="39"/>
      <c r="D33" s="39"/>
      <c r="E33" s="51" t="str">
        <f t="shared" si="4"/>
        <v/>
      </c>
      <c r="F33" s="52" t="str">
        <f t="shared" si="6"/>
        <v/>
      </c>
      <c r="G33" s="52" t="str">
        <f t="shared" si="7"/>
        <v/>
      </c>
      <c r="H33" s="52" t="str">
        <f t="shared" si="8"/>
        <v/>
      </c>
      <c r="I33" s="52" t="str">
        <f t="shared" si="3"/>
        <v/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>
      <c r="A34" s="39"/>
      <c r="B34" s="39"/>
      <c r="C34" s="39"/>
      <c r="D34" s="39"/>
      <c r="E34" s="51" t="str">
        <f t="shared" si="4"/>
        <v/>
      </c>
      <c r="F34" s="52" t="str">
        <f t="shared" si="6"/>
        <v/>
      </c>
      <c r="G34" s="52" t="str">
        <f t="shared" si="7"/>
        <v/>
      </c>
      <c r="H34" s="52" t="str">
        <f t="shared" si="8"/>
        <v/>
      </c>
      <c r="I34" s="52" t="str">
        <f t="shared" si="3"/>
        <v/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>
      <c r="A35" s="39"/>
      <c r="B35" s="39"/>
      <c r="C35" s="39"/>
      <c r="D35" s="39"/>
      <c r="E35" s="51" t="str">
        <f t="shared" si="4"/>
        <v/>
      </c>
      <c r="F35" s="52" t="str">
        <f t="shared" si="6"/>
        <v/>
      </c>
      <c r="G35" s="52" t="str">
        <f t="shared" si="7"/>
        <v/>
      </c>
      <c r="H35" s="52" t="str">
        <f t="shared" si="8"/>
        <v/>
      </c>
      <c r="I35" s="52" t="str">
        <f t="shared" si="3"/>
        <v/>
      </c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>
      <c r="A36" s="39"/>
      <c r="B36" s="39"/>
      <c r="C36" s="39"/>
      <c r="D36" s="39"/>
      <c r="E36" s="51" t="str">
        <f t="shared" si="4"/>
        <v/>
      </c>
      <c r="F36" s="52" t="str">
        <f t="shared" si="6"/>
        <v/>
      </c>
      <c r="G36" s="52" t="str">
        <f t="shared" si="7"/>
        <v/>
      </c>
      <c r="H36" s="52" t="str">
        <f t="shared" si="8"/>
        <v/>
      </c>
      <c r="I36" s="52" t="str">
        <f t="shared" si="3"/>
        <v/>
      </c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>
      <c r="A37" s="39"/>
      <c r="B37" s="39"/>
      <c r="C37" s="39"/>
      <c r="D37" s="39"/>
      <c r="E37" s="51" t="str">
        <f t="shared" si="4"/>
        <v/>
      </c>
      <c r="F37" s="52" t="str">
        <f t="shared" si="6"/>
        <v/>
      </c>
      <c r="G37" s="52" t="str">
        <f t="shared" si="7"/>
        <v/>
      </c>
      <c r="H37" s="52" t="str">
        <f t="shared" si="8"/>
        <v/>
      </c>
      <c r="I37" s="52" t="str">
        <f t="shared" si="3"/>
        <v/>
      </c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39"/>
      <c r="B38" s="39"/>
      <c r="C38" s="39"/>
      <c r="D38" s="39"/>
      <c r="E38" s="51" t="str">
        <f t="shared" si="4"/>
        <v/>
      </c>
      <c r="F38" s="52" t="str">
        <f t="shared" si="6"/>
        <v/>
      </c>
      <c r="G38" s="52" t="str">
        <f t="shared" si="7"/>
        <v/>
      </c>
      <c r="H38" s="52" t="str">
        <f t="shared" si="8"/>
        <v/>
      </c>
      <c r="I38" s="52" t="str">
        <f t="shared" si="3"/>
        <v/>
      </c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>
      <c r="A39" s="39"/>
      <c r="B39" s="39"/>
      <c r="C39" s="39"/>
      <c r="D39" s="39"/>
      <c r="E39" s="51" t="str">
        <f t="shared" si="4"/>
        <v/>
      </c>
      <c r="F39" s="52" t="str">
        <f t="shared" si="6"/>
        <v/>
      </c>
      <c r="G39" s="52" t="str">
        <f t="shared" si="7"/>
        <v/>
      </c>
      <c r="H39" s="52" t="str">
        <f t="shared" si="8"/>
        <v/>
      </c>
      <c r="I39" s="52" t="str">
        <f t="shared" si="3"/>
        <v/>
      </c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>
      <c r="A40" s="39"/>
      <c r="B40" s="39"/>
      <c r="C40" s="39"/>
      <c r="D40" s="39"/>
      <c r="E40" s="51" t="str">
        <f t="shared" si="4"/>
        <v/>
      </c>
      <c r="F40" s="52" t="str">
        <f t="shared" si="6"/>
        <v/>
      </c>
      <c r="G40" s="52" t="str">
        <f t="shared" si="7"/>
        <v/>
      </c>
      <c r="H40" s="52" t="str">
        <f t="shared" si="8"/>
        <v/>
      </c>
      <c r="I40" s="52" t="str">
        <f t="shared" si="3"/>
        <v/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>
      <c r="A41" s="39"/>
      <c r="B41" s="39"/>
      <c r="C41" s="39"/>
      <c r="D41" s="39"/>
      <c r="E41" s="51" t="str">
        <f t="shared" si="4"/>
        <v/>
      </c>
      <c r="F41" s="52" t="str">
        <f t="shared" si="6"/>
        <v/>
      </c>
      <c r="G41" s="52" t="str">
        <f t="shared" si="7"/>
        <v/>
      </c>
      <c r="H41" s="52" t="str">
        <f t="shared" si="8"/>
        <v/>
      </c>
      <c r="I41" s="52" t="str">
        <f t="shared" si="3"/>
        <v/>
      </c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>
      <c r="A42" s="39"/>
      <c r="B42" s="39"/>
      <c r="C42" s="39"/>
      <c r="D42" s="39"/>
      <c r="E42" s="51" t="str">
        <f t="shared" si="4"/>
        <v/>
      </c>
      <c r="F42" s="52" t="str">
        <f t="shared" si="6"/>
        <v/>
      </c>
      <c r="G42" s="52" t="str">
        <f t="shared" si="7"/>
        <v/>
      </c>
      <c r="H42" s="52" t="str">
        <f t="shared" si="8"/>
        <v/>
      </c>
      <c r="I42" s="52" t="str">
        <f t="shared" si="3"/>
        <v/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>
      <c r="A43" s="39"/>
      <c r="B43" s="39"/>
      <c r="C43" s="39"/>
      <c r="D43" s="39"/>
      <c r="E43" s="51" t="str">
        <f t="shared" si="4"/>
        <v/>
      </c>
      <c r="F43" s="52" t="str">
        <f t="shared" si="6"/>
        <v/>
      </c>
      <c r="G43" s="52" t="str">
        <f t="shared" si="7"/>
        <v/>
      </c>
      <c r="H43" s="52" t="str">
        <f t="shared" si="8"/>
        <v/>
      </c>
      <c r="I43" s="52" t="str">
        <f t="shared" si="3"/>
        <v/>
      </c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>
      <c r="A44" s="39"/>
      <c r="B44" s="39"/>
      <c r="C44" s="39"/>
      <c r="D44" s="39"/>
      <c r="E44" s="51" t="str">
        <f t="shared" si="4"/>
        <v/>
      </c>
      <c r="F44" s="52" t="str">
        <f t="shared" si="6"/>
        <v/>
      </c>
      <c r="G44" s="52" t="str">
        <f t="shared" si="7"/>
        <v/>
      </c>
      <c r="H44" s="52" t="str">
        <f t="shared" si="8"/>
        <v/>
      </c>
      <c r="I44" s="52" t="str">
        <f t="shared" si="3"/>
        <v/>
      </c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>
      <c r="A45" s="39"/>
      <c r="B45" s="39"/>
      <c r="C45" s="39"/>
      <c r="D45" s="39"/>
      <c r="E45" s="51" t="str">
        <f t="shared" si="4"/>
        <v/>
      </c>
      <c r="F45" s="52" t="str">
        <f t="shared" si="6"/>
        <v/>
      </c>
      <c r="G45" s="52" t="str">
        <f t="shared" si="7"/>
        <v/>
      </c>
      <c r="H45" s="52" t="str">
        <f t="shared" si="8"/>
        <v/>
      </c>
      <c r="I45" s="52" t="str">
        <f t="shared" si="3"/>
        <v/>
      </c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>
      <c r="A46" s="39"/>
      <c r="B46" s="39"/>
      <c r="C46" s="39"/>
      <c r="D46" s="39"/>
      <c r="E46" s="51" t="str">
        <f t="shared" si="4"/>
        <v/>
      </c>
      <c r="F46" s="52" t="str">
        <f t="shared" si="6"/>
        <v/>
      </c>
      <c r="G46" s="52" t="str">
        <f t="shared" si="7"/>
        <v/>
      </c>
      <c r="H46" s="52" t="str">
        <f t="shared" si="8"/>
        <v/>
      </c>
      <c r="I46" s="52" t="str">
        <f t="shared" si="3"/>
        <v/>
      </c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>
      <c r="A47" s="39"/>
      <c r="B47" s="39"/>
      <c r="C47" s="39"/>
      <c r="D47" s="39"/>
      <c r="E47" s="51" t="str">
        <f t="shared" si="4"/>
        <v/>
      </c>
      <c r="F47" s="52" t="str">
        <f t="shared" si="6"/>
        <v/>
      </c>
      <c r="G47" s="52" t="str">
        <f t="shared" si="7"/>
        <v/>
      </c>
      <c r="H47" s="52" t="str">
        <f t="shared" si="8"/>
        <v/>
      </c>
      <c r="I47" s="52" t="str">
        <f t="shared" si="3"/>
        <v/>
      </c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>
      <c r="A48" s="39"/>
      <c r="B48" s="39"/>
      <c r="C48" s="39"/>
      <c r="D48" s="39"/>
      <c r="E48" s="51" t="str">
        <f t="shared" si="4"/>
        <v/>
      </c>
      <c r="F48" s="52" t="str">
        <f t="shared" si="6"/>
        <v/>
      </c>
      <c r="G48" s="52" t="str">
        <f t="shared" si="7"/>
        <v/>
      </c>
      <c r="H48" s="52" t="str">
        <f t="shared" si="8"/>
        <v/>
      </c>
      <c r="I48" s="52" t="str">
        <f t="shared" si="3"/>
        <v/>
      </c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39"/>
      <c r="B49" s="39"/>
      <c r="C49" s="39"/>
      <c r="D49" s="39"/>
      <c r="E49" s="51" t="str">
        <f t="shared" si="4"/>
        <v/>
      </c>
      <c r="F49" s="52" t="str">
        <f t="shared" si="6"/>
        <v/>
      </c>
      <c r="G49" s="52" t="str">
        <f t="shared" si="7"/>
        <v/>
      </c>
      <c r="H49" s="52" t="str">
        <f t="shared" si="8"/>
        <v/>
      </c>
      <c r="I49" s="52" t="str">
        <f t="shared" si="3"/>
        <v/>
      </c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39"/>
      <c r="B50" s="39"/>
      <c r="C50" s="39"/>
      <c r="D50" s="39"/>
      <c r="E50" s="51" t="str">
        <f t="shared" si="4"/>
        <v/>
      </c>
      <c r="F50" s="52" t="str">
        <f t="shared" si="6"/>
        <v/>
      </c>
      <c r="G50" s="52" t="str">
        <f t="shared" si="7"/>
        <v/>
      </c>
      <c r="H50" s="52" t="str">
        <f t="shared" si="8"/>
        <v/>
      </c>
      <c r="I50" s="52" t="str">
        <f t="shared" si="3"/>
        <v/>
      </c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9"/>
      <c r="B51" s="39"/>
      <c r="C51" s="39"/>
      <c r="D51" s="39"/>
      <c r="E51" s="51" t="str">
        <f t="shared" si="4"/>
        <v/>
      </c>
      <c r="F51" s="52" t="str">
        <f t="shared" si="6"/>
        <v/>
      </c>
      <c r="G51" s="52" t="str">
        <f t="shared" si="7"/>
        <v/>
      </c>
      <c r="H51" s="52" t="str">
        <f t="shared" si="8"/>
        <v/>
      </c>
      <c r="I51" s="52" t="str">
        <f t="shared" si="3"/>
        <v/>
      </c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>
      <c r="A52" s="39"/>
      <c r="B52" s="39"/>
      <c r="C52" s="39"/>
      <c r="D52" s="39"/>
      <c r="E52" s="51" t="str">
        <f t="shared" si="4"/>
        <v/>
      </c>
      <c r="F52" s="52" t="str">
        <f t="shared" si="6"/>
        <v/>
      </c>
      <c r="G52" s="52" t="str">
        <f t="shared" si="7"/>
        <v/>
      </c>
      <c r="H52" s="52" t="str">
        <f t="shared" si="8"/>
        <v/>
      </c>
      <c r="I52" s="52" t="str">
        <f t="shared" si="3"/>
        <v/>
      </c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>
      <c r="A53" s="39"/>
      <c r="B53" s="39"/>
      <c r="C53" s="39"/>
      <c r="D53" s="39"/>
      <c r="E53" s="51" t="str">
        <f t="shared" si="4"/>
        <v/>
      </c>
      <c r="F53" s="52" t="str">
        <f t="shared" si="6"/>
        <v/>
      </c>
      <c r="G53" s="52" t="str">
        <f t="shared" si="7"/>
        <v/>
      </c>
      <c r="H53" s="52" t="str">
        <f t="shared" si="8"/>
        <v/>
      </c>
      <c r="I53" s="52" t="str">
        <f t="shared" si="3"/>
        <v/>
      </c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>
      <c r="A54" s="39"/>
      <c r="B54" s="39"/>
      <c r="C54" s="39"/>
      <c r="D54" s="39"/>
      <c r="E54" s="51" t="str">
        <f t="shared" si="4"/>
        <v/>
      </c>
      <c r="F54" s="52" t="str">
        <f t="shared" si="6"/>
        <v/>
      </c>
      <c r="G54" s="52" t="str">
        <f t="shared" si="7"/>
        <v/>
      </c>
      <c r="H54" s="52" t="str">
        <f t="shared" si="8"/>
        <v/>
      </c>
      <c r="I54" s="52" t="str">
        <f t="shared" si="3"/>
        <v/>
      </c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>
      <c r="A55" s="39"/>
      <c r="B55" s="39"/>
      <c r="C55" s="39"/>
      <c r="D55" s="39"/>
      <c r="E55" s="51" t="str">
        <f t="shared" si="4"/>
        <v/>
      </c>
      <c r="F55" s="52" t="str">
        <f t="shared" si="6"/>
        <v/>
      </c>
      <c r="G55" s="52" t="str">
        <f t="shared" si="7"/>
        <v/>
      </c>
      <c r="H55" s="52" t="str">
        <f t="shared" si="8"/>
        <v/>
      </c>
      <c r="I55" s="52" t="str">
        <f t="shared" si="3"/>
        <v/>
      </c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>
      <c r="A56" s="39"/>
      <c r="B56" s="39"/>
      <c r="C56" s="39"/>
      <c r="D56" s="39"/>
      <c r="E56" s="51" t="str">
        <f t="shared" si="4"/>
        <v/>
      </c>
      <c r="F56" s="52" t="str">
        <f t="shared" si="6"/>
        <v/>
      </c>
      <c r="G56" s="52" t="str">
        <f t="shared" si="7"/>
        <v/>
      </c>
      <c r="H56" s="52" t="str">
        <f t="shared" si="8"/>
        <v/>
      </c>
      <c r="I56" s="52" t="str">
        <f t="shared" si="3"/>
        <v/>
      </c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>
      <c r="A57" s="39"/>
      <c r="B57" s="39"/>
      <c r="C57" s="39"/>
      <c r="D57" s="39"/>
      <c r="E57" s="51" t="str">
        <f t="shared" si="4"/>
        <v/>
      </c>
      <c r="F57" s="52" t="str">
        <f t="shared" si="6"/>
        <v/>
      </c>
      <c r="G57" s="52" t="str">
        <f t="shared" si="7"/>
        <v/>
      </c>
      <c r="H57" s="52" t="str">
        <f t="shared" si="8"/>
        <v/>
      </c>
      <c r="I57" s="52" t="str">
        <f t="shared" si="3"/>
        <v/>
      </c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>
      <c r="A58" s="39"/>
      <c r="B58" s="39"/>
      <c r="C58" s="39"/>
      <c r="D58" s="39"/>
      <c r="E58" s="51" t="str">
        <f t="shared" si="4"/>
        <v/>
      </c>
      <c r="F58" s="52" t="str">
        <f t="shared" si="6"/>
        <v/>
      </c>
      <c r="G58" s="52" t="str">
        <f t="shared" si="7"/>
        <v/>
      </c>
      <c r="H58" s="52" t="str">
        <f t="shared" si="8"/>
        <v/>
      </c>
      <c r="I58" s="52" t="str">
        <f t="shared" si="3"/>
        <v/>
      </c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>
      <c r="A59" s="39"/>
      <c r="B59" s="39"/>
      <c r="C59" s="39"/>
      <c r="D59" s="39"/>
      <c r="E59" s="51" t="str">
        <f t="shared" si="4"/>
        <v/>
      </c>
      <c r="F59" s="52" t="str">
        <f t="shared" si="6"/>
        <v/>
      </c>
      <c r="G59" s="52" t="str">
        <f t="shared" si="7"/>
        <v/>
      </c>
      <c r="H59" s="52" t="str">
        <f t="shared" si="8"/>
        <v/>
      </c>
      <c r="I59" s="52" t="str">
        <f t="shared" si="3"/>
        <v/>
      </c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>
      <c r="A60" s="39"/>
      <c r="B60" s="39"/>
      <c r="C60" s="39"/>
      <c r="D60" s="39"/>
      <c r="E60" s="51" t="str">
        <f t="shared" si="4"/>
        <v/>
      </c>
      <c r="F60" s="52" t="str">
        <f t="shared" si="6"/>
        <v/>
      </c>
      <c r="G60" s="52" t="str">
        <f t="shared" si="7"/>
        <v/>
      </c>
      <c r="H60" s="52" t="str">
        <f t="shared" si="8"/>
        <v/>
      </c>
      <c r="I60" s="52" t="str">
        <f t="shared" si="3"/>
        <v/>
      </c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>
      <c r="A61" s="39"/>
      <c r="B61" s="39"/>
      <c r="C61" s="39"/>
      <c r="D61" s="39"/>
      <c r="E61" s="51" t="str">
        <f t="shared" si="4"/>
        <v/>
      </c>
      <c r="F61" s="52" t="str">
        <f t="shared" si="6"/>
        <v/>
      </c>
      <c r="G61" s="52" t="str">
        <f t="shared" si="7"/>
        <v/>
      </c>
      <c r="H61" s="52" t="str">
        <f t="shared" si="8"/>
        <v/>
      </c>
      <c r="I61" s="52" t="str">
        <f t="shared" si="3"/>
        <v/>
      </c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>
      <c r="A62" s="39"/>
      <c r="B62" s="39"/>
      <c r="C62" s="39"/>
      <c r="D62" s="39"/>
      <c r="E62" s="51" t="str">
        <f t="shared" si="4"/>
        <v/>
      </c>
      <c r="F62" s="52" t="str">
        <f t="shared" si="6"/>
        <v/>
      </c>
      <c r="G62" s="52" t="str">
        <f t="shared" si="7"/>
        <v/>
      </c>
      <c r="H62" s="52" t="str">
        <f t="shared" si="8"/>
        <v/>
      </c>
      <c r="I62" s="52" t="str">
        <f t="shared" si="3"/>
        <v/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>
      <c r="A63" s="39"/>
      <c r="B63" s="39"/>
      <c r="C63" s="39"/>
      <c r="D63" s="39"/>
      <c r="E63" s="51" t="str">
        <f t="shared" si="4"/>
        <v/>
      </c>
      <c r="F63" s="52" t="str">
        <f t="shared" si="6"/>
        <v/>
      </c>
      <c r="G63" s="52" t="str">
        <f t="shared" si="7"/>
        <v/>
      </c>
      <c r="H63" s="52" t="str">
        <f t="shared" si="8"/>
        <v/>
      </c>
      <c r="I63" s="52" t="str">
        <f t="shared" si="3"/>
        <v/>
      </c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>
      <c r="A64" s="39"/>
      <c r="B64" s="39"/>
      <c r="C64" s="39"/>
      <c r="D64" s="39"/>
      <c r="E64" s="51" t="str">
        <f t="shared" si="4"/>
        <v/>
      </c>
      <c r="F64" s="52" t="str">
        <f t="shared" si="6"/>
        <v/>
      </c>
      <c r="G64" s="52" t="str">
        <f t="shared" si="7"/>
        <v/>
      </c>
      <c r="H64" s="52" t="str">
        <f t="shared" si="8"/>
        <v/>
      </c>
      <c r="I64" s="52" t="str">
        <f t="shared" si="3"/>
        <v/>
      </c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>
      <c r="A65" s="39"/>
      <c r="B65" s="39"/>
      <c r="C65" s="39"/>
      <c r="D65" s="39"/>
      <c r="E65" s="51" t="str">
        <f t="shared" si="4"/>
        <v/>
      </c>
      <c r="F65" s="52" t="str">
        <f t="shared" si="6"/>
        <v/>
      </c>
      <c r="G65" s="52" t="str">
        <f t="shared" si="7"/>
        <v/>
      </c>
      <c r="H65" s="52" t="str">
        <f t="shared" si="8"/>
        <v/>
      </c>
      <c r="I65" s="52" t="str">
        <f t="shared" si="3"/>
        <v/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>
      <c r="A66" s="39"/>
      <c r="B66" s="39"/>
      <c r="C66" s="39"/>
      <c r="D66" s="39"/>
      <c r="E66" s="51" t="str">
        <f t="shared" si="4"/>
        <v/>
      </c>
      <c r="F66" s="52" t="str">
        <f t="shared" si="6"/>
        <v/>
      </c>
      <c r="G66" s="52" t="str">
        <f t="shared" si="7"/>
        <v/>
      </c>
      <c r="H66" s="52" t="str">
        <f t="shared" si="8"/>
        <v/>
      </c>
      <c r="I66" s="52" t="str">
        <f t="shared" si="3"/>
        <v/>
      </c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>
      <c r="A67" s="39"/>
      <c r="B67" s="39"/>
      <c r="C67" s="39"/>
      <c r="D67" s="39"/>
      <c r="E67" s="51" t="str">
        <f t="shared" si="4"/>
        <v/>
      </c>
      <c r="F67" s="52" t="str">
        <f t="shared" si="6"/>
        <v/>
      </c>
      <c r="G67" s="52" t="str">
        <f t="shared" si="7"/>
        <v/>
      </c>
      <c r="H67" s="52" t="str">
        <f t="shared" si="8"/>
        <v/>
      </c>
      <c r="I67" s="52" t="str">
        <f t="shared" si="3"/>
        <v/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>
      <c r="A68" s="39"/>
      <c r="B68" s="39"/>
      <c r="C68" s="39"/>
      <c r="D68" s="39"/>
      <c r="E68" s="51" t="str">
        <f t="shared" si="4"/>
        <v/>
      </c>
      <c r="F68" s="52" t="str">
        <f t="shared" si="6"/>
        <v/>
      </c>
      <c r="G68" s="52" t="str">
        <f t="shared" si="7"/>
        <v/>
      </c>
      <c r="H68" s="52" t="str">
        <f t="shared" si="8"/>
        <v/>
      </c>
      <c r="I68" s="52" t="str">
        <f t="shared" si="3"/>
        <v/>
      </c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>
      <c r="A69" s="39"/>
      <c r="B69" s="39"/>
      <c r="C69" s="39"/>
      <c r="D69" s="39"/>
      <c r="E69" s="51" t="str">
        <f t="shared" si="4"/>
        <v/>
      </c>
      <c r="F69" s="52" t="str">
        <f t="shared" si="6"/>
        <v/>
      </c>
      <c r="G69" s="52" t="str">
        <f t="shared" si="7"/>
        <v/>
      </c>
      <c r="H69" s="52" t="str">
        <f t="shared" si="8"/>
        <v/>
      </c>
      <c r="I69" s="52" t="str">
        <f t="shared" si="3"/>
        <v/>
      </c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>
      <c r="A70" s="39"/>
      <c r="B70" s="39"/>
      <c r="C70" s="39"/>
      <c r="D70" s="39"/>
      <c r="E70" s="51" t="str">
        <f t="shared" si="4"/>
        <v/>
      </c>
      <c r="F70" s="52" t="str">
        <f t="shared" si="6"/>
        <v/>
      </c>
      <c r="G70" s="52" t="str">
        <f t="shared" si="7"/>
        <v/>
      </c>
      <c r="H70" s="52" t="str">
        <f t="shared" si="8"/>
        <v/>
      </c>
      <c r="I70" s="52" t="str">
        <f t="shared" si="3"/>
        <v/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>
      <c r="A71" s="39"/>
      <c r="B71" s="39"/>
      <c r="C71" s="39"/>
      <c r="D71" s="39"/>
      <c r="E71" s="51" t="str">
        <f t="shared" si="4"/>
        <v/>
      </c>
      <c r="F71" s="52" t="str">
        <f t="shared" si="6"/>
        <v/>
      </c>
      <c r="G71" s="52" t="str">
        <f t="shared" si="7"/>
        <v/>
      </c>
      <c r="H71" s="52" t="str">
        <f t="shared" si="8"/>
        <v/>
      </c>
      <c r="I71" s="52" t="str">
        <f t="shared" si="3"/>
        <v/>
      </c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>
      <c r="A72" s="39"/>
      <c r="B72" s="39"/>
      <c r="C72" s="39"/>
      <c r="D72" s="39"/>
      <c r="E72" s="51" t="str">
        <f t="shared" si="4"/>
        <v/>
      </c>
      <c r="F72" s="52" t="str">
        <f t="shared" si="6"/>
        <v/>
      </c>
      <c r="G72" s="52" t="str">
        <f t="shared" si="7"/>
        <v/>
      </c>
      <c r="H72" s="52" t="str">
        <f t="shared" si="8"/>
        <v/>
      </c>
      <c r="I72" s="52" t="str">
        <f t="shared" si="3"/>
        <v/>
      </c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>
      <c r="A73" s="39"/>
      <c r="B73" s="39"/>
      <c r="C73" s="39"/>
      <c r="D73" s="39"/>
      <c r="E73" s="51" t="str">
        <f t="shared" si="4"/>
        <v/>
      </c>
      <c r="F73" s="52" t="str">
        <f t="shared" si="6"/>
        <v/>
      </c>
      <c r="G73" s="52" t="str">
        <f t="shared" si="7"/>
        <v/>
      </c>
      <c r="H73" s="52" t="str">
        <f t="shared" si="8"/>
        <v/>
      </c>
      <c r="I73" s="52" t="str">
        <f t="shared" si="3"/>
        <v/>
      </c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>
      <c r="A74" s="39"/>
      <c r="B74" s="39"/>
      <c r="C74" s="39"/>
      <c r="D74" s="39"/>
      <c r="E74" s="51" t="str">
        <f t="shared" si="4"/>
        <v/>
      </c>
      <c r="F74" s="52" t="str">
        <f t="shared" si="6"/>
        <v/>
      </c>
      <c r="G74" s="52" t="str">
        <f t="shared" si="7"/>
        <v/>
      </c>
      <c r="H74" s="52" t="str">
        <f t="shared" si="8"/>
        <v/>
      </c>
      <c r="I74" s="52" t="str">
        <f t="shared" si="3"/>
        <v/>
      </c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>
      <c r="A75" s="39"/>
      <c r="B75" s="39"/>
      <c r="C75" s="39"/>
      <c r="D75" s="39"/>
      <c r="E75" s="51" t="str">
        <f t="shared" si="4"/>
        <v/>
      </c>
      <c r="F75" s="52" t="str">
        <f t="shared" si="6"/>
        <v/>
      </c>
      <c r="G75" s="52" t="str">
        <f t="shared" si="7"/>
        <v/>
      </c>
      <c r="H75" s="52" t="str">
        <f t="shared" si="8"/>
        <v/>
      </c>
      <c r="I75" s="52" t="str">
        <f t="shared" si="3"/>
        <v/>
      </c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>
      <c r="A76" s="39"/>
      <c r="B76" s="39"/>
      <c r="C76" s="39"/>
      <c r="D76" s="39"/>
      <c r="E76" s="51" t="str">
        <f t="shared" si="4"/>
        <v/>
      </c>
      <c r="F76" s="52" t="str">
        <f t="shared" si="6"/>
        <v/>
      </c>
      <c r="G76" s="52" t="str">
        <f t="shared" si="7"/>
        <v/>
      </c>
      <c r="H76" s="52" t="str">
        <f t="shared" si="8"/>
        <v/>
      </c>
      <c r="I76" s="52" t="str">
        <f t="shared" si="3"/>
        <v/>
      </c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>
      <c r="A77" s="39"/>
      <c r="B77" s="39"/>
      <c r="C77" s="39"/>
      <c r="D77" s="39"/>
      <c r="E77" s="51" t="str">
        <f t="shared" si="4"/>
        <v/>
      </c>
      <c r="F77" s="52" t="str">
        <f t="shared" si="6"/>
        <v/>
      </c>
      <c r="G77" s="52" t="str">
        <f t="shared" si="7"/>
        <v/>
      </c>
      <c r="H77" s="52" t="str">
        <f t="shared" si="8"/>
        <v/>
      </c>
      <c r="I77" s="52" t="str">
        <f t="shared" si="3"/>
        <v/>
      </c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>
      <c r="A78" s="39"/>
      <c r="B78" s="39"/>
      <c r="C78" s="39"/>
      <c r="D78" s="39"/>
      <c r="E78" s="51" t="str">
        <f t="shared" si="4"/>
        <v/>
      </c>
      <c r="F78" s="52" t="str">
        <f t="shared" si="6"/>
        <v/>
      </c>
      <c r="G78" s="52" t="str">
        <f t="shared" si="7"/>
        <v/>
      </c>
      <c r="H78" s="52" t="str">
        <f t="shared" si="8"/>
        <v/>
      </c>
      <c r="I78" s="52" t="str">
        <f t="shared" si="3"/>
        <v/>
      </c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>
      <c r="A79" s="39"/>
      <c r="B79" s="39"/>
      <c r="C79" s="39"/>
      <c r="D79" s="39"/>
      <c r="E79" s="51" t="str">
        <f t="shared" si="4"/>
        <v/>
      </c>
      <c r="F79" s="52" t="str">
        <f t="shared" si="6"/>
        <v/>
      </c>
      <c r="G79" s="52" t="str">
        <f t="shared" si="7"/>
        <v/>
      </c>
      <c r="H79" s="52" t="str">
        <f t="shared" si="8"/>
        <v/>
      </c>
      <c r="I79" s="52" t="str">
        <f t="shared" si="3"/>
        <v/>
      </c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>
      <c r="A80" s="39"/>
      <c r="B80" s="39"/>
      <c r="C80" s="39"/>
      <c r="D80" s="39"/>
      <c r="E80" s="51" t="str">
        <f t="shared" si="4"/>
        <v/>
      </c>
      <c r="F80" s="52" t="str">
        <f t="shared" si="6"/>
        <v/>
      </c>
      <c r="G80" s="52" t="str">
        <f t="shared" si="7"/>
        <v/>
      </c>
      <c r="H80" s="52" t="str">
        <f t="shared" si="8"/>
        <v/>
      </c>
      <c r="I80" s="52" t="str">
        <f t="shared" si="3"/>
        <v/>
      </c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>
      <c r="A81" s="39"/>
      <c r="B81" s="39"/>
      <c r="C81" s="39"/>
      <c r="D81" s="39"/>
      <c r="E81" s="51" t="str">
        <f t="shared" si="4"/>
        <v/>
      </c>
      <c r="F81" s="52" t="str">
        <f t="shared" si="6"/>
        <v/>
      </c>
      <c r="G81" s="52" t="str">
        <f t="shared" si="7"/>
        <v/>
      </c>
      <c r="H81" s="52" t="str">
        <f t="shared" si="8"/>
        <v/>
      </c>
      <c r="I81" s="52" t="str">
        <f t="shared" si="3"/>
        <v/>
      </c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>
      <c r="A82" s="39"/>
      <c r="B82" s="39"/>
      <c r="C82" s="39"/>
      <c r="D82" s="39"/>
      <c r="E82" s="51" t="str">
        <f t="shared" si="4"/>
        <v/>
      </c>
      <c r="F82" s="52" t="str">
        <f t="shared" si="6"/>
        <v/>
      </c>
      <c r="G82" s="52" t="str">
        <f t="shared" si="7"/>
        <v/>
      </c>
      <c r="H82" s="52" t="str">
        <f t="shared" si="8"/>
        <v/>
      </c>
      <c r="I82" s="52" t="str">
        <f t="shared" si="3"/>
        <v/>
      </c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>
      <c r="A83" s="39"/>
      <c r="B83" s="39"/>
      <c r="C83" s="39"/>
      <c r="D83" s="39"/>
      <c r="E83" s="51" t="str">
        <f t="shared" si="4"/>
        <v/>
      </c>
      <c r="F83" s="52" t="str">
        <f t="shared" si="6"/>
        <v/>
      </c>
      <c r="G83" s="52" t="str">
        <f t="shared" si="7"/>
        <v/>
      </c>
      <c r="H83" s="52" t="str">
        <f t="shared" si="8"/>
        <v/>
      </c>
      <c r="I83" s="52" t="str">
        <f t="shared" si="3"/>
        <v/>
      </c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>
      <c r="A84" s="39"/>
      <c r="B84" s="39"/>
      <c r="C84" s="39"/>
      <c r="D84" s="39"/>
      <c r="E84" s="51" t="str">
        <f t="shared" si="4"/>
        <v/>
      </c>
      <c r="F84" s="52" t="str">
        <f t="shared" si="6"/>
        <v/>
      </c>
      <c r="G84" s="52" t="str">
        <f t="shared" si="7"/>
        <v/>
      </c>
      <c r="H84" s="52" t="str">
        <f t="shared" si="8"/>
        <v/>
      </c>
      <c r="I84" s="52" t="str">
        <f t="shared" si="3"/>
        <v/>
      </c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>
      <c r="A85" s="39"/>
      <c r="B85" s="39"/>
      <c r="C85" s="39"/>
      <c r="D85" s="39"/>
      <c r="E85" s="51" t="str">
        <f t="shared" si="4"/>
        <v/>
      </c>
      <c r="F85" s="52" t="str">
        <f t="shared" si="6"/>
        <v/>
      </c>
      <c r="G85" s="52" t="str">
        <f t="shared" si="7"/>
        <v/>
      </c>
      <c r="H85" s="52" t="str">
        <f t="shared" si="8"/>
        <v/>
      </c>
      <c r="I85" s="52" t="str">
        <f t="shared" si="3"/>
        <v/>
      </c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>
      <c r="A86" s="39"/>
      <c r="B86" s="39"/>
      <c r="C86" s="39"/>
      <c r="D86" s="39"/>
      <c r="E86" s="51" t="str">
        <f t="shared" si="4"/>
        <v/>
      </c>
      <c r="F86" s="52" t="str">
        <f t="shared" si="6"/>
        <v/>
      </c>
      <c r="G86" s="52" t="str">
        <f t="shared" si="7"/>
        <v/>
      </c>
      <c r="H86" s="52" t="str">
        <f t="shared" si="8"/>
        <v/>
      </c>
      <c r="I86" s="52" t="str">
        <f t="shared" si="3"/>
        <v/>
      </c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>
      <c r="A87" s="39"/>
      <c r="B87" s="39"/>
      <c r="C87" s="39"/>
      <c r="D87" s="39"/>
      <c r="E87" s="51" t="str">
        <f t="shared" si="4"/>
        <v/>
      </c>
      <c r="F87" s="52" t="str">
        <f t="shared" si="6"/>
        <v/>
      </c>
      <c r="G87" s="52" t="str">
        <f t="shared" si="7"/>
        <v/>
      </c>
      <c r="H87" s="52" t="str">
        <f t="shared" si="8"/>
        <v/>
      </c>
      <c r="I87" s="52" t="str">
        <f t="shared" si="3"/>
        <v/>
      </c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>
      <c r="A88" s="39"/>
      <c r="B88" s="39"/>
      <c r="C88" s="39"/>
      <c r="D88" s="39"/>
      <c r="E88" s="51" t="str">
        <f t="shared" si="4"/>
        <v/>
      </c>
      <c r="F88" s="52" t="str">
        <f t="shared" si="6"/>
        <v/>
      </c>
      <c r="G88" s="52" t="str">
        <f t="shared" si="7"/>
        <v/>
      </c>
      <c r="H88" s="52" t="str">
        <f t="shared" si="8"/>
        <v/>
      </c>
      <c r="I88" s="52" t="str">
        <f t="shared" si="3"/>
        <v/>
      </c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>
      <c r="A89" s="39"/>
      <c r="B89" s="39"/>
      <c r="C89" s="39"/>
      <c r="D89" s="39"/>
      <c r="E89" s="51" t="str">
        <f t="shared" si="4"/>
        <v/>
      </c>
      <c r="F89" s="52" t="str">
        <f t="shared" si="6"/>
        <v/>
      </c>
      <c r="G89" s="52" t="str">
        <f t="shared" si="7"/>
        <v/>
      </c>
      <c r="H89" s="52" t="str">
        <f t="shared" si="8"/>
        <v/>
      </c>
      <c r="I89" s="52" t="str">
        <f t="shared" si="3"/>
        <v/>
      </c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>
      <c r="A90" s="39"/>
      <c r="B90" s="39"/>
      <c r="C90" s="39"/>
      <c r="D90" s="39"/>
      <c r="E90" s="51" t="str">
        <f t="shared" si="4"/>
        <v/>
      </c>
      <c r="F90" s="52" t="str">
        <f t="shared" si="6"/>
        <v/>
      </c>
      <c r="G90" s="52" t="str">
        <f t="shared" si="7"/>
        <v/>
      </c>
      <c r="H90" s="52" t="str">
        <f t="shared" si="8"/>
        <v/>
      </c>
      <c r="I90" s="52" t="str">
        <f t="shared" si="3"/>
        <v/>
      </c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>
      <c r="A91" s="39"/>
      <c r="B91" s="39"/>
      <c r="C91" s="39"/>
      <c r="D91" s="39"/>
      <c r="E91" s="51" t="str">
        <f t="shared" si="4"/>
        <v/>
      </c>
      <c r="F91" s="52" t="str">
        <f t="shared" si="6"/>
        <v/>
      </c>
      <c r="G91" s="52" t="str">
        <f t="shared" si="7"/>
        <v/>
      </c>
      <c r="H91" s="52" t="str">
        <f t="shared" si="8"/>
        <v/>
      </c>
      <c r="I91" s="52" t="str">
        <f t="shared" si="3"/>
        <v/>
      </c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>
      <c r="A92" s="39"/>
      <c r="B92" s="39"/>
      <c r="C92" s="39"/>
      <c r="D92" s="39"/>
      <c r="E92" s="51" t="str">
        <f t="shared" si="4"/>
        <v/>
      </c>
      <c r="F92" s="52" t="str">
        <f t="shared" si="6"/>
        <v/>
      </c>
      <c r="G92" s="52" t="str">
        <f t="shared" si="7"/>
        <v/>
      </c>
      <c r="H92" s="52" t="str">
        <f t="shared" si="8"/>
        <v/>
      </c>
      <c r="I92" s="52" t="str">
        <f t="shared" si="3"/>
        <v/>
      </c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>
      <c r="A93" s="39"/>
      <c r="B93" s="39"/>
      <c r="C93" s="39"/>
      <c r="D93" s="39"/>
      <c r="E93" s="51" t="str">
        <f t="shared" si="4"/>
        <v/>
      </c>
      <c r="F93" s="52" t="str">
        <f t="shared" si="6"/>
        <v/>
      </c>
      <c r="G93" s="52" t="str">
        <f t="shared" si="7"/>
        <v/>
      </c>
      <c r="H93" s="52" t="str">
        <f t="shared" si="8"/>
        <v/>
      </c>
      <c r="I93" s="52" t="str">
        <f t="shared" si="3"/>
        <v/>
      </c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>
      <c r="A94" s="39"/>
      <c r="B94" s="39"/>
      <c r="C94" s="39"/>
      <c r="D94" s="39"/>
      <c r="E94" s="51" t="str">
        <f t="shared" si="4"/>
        <v/>
      </c>
      <c r="F94" s="52" t="str">
        <f t="shared" si="6"/>
        <v/>
      </c>
      <c r="G94" s="52" t="str">
        <f t="shared" si="7"/>
        <v/>
      </c>
      <c r="H94" s="52" t="str">
        <f t="shared" si="8"/>
        <v/>
      </c>
      <c r="I94" s="52" t="str">
        <f t="shared" si="3"/>
        <v/>
      </c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>
      <c r="A95" s="39"/>
      <c r="B95" s="39"/>
      <c r="C95" s="39"/>
      <c r="D95" s="39"/>
      <c r="E95" s="51" t="str">
        <f t="shared" si="4"/>
        <v/>
      </c>
      <c r="F95" s="52" t="str">
        <f t="shared" si="6"/>
        <v/>
      </c>
      <c r="G95" s="52" t="str">
        <f t="shared" si="7"/>
        <v/>
      </c>
      <c r="H95" s="52" t="str">
        <f t="shared" si="8"/>
        <v/>
      </c>
      <c r="I95" s="52" t="str">
        <f t="shared" si="3"/>
        <v/>
      </c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>
      <c r="A96" s="39"/>
      <c r="B96" s="39"/>
      <c r="C96" s="39"/>
      <c r="D96" s="39"/>
      <c r="E96" s="51" t="str">
        <f t="shared" si="4"/>
        <v/>
      </c>
      <c r="F96" s="52" t="str">
        <f t="shared" si="6"/>
        <v/>
      </c>
      <c r="G96" s="52" t="str">
        <f t="shared" si="7"/>
        <v/>
      </c>
      <c r="H96" s="52" t="str">
        <f t="shared" si="8"/>
        <v/>
      </c>
      <c r="I96" s="52" t="str">
        <f t="shared" si="3"/>
        <v/>
      </c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>
      <c r="A97" s="39"/>
      <c r="B97" s="39"/>
      <c r="C97" s="39"/>
      <c r="D97" s="39"/>
      <c r="E97" s="51" t="str">
        <f t="shared" si="4"/>
        <v/>
      </c>
      <c r="F97" s="52" t="str">
        <f t="shared" si="6"/>
        <v/>
      </c>
      <c r="G97" s="52" t="str">
        <f t="shared" si="7"/>
        <v/>
      </c>
      <c r="H97" s="52" t="str">
        <f t="shared" si="8"/>
        <v/>
      </c>
      <c r="I97" s="52" t="str">
        <f t="shared" si="3"/>
        <v/>
      </c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>
      <c r="A98" s="39"/>
      <c r="B98" s="39"/>
      <c r="C98" s="39"/>
      <c r="D98" s="39"/>
      <c r="E98" s="51" t="str">
        <f t="shared" si="4"/>
        <v/>
      </c>
      <c r="F98" s="52" t="str">
        <f t="shared" si="6"/>
        <v/>
      </c>
      <c r="G98" s="52" t="str">
        <f t="shared" si="7"/>
        <v/>
      </c>
      <c r="H98" s="52" t="str">
        <f t="shared" si="8"/>
        <v/>
      </c>
      <c r="I98" s="52" t="str">
        <f t="shared" si="3"/>
        <v/>
      </c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>
      <c r="A99" s="39"/>
      <c r="B99" s="39"/>
      <c r="C99" s="39"/>
      <c r="D99" s="39"/>
      <c r="E99" s="51" t="str">
        <f t="shared" si="4"/>
        <v/>
      </c>
      <c r="F99" s="52" t="str">
        <f t="shared" si="6"/>
        <v/>
      </c>
      <c r="G99" s="52" t="str">
        <f t="shared" si="7"/>
        <v/>
      </c>
      <c r="H99" s="52" t="str">
        <f t="shared" si="8"/>
        <v/>
      </c>
      <c r="I99" s="52" t="str">
        <f t="shared" si="3"/>
        <v/>
      </c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>
      <c r="A100" s="39"/>
      <c r="B100" s="39"/>
      <c r="C100" s="39"/>
      <c r="D100" s="39"/>
      <c r="E100" s="51" t="str">
        <f t="shared" si="4"/>
        <v/>
      </c>
      <c r="F100" s="52" t="str">
        <f t="shared" si="6"/>
        <v/>
      </c>
      <c r="G100" s="52" t="str">
        <f t="shared" si="7"/>
        <v/>
      </c>
      <c r="H100" s="52" t="str">
        <f t="shared" si="8"/>
        <v/>
      </c>
      <c r="I100" s="52" t="str">
        <f t="shared" si="3"/>
        <v/>
      </c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>
      <c r="A101" s="39"/>
      <c r="B101" s="39"/>
      <c r="C101" s="39"/>
      <c r="D101" s="39"/>
      <c r="E101" s="51" t="str">
        <f t="shared" si="4"/>
        <v/>
      </c>
      <c r="F101" s="52" t="str">
        <f t="shared" si="6"/>
        <v/>
      </c>
      <c r="G101" s="52" t="str">
        <f t="shared" si="7"/>
        <v/>
      </c>
      <c r="H101" s="52" t="str">
        <f t="shared" si="8"/>
        <v/>
      </c>
      <c r="I101" s="52" t="str">
        <f t="shared" si="3"/>
        <v/>
      </c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>
      <c r="A102" s="39"/>
      <c r="B102" s="39"/>
      <c r="C102" s="39"/>
      <c r="D102" s="39"/>
      <c r="E102" s="51" t="str">
        <f t="shared" si="4"/>
        <v/>
      </c>
      <c r="F102" s="52" t="str">
        <f t="shared" si="6"/>
        <v/>
      </c>
      <c r="G102" s="52" t="str">
        <f t="shared" si="7"/>
        <v/>
      </c>
      <c r="H102" s="52" t="str">
        <f t="shared" si="8"/>
        <v/>
      </c>
      <c r="I102" s="52" t="str">
        <f t="shared" si="3"/>
        <v/>
      </c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>
      <c r="A103" s="39"/>
      <c r="B103" s="39"/>
      <c r="C103" s="39"/>
      <c r="D103" s="39"/>
      <c r="E103" s="51" t="str">
        <f t="shared" si="4"/>
        <v/>
      </c>
      <c r="F103" s="52" t="str">
        <f t="shared" si="6"/>
        <v/>
      </c>
      <c r="G103" s="52" t="str">
        <f t="shared" si="7"/>
        <v/>
      </c>
      <c r="H103" s="52" t="str">
        <f t="shared" si="8"/>
        <v/>
      </c>
      <c r="I103" s="52" t="str">
        <f t="shared" si="3"/>
        <v/>
      </c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>
      <c r="A104" s="39"/>
      <c r="B104" s="39"/>
      <c r="C104" s="39"/>
      <c r="D104" s="39"/>
      <c r="E104" s="51" t="str">
        <f t="shared" si="4"/>
        <v/>
      </c>
      <c r="F104" s="52" t="str">
        <f t="shared" si="6"/>
        <v/>
      </c>
      <c r="G104" s="52" t="str">
        <f t="shared" si="7"/>
        <v/>
      </c>
      <c r="H104" s="52" t="str">
        <f t="shared" si="8"/>
        <v/>
      </c>
      <c r="I104" s="52" t="str">
        <f t="shared" si="3"/>
        <v/>
      </c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>
      <c r="A105" s="39"/>
      <c r="B105" s="39"/>
      <c r="C105" s="39"/>
      <c r="D105" s="39"/>
      <c r="E105" s="51" t="str">
        <f t="shared" si="4"/>
        <v/>
      </c>
      <c r="F105" s="52" t="str">
        <f t="shared" si="6"/>
        <v/>
      </c>
      <c r="G105" s="52" t="str">
        <f t="shared" si="7"/>
        <v/>
      </c>
      <c r="H105" s="52" t="str">
        <f t="shared" si="8"/>
        <v/>
      </c>
      <c r="I105" s="52" t="str">
        <f t="shared" si="3"/>
        <v/>
      </c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>
      <c r="A106" s="39"/>
      <c r="B106" s="39"/>
      <c r="C106" s="39"/>
      <c r="D106" s="39"/>
      <c r="E106" s="51" t="str">
        <f t="shared" si="4"/>
        <v/>
      </c>
      <c r="F106" s="52" t="str">
        <f t="shared" si="6"/>
        <v/>
      </c>
      <c r="G106" s="52" t="str">
        <f t="shared" si="7"/>
        <v/>
      </c>
      <c r="H106" s="52" t="str">
        <f t="shared" si="8"/>
        <v/>
      </c>
      <c r="I106" s="52" t="str">
        <f t="shared" si="3"/>
        <v/>
      </c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>
      <c r="A107" s="39"/>
      <c r="B107" s="39"/>
      <c r="C107" s="39"/>
      <c r="D107" s="39"/>
      <c r="E107" s="51" t="str">
        <f t="shared" si="4"/>
        <v/>
      </c>
      <c r="F107" s="52" t="str">
        <f t="shared" si="6"/>
        <v/>
      </c>
      <c r="G107" s="52" t="str">
        <f t="shared" si="7"/>
        <v/>
      </c>
      <c r="H107" s="52" t="str">
        <f t="shared" si="8"/>
        <v/>
      </c>
      <c r="I107" s="52" t="str">
        <f t="shared" si="3"/>
        <v/>
      </c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>
      <c r="A108" s="39"/>
      <c r="B108" s="39"/>
      <c r="C108" s="39"/>
      <c r="D108" s="39"/>
      <c r="E108" s="51" t="str">
        <f t="shared" si="4"/>
        <v/>
      </c>
      <c r="F108" s="52" t="str">
        <f t="shared" si="6"/>
        <v/>
      </c>
      <c r="G108" s="52" t="str">
        <f t="shared" si="7"/>
        <v/>
      </c>
      <c r="H108" s="52" t="str">
        <f t="shared" si="8"/>
        <v/>
      </c>
      <c r="I108" s="52" t="str">
        <f t="shared" si="3"/>
        <v/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>
      <c r="A109" s="39"/>
      <c r="B109" s="39"/>
      <c r="C109" s="39"/>
      <c r="D109" s="39"/>
      <c r="E109" s="51" t="str">
        <f t="shared" si="4"/>
        <v/>
      </c>
      <c r="F109" s="52" t="str">
        <f t="shared" si="6"/>
        <v/>
      </c>
      <c r="G109" s="52" t="str">
        <f t="shared" si="7"/>
        <v/>
      </c>
      <c r="H109" s="52" t="str">
        <f t="shared" si="8"/>
        <v/>
      </c>
      <c r="I109" s="52" t="str">
        <f t="shared" si="3"/>
        <v/>
      </c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>
      <c r="A110" s="39"/>
      <c r="B110" s="39"/>
      <c r="C110" s="39"/>
      <c r="D110" s="39"/>
      <c r="E110" s="51" t="str">
        <f t="shared" si="4"/>
        <v/>
      </c>
      <c r="F110" s="52" t="str">
        <f t="shared" si="6"/>
        <v/>
      </c>
      <c r="G110" s="52" t="str">
        <f t="shared" si="7"/>
        <v/>
      </c>
      <c r="H110" s="52" t="str">
        <f t="shared" si="8"/>
        <v/>
      </c>
      <c r="I110" s="52" t="str">
        <f t="shared" si="3"/>
        <v/>
      </c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>
      <c r="A111" s="39"/>
      <c r="B111" s="39"/>
      <c r="C111" s="39"/>
      <c r="D111" s="39"/>
      <c r="E111" s="51" t="str">
        <f t="shared" si="4"/>
        <v/>
      </c>
      <c r="F111" s="52" t="str">
        <f t="shared" si="6"/>
        <v/>
      </c>
      <c r="G111" s="52" t="str">
        <f t="shared" si="7"/>
        <v/>
      </c>
      <c r="H111" s="52" t="str">
        <f t="shared" si="8"/>
        <v/>
      </c>
      <c r="I111" s="52" t="str">
        <f t="shared" si="3"/>
        <v/>
      </c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>
      <c r="A112" s="39"/>
      <c r="B112" s="39"/>
      <c r="C112" s="39"/>
      <c r="D112" s="39"/>
      <c r="E112" s="51" t="str">
        <f t="shared" si="4"/>
        <v/>
      </c>
      <c r="F112" s="52" t="str">
        <f t="shared" si="6"/>
        <v/>
      </c>
      <c r="G112" s="52" t="str">
        <f t="shared" si="7"/>
        <v/>
      </c>
      <c r="H112" s="52" t="str">
        <f t="shared" si="8"/>
        <v/>
      </c>
      <c r="I112" s="52" t="str">
        <f t="shared" si="3"/>
        <v/>
      </c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>
      <c r="A113" s="39"/>
      <c r="B113" s="39"/>
      <c r="C113" s="39"/>
      <c r="D113" s="39"/>
      <c r="E113" s="51" t="str">
        <f t="shared" si="4"/>
        <v/>
      </c>
      <c r="F113" s="52" t="str">
        <f t="shared" si="6"/>
        <v/>
      </c>
      <c r="G113" s="52" t="str">
        <f t="shared" si="7"/>
        <v/>
      </c>
      <c r="H113" s="52" t="str">
        <f t="shared" si="8"/>
        <v/>
      </c>
      <c r="I113" s="52" t="str">
        <f t="shared" si="3"/>
        <v/>
      </c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>
      <c r="A114" s="39"/>
      <c r="B114" s="39"/>
      <c r="C114" s="39"/>
      <c r="D114" s="39"/>
      <c r="E114" s="51" t="str">
        <f t="shared" si="4"/>
        <v/>
      </c>
      <c r="F114" s="52" t="str">
        <f t="shared" si="6"/>
        <v/>
      </c>
      <c r="G114" s="52" t="str">
        <f t="shared" si="7"/>
        <v/>
      </c>
      <c r="H114" s="52" t="str">
        <f t="shared" si="8"/>
        <v/>
      </c>
      <c r="I114" s="52" t="str">
        <f t="shared" si="3"/>
        <v/>
      </c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>
      <c r="A115" s="39"/>
      <c r="B115" s="39"/>
      <c r="C115" s="39"/>
      <c r="D115" s="39"/>
      <c r="E115" s="51" t="str">
        <f t="shared" si="4"/>
        <v/>
      </c>
      <c r="F115" s="52" t="str">
        <f t="shared" si="6"/>
        <v/>
      </c>
      <c r="G115" s="52" t="str">
        <f t="shared" si="7"/>
        <v/>
      </c>
      <c r="H115" s="52" t="str">
        <f t="shared" si="8"/>
        <v/>
      </c>
      <c r="I115" s="52" t="str">
        <f t="shared" si="3"/>
        <v/>
      </c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>
      <c r="A116" s="39"/>
      <c r="B116" s="39"/>
      <c r="C116" s="39"/>
      <c r="D116" s="39"/>
      <c r="E116" s="51" t="str">
        <f t="shared" si="4"/>
        <v/>
      </c>
      <c r="F116" s="52" t="str">
        <f t="shared" si="6"/>
        <v/>
      </c>
      <c r="G116" s="52" t="str">
        <f t="shared" si="7"/>
        <v/>
      </c>
      <c r="H116" s="52" t="str">
        <f t="shared" si="8"/>
        <v/>
      </c>
      <c r="I116" s="52" t="str">
        <f t="shared" si="3"/>
        <v/>
      </c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>
      <c r="A117" s="39"/>
      <c r="B117" s="39"/>
      <c r="C117" s="39"/>
      <c r="D117" s="39"/>
      <c r="E117" s="51" t="str">
        <f t="shared" si="4"/>
        <v/>
      </c>
      <c r="F117" s="52" t="str">
        <f t="shared" si="6"/>
        <v/>
      </c>
      <c r="G117" s="52" t="str">
        <f t="shared" si="7"/>
        <v/>
      </c>
      <c r="H117" s="52" t="str">
        <f t="shared" si="8"/>
        <v/>
      </c>
      <c r="I117" s="52" t="str">
        <f t="shared" si="3"/>
        <v/>
      </c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>
      <c r="A118" s="39"/>
      <c r="B118" s="39"/>
      <c r="C118" s="39"/>
      <c r="D118" s="39"/>
      <c r="E118" s="51" t="str">
        <f t="shared" si="4"/>
        <v/>
      </c>
      <c r="F118" s="52" t="str">
        <f t="shared" si="6"/>
        <v/>
      </c>
      <c r="G118" s="52" t="str">
        <f t="shared" si="7"/>
        <v/>
      </c>
      <c r="H118" s="52" t="str">
        <f t="shared" si="8"/>
        <v/>
      </c>
      <c r="I118" s="52" t="str">
        <f t="shared" si="3"/>
        <v/>
      </c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>
      <c r="A119" s="39"/>
      <c r="B119" s="39"/>
      <c r="C119" s="39"/>
      <c r="D119" s="39"/>
      <c r="E119" s="51" t="str">
        <f t="shared" si="4"/>
        <v/>
      </c>
      <c r="F119" s="52" t="str">
        <f t="shared" si="6"/>
        <v/>
      </c>
      <c r="G119" s="52" t="str">
        <f t="shared" si="7"/>
        <v/>
      </c>
      <c r="H119" s="52" t="str">
        <f t="shared" si="8"/>
        <v/>
      </c>
      <c r="I119" s="52" t="str">
        <f t="shared" si="3"/>
        <v/>
      </c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>
      <c r="A120" s="39"/>
      <c r="B120" s="39"/>
      <c r="C120" s="39"/>
      <c r="D120" s="39"/>
      <c r="E120" s="51" t="str">
        <f t="shared" si="4"/>
        <v/>
      </c>
      <c r="F120" s="52" t="str">
        <f t="shared" si="6"/>
        <v/>
      </c>
      <c r="G120" s="52" t="str">
        <f t="shared" si="7"/>
        <v/>
      </c>
      <c r="H120" s="52" t="str">
        <f t="shared" si="8"/>
        <v/>
      </c>
      <c r="I120" s="52" t="str">
        <f t="shared" si="3"/>
        <v/>
      </c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>
      <c r="A121" s="39"/>
      <c r="B121" s="39"/>
      <c r="C121" s="39"/>
      <c r="D121" s="39"/>
      <c r="E121" s="51" t="str">
        <f t="shared" si="4"/>
        <v/>
      </c>
      <c r="F121" s="52" t="str">
        <f t="shared" si="6"/>
        <v/>
      </c>
      <c r="G121" s="52" t="str">
        <f t="shared" si="7"/>
        <v/>
      </c>
      <c r="H121" s="52" t="str">
        <f t="shared" si="8"/>
        <v/>
      </c>
      <c r="I121" s="52" t="str">
        <f t="shared" si="3"/>
        <v/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>
      <c r="A122" s="39"/>
      <c r="B122" s="39"/>
      <c r="C122" s="39"/>
      <c r="D122" s="39"/>
      <c r="E122" s="51" t="str">
        <f t="shared" si="4"/>
        <v/>
      </c>
      <c r="F122" s="52" t="str">
        <f t="shared" si="6"/>
        <v/>
      </c>
      <c r="G122" s="52" t="str">
        <f t="shared" si="7"/>
        <v/>
      </c>
      <c r="H122" s="52" t="str">
        <f t="shared" si="8"/>
        <v/>
      </c>
      <c r="I122" s="52" t="str">
        <f t="shared" si="3"/>
        <v/>
      </c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>
      <c r="A123" s="39"/>
      <c r="B123" s="39"/>
      <c r="C123" s="39"/>
      <c r="D123" s="39"/>
      <c r="E123" s="51" t="str">
        <f t="shared" si="4"/>
        <v/>
      </c>
      <c r="F123" s="52" t="str">
        <f t="shared" si="6"/>
        <v/>
      </c>
      <c r="G123" s="52" t="str">
        <f t="shared" si="7"/>
        <v/>
      </c>
      <c r="H123" s="52" t="str">
        <f t="shared" si="8"/>
        <v/>
      </c>
      <c r="I123" s="52" t="str">
        <f t="shared" si="3"/>
        <v/>
      </c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>
      <c r="A124" s="39"/>
      <c r="B124" s="39"/>
      <c r="C124" s="39"/>
      <c r="D124" s="39"/>
      <c r="E124" s="51" t="str">
        <f t="shared" si="4"/>
        <v/>
      </c>
      <c r="F124" s="52" t="str">
        <f t="shared" si="6"/>
        <v/>
      </c>
      <c r="G124" s="52" t="str">
        <f t="shared" si="7"/>
        <v/>
      </c>
      <c r="H124" s="52" t="str">
        <f t="shared" si="8"/>
        <v/>
      </c>
      <c r="I124" s="52" t="str">
        <f t="shared" si="3"/>
        <v/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>
      <c r="A125" s="39"/>
      <c r="B125" s="39"/>
      <c r="C125" s="39"/>
      <c r="D125" s="39"/>
      <c r="E125" s="51" t="str">
        <f t="shared" si="4"/>
        <v/>
      </c>
      <c r="F125" s="52" t="str">
        <f t="shared" si="6"/>
        <v/>
      </c>
      <c r="G125" s="52" t="str">
        <f t="shared" si="7"/>
        <v/>
      </c>
      <c r="H125" s="52" t="str">
        <f t="shared" si="8"/>
        <v/>
      </c>
      <c r="I125" s="52" t="str">
        <f t="shared" si="3"/>
        <v/>
      </c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>
      <c r="A126" s="39"/>
      <c r="B126" s="39"/>
      <c r="C126" s="39"/>
      <c r="D126" s="39"/>
      <c r="E126" s="51" t="str">
        <f t="shared" si="4"/>
        <v/>
      </c>
      <c r="F126" s="52" t="str">
        <f t="shared" si="6"/>
        <v/>
      </c>
      <c r="G126" s="52" t="str">
        <f t="shared" si="7"/>
        <v/>
      </c>
      <c r="H126" s="52" t="str">
        <f t="shared" si="8"/>
        <v/>
      </c>
      <c r="I126" s="52" t="str">
        <f t="shared" si="3"/>
        <v/>
      </c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>
      <c r="A127" s="39"/>
      <c r="B127" s="39"/>
      <c r="C127" s="39"/>
      <c r="D127" s="39"/>
      <c r="E127" s="51" t="str">
        <f t="shared" si="4"/>
        <v/>
      </c>
      <c r="F127" s="52" t="str">
        <f t="shared" si="6"/>
        <v/>
      </c>
      <c r="G127" s="52" t="str">
        <f t="shared" si="7"/>
        <v/>
      </c>
      <c r="H127" s="52" t="str">
        <f t="shared" si="8"/>
        <v/>
      </c>
      <c r="I127" s="52" t="str">
        <f t="shared" si="3"/>
        <v/>
      </c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>
      <c r="A128" s="39"/>
      <c r="B128" s="39"/>
      <c r="C128" s="39"/>
      <c r="D128" s="39"/>
      <c r="E128" s="51" t="str">
        <f t="shared" si="4"/>
        <v/>
      </c>
      <c r="F128" s="52" t="str">
        <f t="shared" si="6"/>
        <v/>
      </c>
      <c r="G128" s="52" t="str">
        <f t="shared" si="7"/>
        <v/>
      </c>
      <c r="H128" s="52" t="str">
        <f t="shared" si="8"/>
        <v/>
      </c>
      <c r="I128" s="52" t="str">
        <f t="shared" si="3"/>
        <v/>
      </c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>
      <c r="A129" s="39"/>
      <c r="B129" s="39"/>
      <c r="C129" s="39"/>
      <c r="D129" s="39"/>
      <c r="E129" s="51" t="str">
        <f t="shared" si="4"/>
        <v/>
      </c>
      <c r="F129" s="52" t="str">
        <f t="shared" si="6"/>
        <v/>
      </c>
      <c r="G129" s="52" t="str">
        <f t="shared" si="7"/>
        <v/>
      </c>
      <c r="H129" s="52" t="str">
        <f t="shared" si="8"/>
        <v/>
      </c>
      <c r="I129" s="52" t="str">
        <f t="shared" si="3"/>
        <v/>
      </c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>
      <c r="A130" s="39"/>
      <c r="B130" s="39"/>
      <c r="C130" s="39"/>
      <c r="D130" s="39"/>
      <c r="E130" s="51" t="str">
        <f t="shared" si="4"/>
        <v/>
      </c>
      <c r="F130" s="52" t="str">
        <f t="shared" si="6"/>
        <v/>
      </c>
      <c r="G130" s="52" t="str">
        <f t="shared" si="7"/>
        <v/>
      </c>
      <c r="H130" s="52" t="str">
        <f t="shared" si="8"/>
        <v/>
      </c>
      <c r="I130" s="52" t="str">
        <f t="shared" si="3"/>
        <v/>
      </c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>
      <c r="A131" s="39"/>
      <c r="B131" s="39"/>
      <c r="C131" s="39"/>
      <c r="D131" s="39"/>
      <c r="E131" s="51" t="str">
        <f t="shared" si="4"/>
        <v/>
      </c>
      <c r="F131" s="52" t="str">
        <f t="shared" si="6"/>
        <v/>
      </c>
      <c r="G131" s="52" t="str">
        <f t="shared" si="7"/>
        <v/>
      </c>
      <c r="H131" s="52" t="str">
        <f t="shared" si="8"/>
        <v/>
      </c>
      <c r="I131" s="52" t="str">
        <f t="shared" si="3"/>
        <v/>
      </c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>
      <c r="A132" s="39"/>
      <c r="B132" s="39"/>
      <c r="C132" s="39"/>
      <c r="D132" s="39"/>
      <c r="E132" s="51" t="str">
        <f t="shared" si="4"/>
        <v/>
      </c>
      <c r="F132" s="52" t="str">
        <f t="shared" si="6"/>
        <v/>
      </c>
      <c r="G132" s="52" t="str">
        <f t="shared" si="7"/>
        <v/>
      </c>
      <c r="H132" s="52" t="str">
        <f t="shared" si="8"/>
        <v/>
      </c>
      <c r="I132" s="52" t="str">
        <f t="shared" si="3"/>
        <v/>
      </c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>
      <c r="A133" s="39"/>
      <c r="B133" s="39"/>
      <c r="C133" s="39"/>
      <c r="D133" s="39"/>
      <c r="E133" s="51" t="str">
        <f t="shared" si="4"/>
        <v/>
      </c>
      <c r="F133" s="52" t="str">
        <f t="shared" si="6"/>
        <v/>
      </c>
      <c r="G133" s="52" t="str">
        <f t="shared" si="7"/>
        <v/>
      </c>
      <c r="H133" s="52" t="str">
        <f t="shared" si="8"/>
        <v/>
      </c>
      <c r="I133" s="52" t="str">
        <f t="shared" si="3"/>
        <v/>
      </c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>
      <c r="A134" s="39"/>
      <c r="B134" s="39"/>
      <c r="C134" s="39"/>
      <c r="D134" s="39"/>
      <c r="E134" s="51" t="str">
        <f t="shared" si="4"/>
        <v/>
      </c>
      <c r="F134" s="52" t="str">
        <f t="shared" si="6"/>
        <v/>
      </c>
      <c r="G134" s="52" t="str">
        <f t="shared" si="7"/>
        <v/>
      </c>
      <c r="H134" s="52" t="str">
        <f t="shared" si="8"/>
        <v/>
      </c>
      <c r="I134" s="52" t="str">
        <f t="shared" si="3"/>
        <v/>
      </c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>
      <c r="A135" s="39"/>
      <c r="B135" s="39"/>
      <c r="C135" s="39"/>
      <c r="D135" s="39"/>
      <c r="E135" s="51" t="str">
        <f t="shared" si="4"/>
        <v/>
      </c>
      <c r="F135" s="52" t="str">
        <f t="shared" si="6"/>
        <v/>
      </c>
      <c r="G135" s="52" t="str">
        <f t="shared" si="7"/>
        <v/>
      </c>
      <c r="H135" s="52" t="str">
        <f t="shared" si="8"/>
        <v/>
      </c>
      <c r="I135" s="52" t="str">
        <f t="shared" si="3"/>
        <v/>
      </c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>
      <c r="A136" s="39"/>
      <c r="B136" s="39"/>
      <c r="C136" s="39"/>
      <c r="D136" s="39"/>
      <c r="E136" s="51" t="str">
        <f t="shared" si="4"/>
        <v/>
      </c>
      <c r="F136" s="52" t="str">
        <f t="shared" si="6"/>
        <v/>
      </c>
      <c r="G136" s="52" t="str">
        <f t="shared" si="7"/>
        <v/>
      </c>
      <c r="H136" s="52" t="str">
        <f t="shared" si="8"/>
        <v/>
      </c>
      <c r="I136" s="52" t="str">
        <f t="shared" si="3"/>
        <v/>
      </c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>
      <c r="A137" s="39"/>
      <c r="B137" s="39"/>
      <c r="C137" s="39"/>
      <c r="D137" s="39"/>
      <c r="E137" s="51" t="str">
        <f t="shared" si="4"/>
        <v/>
      </c>
      <c r="F137" s="52" t="str">
        <f t="shared" si="6"/>
        <v/>
      </c>
      <c r="G137" s="52" t="str">
        <f t="shared" si="7"/>
        <v/>
      </c>
      <c r="H137" s="52" t="str">
        <f t="shared" si="8"/>
        <v/>
      </c>
      <c r="I137" s="52" t="str">
        <f t="shared" si="3"/>
        <v/>
      </c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>
      <c r="A138" s="39"/>
      <c r="B138" s="39"/>
      <c r="C138" s="39"/>
      <c r="D138" s="39"/>
      <c r="E138" s="51" t="str">
        <f t="shared" si="4"/>
        <v/>
      </c>
      <c r="F138" s="52" t="str">
        <f t="shared" si="6"/>
        <v/>
      </c>
      <c r="G138" s="52" t="str">
        <f t="shared" si="7"/>
        <v/>
      </c>
      <c r="H138" s="52" t="str">
        <f t="shared" si="8"/>
        <v/>
      </c>
      <c r="I138" s="52" t="str">
        <f t="shared" si="3"/>
        <v/>
      </c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>
      <c r="A139" s="39"/>
      <c r="B139" s="39"/>
      <c r="C139" s="39"/>
      <c r="D139" s="39"/>
      <c r="E139" s="51" t="str">
        <f t="shared" si="4"/>
        <v/>
      </c>
      <c r="F139" s="52" t="str">
        <f t="shared" si="6"/>
        <v/>
      </c>
      <c r="G139" s="52" t="str">
        <f t="shared" si="7"/>
        <v/>
      </c>
      <c r="H139" s="52" t="str">
        <f t="shared" si="8"/>
        <v/>
      </c>
      <c r="I139" s="52" t="str">
        <f t="shared" si="3"/>
        <v/>
      </c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>
      <c r="A140" s="39"/>
      <c r="B140" s="39"/>
      <c r="C140" s="39"/>
      <c r="D140" s="39"/>
      <c r="E140" s="51" t="str">
        <f t="shared" si="4"/>
        <v/>
      </c>
      <c r="F140" s="52" t="str">
        <f t="shared" si="6"/>
        <v/>
      </c>
      <c r="G140" s="52" t="str">
        <f t="shared" si="7"/>
        <v/>
      </c>
      <c r="H140" s="52" t="str">
        <f t="shared" si="8"/>
        <v/>
      </c>
      <c r="I140" s="52" t="str">
        <f t="shared" si="3"/>
        <v/>
      </c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>
      <c r="A141" s="39"/>
      <c r="B141" s="39"/>
      <c r="C141" s="39"/>
      <c r="D141" s="39"/>
      <c r="E141" s="51" t="str">
        <f t="shared" si="4"/>
        <v/>
      </c>
      <c r="F141" s="52" t="str">
        <f t="shared" si="6"/>
        <v/>
      </c>
      <c r="G141" s="52" t="str">
        <f t="shared" si="7"/>
        <v/>
      </c>
      <c r="H141" s="52" t="str">
        <f t="shared" si="8"/>
        <v/>
      </c>
      <c r="I141" s="52" t="str">
        <f t="shared" si="3"/>
        <v/>
      </c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>
      <c r="A142" s="39"/>
      <c r="B142" s="39"/>
      <c r="C142" s="39"/>
      <c r="D142" s="39"/>
      <c r="E142" s="51" t="str">
        <f t="shared" si="4"/>
        <v/>
      </c>
      <c r="F142" s="52" t="str">
        <f t="shared" si="6"/>
        <v/>
      </c>
      <c r="G142" s="52" t="str">
        <f t="shared" si="7"/>
        <v/>
      </c>
      <c r="H142" s="52" t="str">
        <f t="shared" si="8"/>
        <v/>
      </c>
      <c r="I142" s="52" t="str">
        <f t="shared" si="3"/>
        <v/>
      </c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>
      <c r="A143" s="39"/>
      <c r="B143" s="39"/>
      <c r="C143" s="39"/>
      <c r="D143" s="39"/>
      <c r="E143" s="51" t="str">
        <f t="shared" si="4"/>
        <v/>
      </c>
      <c r="F143" s="52" t="str">
        <f t="shared" si="6"/>
        <v/>
      </c>
      <c r="G143" s="52" t="str">
        <f t="shared" si="7"/>
        <v/>
      </c>
      <c r="H143" s="52" t="str">
        <f t="shared" si="8"/>
        <v/>
      </c>
      <c r="I143" s="52" t="str">
        <f t="shared" si="3"/>
        <v/>
      </c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>
      <c r="A144" s="39"/>
      <c r="B144" s="39"/>
      <c r="C144" s="39"/>
      <c r="D144" s="39"/>
      <c r="E144" s="51" t="str">
        <f t="shared" si="4"/>
        <v/>
      </c>
      <c r="F144" s="52" t="str">
        <f t="shared" si="6"/>
        <v/>
      </c>
      <c r="G144" s="52" t="str">
        <f t="shared" si="7"/>
        <v/>
      </c>
      <c r="H144" s="52" t="str">
        <f t="shared" si="8"/>
        <v/>
      </c>
      <c r="I144" s="52" t="str">
        <f t="shared" si="3"/>
        <v/>
      </c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>
      <c r="A145" s="39"/>
      <c r="B145" s="39"/>
      <c r="C145" s="39"/>
      <c r="D145" s="39"/>
      <c r="E145" s="51" t="str">
        <f t="shared" si="4"/>
        <v/>
      </c>
      <c r="F145" s="52" t="str">
        <f t="shared" si="6"/>
        <v/>
      </c>
      <c r="G145" s="52" t="str">
        <f t="shared" si="7"/>
        <v/>
      </c>
      <c r="H145" s="52" t="str">
        <f t="shared" si="8"/>
        <v/>
      </c>
      <c r="I145" s="52" t="str">
        <f t="shared" si="3"/>
        <v/>
      </c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>
      <c r="A146" s="39"/>
      <c r="B146" s="39"/>
      <c r="C146" s="39"/>
      <c r="D146" s="39"/>
      <c r="E146" s="51" t="str">
        <f t="shared" si="4"/>
        <v/>
      </c>
      <c r="F146" s="52" t="str">
        <f t="shared" si="6"/>
        <v/>
      </c>
      <c r="G146" s="52" t="str">
        <f t="shared" si="7"/>
        <v/>
      </c>
      <c r="H146" s="52" t="str">
        <f t="shared" si="8"/>
        <v/>
      </c>
      <c r="I146" s="52" t="str">
        <f t="shared" si="3"/>
        <v/>
      </c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>
      <c r="A147" s="39"/>
      <c r="B147" s="39"/>
      <c r="C147" s="39"/>
      <c r="D147" s="39"/>
      <c r="E147" s="51" t="str">
        <f t="shared" si="4"/>
        <v/>
      </c>
      <c r="F147" s="52" t="str">
        <f t="shared" si="6"/>
        <v/>
      </c>
      <c r="G147" s="52" t="str">
        <f t="shared" si="7"/>
        <v/>
      </c>
      <c r="H147" s="52" t="str">
        <f t="shared" si="8"/>
        <v/>
      </c>
      <c r="I147" s="52" t="str">
        <f t="shared" si="3"/>
        <v/>
      </c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>
      <c r="A148" s="39"/>
      <c r="B148" s="39"/>
      <c r="C148" s="39"/>
      <c r="D148" s="39"/>
      <c r="E148" s="51" t="str">
        <f t="shared" si="4"/>
        <v/>
      </c>
      <c r="F148" s="52" t="str">
        <f t="shared" si="6"/>
        <v/>
      </c>
      <c r="G148" s="52" t="str">
        <f t="shared" si="7"/>
        <v/>
      </c>
      <c r="H148" s="52" t="str">
        <f t="shared" si="8"/>
        <v/>
      </c>
      <c r="I148" s="52" t="str">
        <f t="shared" si="3"/>
        <v/>
      </c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>
      <c r="A149" s="39"/>
      <c r="B149" s="39"/>
      <c r="C149" s="39"/>
      <c r="D149" s="39"/>
      <c r="E149" s="51" t="str">
        <f t="shared" si="4"/>
        <v/>
      </c>
      <c r="F149" s="52" t="str">
        <f t="shared" si="6"/>
        <v/>
      </c>
      <c r="G149" s="52" t="str">
        <f t="shared" si="7"/>
        <v/>
      </c>
      <c r="H149" s="52" t="str">
        <f t="shared" si="8"/>
        <v/>
      </c>
      <c r="I149" s="52" t="str">
        <f t="shared" si="3"/>
        <v/>
      </c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>
      <c r="A150" s="39"/>
      <c r="B150" s="39"/>
      <c r="C150" s="39"/>
      <c r="D150" s="39"/>
      <c r="E150" s="51" t="str">
        <f t="shared" si="4"/>
        <v/>
      </c>
      <c r="F150" s="52" t="str">
        <f t="shared" si="6"/>
        <v/>
      </c>
      <c r="G150" s="52" t="str">
        <f t="shared" si="7"/>
        <v/>
      </c>
      <c r="H150" s="52" t="str">
        <f t="shared" si="8"/>
        <v/>
      </c>
      <c r="I150" s="52" t="str">
        <f t="shared" si="3"/>
        <v/>
      </c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>
      <c r="A151" s="39"/>
      <c r="B151" s="39"/>
      <c r="C151" s="39"/>
      <c r="D151" s="39"/>
      <c r="E151" s="51" t="str">
        <f t="shared" si="4"/>
        <v/>
      </c>
      <c r="F151" s="52" t="str">
        <f t="shared" si="6"/>
        <v/>
      </c>
      <c r="G151" s="52" t="str">
        <f t="shared" si="7"/>
        <v/>
      </c>
      <c r="H151" s="52" t="str">
        <f t="shared" si="8"/>
        <v/>
      </c>
      <c r="I151" s="52" t="str">
        <f t="shared" si="3"/>
        <v/>
      </c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>
      <c r="A152" s="39"/>
      <c r="B152" s="39"/>
      <c r="C152" s="39"/>
      <c r="D152" s="39"/>
      <c r="E152" s="51" t="str">
        <f t="shared" si="4"/>
        <v/>
      </c>
      <c r="F152" s="52" t="str">
        <f t="shared" si="6"/>
        <v/>
      </c>
      <c r="G152" s="52" t="str">
        <f t="shared" si="7"/>
        <v/>
      </c>
      <c r="H152" s="52" t="str">
        <f t="shared" si="8"/>
        <v/>
      </c>
      <c r="I152" s="52" t="str">
        <f t="shared" si="3"/>
        <v/>
      </c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>
      <c r="A153" s="39"/>
      <c r="B153" s="39"/>
      <c r="C153" s="39"/>
      <c r="D153" s="39"/>
      <c r="E153" s="51" t="str">
        <f t="shared" si="4"/>
        <v/>
      </c>
      <c r="F153" s="52" t="str">
        <f t="shared" si="6"/>
        <v/>
      </c>
      <c r="G153" s="52" t="str">
        <f t="shared" si="7"/>
        <v/>
      </c>
      <c r="H153" s="52" t="str">
        <f t="shared" si="8"/>
        <v/>
      </c>
      <c r="I153" s="52" t="str">
        <f t="shared" si="3"/>
        <v/>
      </c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>
      <c r="A154" s="39"/>
      <c r="B154" s="39"/>
      <c r="C154" s="39"/>
      <c r="D154" s="39"/>
      <c r="E154" s="51" t="str">
        <f t="shared" si="4"/>
        <v/>
      </c>
      <c r="F154" s="52" t="str">
        <f t="shared" si="6"/>
        <v/>
      </c>
      <c r="G154" s="52" t="str">
        <f t="shared" si="7"/>
        <v/>
      </c>
      <c r="H154" s="52" t="str">
        <f t="shared" si="8"/>
        <v/>
      </c>
      <c r="I154" s="52" t="str">
        <f t="shared" si="3"/>
        <v/>
      </c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>
      <c r="A155" s="39"/>
      <c r="B155" s="39"/>
      <c r="C155" s="39"/>
      <c r="D155" s="39"/>
      <c r="E155" s="51" t="str">
        <f t="shared" si="4"/>
        <v/>
      </c>
      <c r="F155" s="52" t="str">
        <f t="shared" si="6"/>
        <v/>
      </c>
      <c r="G155" s="52" t="str">
        <f t="shared" si="7"/>
        <v/>
      </c>
      <c r="H155" s="52" t="str">
        <f t="shared" si="8"/>
        <v/>
      </c>
      <c r="I155" s="52" t="str">
        <f t="shared" si="3"/>
        <v/>
      </c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>
      <c r="A156" s="39"/>
      <c r="B156" s="39"/>
      <c r="C156" s="39"/>
      <c r="D156" s="39"/>
      <c r="E156" s="51" t="str">
        <f t="shared" si="4"/>
        <v/>
      </c>
      <c r="F156" s="52" t="str">
        <f t="shared" si="6"/>
        <v/>
      </c>
      <c r="G156" s="52" t="str">
        <f t="shared" si="7"/>
        <v/>
      </c>
      <c r="H156" s="52" t="str">
        <f t="shared" si="8"/>
        <v/>
      </c>
      <c r="I156" s="52" t="str">
        <f t="shared" si="3"/>
        <v/>
      </c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>
      <c r="A157" s="39"/>
      <c r="B157" s="39"/>
      <c r="C157" s="39"/>
      <c r="D157" s="39"/>
      <c r="E157" s="51" t="str">
        <f t="shared" si="4"/>
        <v/>
      </c>
      <c r="F157" s="52" t="str">
        <f t="shared" si="6"/>
        <v/>
      </c>
      <c r="G157" s="52" t="str">
        <f t="shared" si="7"/>
        <v/>
      </c>
      <c r="H157" s="52" t="str">
        <f t="shared" si="8"/>
        <v/>
      </c>
      <c r="I157" s="52" t="str">
        <f t="shared" si="3"/>
        <v/>
      </c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>
      <c r="A158" s="39"/>
      <c r="B158" s="39"/>
      <c r="C158" s="39"/>
      <c r="D158" s="39"/>
      <c r="E158" s="51" t="str">
        <f t="shared" si="4"/>
        <v/>
      </c>
      <c r="F158" s="52" t="str">
        <f t="shared" si="6"/>
        <v/>
      </c>
      <c r="G158" s="52" t="str">
        <f t="shared" si="7"/>
        <v/>
      </c>
      <c r="H158" s="52" t="str">
        <f t="shared" si="8"/>
        <v/>
      </c>
      <c r="I158" s="52" t="str">
        <f t="shared" si="3"/>
        <v/>
      </c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>
      <c r="A159" s="39"/>
      <c r="B159" s="39"/>
      <c r="C159" s="39"/>
      <c r="D159" s="39"/>
      <c r="E159" s="51" t="str">
        <f t="shared" si="4"/>
        <v/>
      </c>
      <c r="F159" s="52" t="str">
        <f t="shared" si="6"/>
        <v/>
      </c>
      <c r="G159" s="52" t="str">
        <f t="shared" si="7"/>
        <v/>
      </c>
      <c r="H159" s="52" t="str">
        <f t="shared" si="8"/>
        <v/>
      </c>
      <c r="I159" s="52" t="str">
        <f t="shared" si="3"/>
        <v/>
      </c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>
      <c r="A160" s="39"/>
      <c r="B160" s="39"/>
      <c r="C160" s="39"/>
      <c r="D160" s="39"/>
      <c r="E160" s="51" t="str">
        <f t="shared" si="4"/>
        <v/>
      </c>
      <c r="F160" s="52" t="str">
        <f t="shared" si="6"/>
        <v/>
      </c>
      <c r="G160" s="52" t="str">
        <f t="shared" si="7"/>
        <v/>
      </c>
      <c r="H160" s="52" t="str">
        <f t="shared" si="8"/>
        <v/>
      </c>
      <c r="I160" s="52" t="str">
        <f t="shared" si="3"/>
        <v/>
      </c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>
      <c r="A161" s="39"/>
      <c r="B161" s="39"/>
      <c r="C161" s="39"/>
      <c r="D161" s="39"/>
      <c r="E161" s="51" t="str">
        <f t="shared" si="4"/>
        <v/>
      </c>
      <c r="F161" s="52" t="str">
        <f t="shared" si="6"/>
        <v/>
      </c>
      <c r="G161" s="52" t="str">
        <f t="shared" si="7"/>
        <v/>
      </c>
      <c r="H161" s="52" t="str">
        <f t="shared" si="8"/>
        <v/>
      </c>
      <c r="I161" s="52" t="str">
        <f t="shared" si="3"/>
        <v/>
      </c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>
      <c r="A162" s="39"/>
      <c r="B162" s="39"/>
      <c r="C162" s="39"/>
      <c r="D162" s="39"/>
      <c r="E162" s="51" t="str">
        <f t="shared" si="4"/>
        <v/>
      </c>
      <c r="F162" s="52" t="str">
        <f t="shared" si="6"/>
        <v/>
      </c>
      <c r="G162" s="52" t="str">
        <f t="shared" si="7"/>
        <v/>
      </c>
      <c r="H162" s="52" t="str">
        <f t="shared" si="8"/>
        <v/>
      </c>
      <c r="I162" s="52" t="str">
        <f t="shared" si="3"/>
        <v/>
      </c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>
      <c r="A163" s="39"/>
      <c r="B163" s="39"/>
      <c r="C163" s="39"/>
      <c r="D163" s="39"/>
      <c r="E163" s="51" t="str">
        <f t="shared" si="4"/>
        <v/>
      </c>
      <c r="F163" s="52" t="str">
        <f t="shared" si="6"/>
        <v/>
      </c>
      <c r="G163" s="52" t="str">
        <f t="shared" si="7"/>
        <v/>
      </c>
      <c r="H163" s="52" t="str">
        <f t="shared" si="8"/>
        <v/>
      </c>
      <c r="I163" s="52" t="str">
        <f t="shared" si="3"/>
        <v/>
      </c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>
      <c r="A164" s="39"/>
      <c r="B164" s="39"/>
      <c r="C164" s="39"/>
      <c r="D164" s="39"/>
      <c r="E164" s="51" t="str">
        <f t="shared" si="4"/>
        <v/>
      </c>
      <c r="F164" s="52" t="str">
        <f t="shared" si="6"/>
        <v/>
      </c>
      <c r="G164" s="52" t="str">
        <f t="shared" si="7"/>
        <v/>
      </c>
      <c r="H164" s="52" t="str">
        <f t="shared" si="8"/>
        <v/>
      </c>
      <c r="I164" s="52" t="str">
        <f t="shared" si="3"/>
        <v/>
      </c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>
      <c r="A165" s="39"/>
      <c r="B165" s="39"/>
      <c r="C165" s="39"/>
      <c r="D165" s="39"/>
      <c r="E165" s="51" t="str">
        <f t="shared" si="4"/>
        <v/>
      </c>
      <c r="F165" s="52" t="str">
        <f t="shared" si="6"/>
        <v/>
      </c>
      <c r="G165" s="52" t="str">
        <f t="shared" si="7"/>
        <v/>
      </c>
      <c r="H165" s="52" t="str">
        <f t="shared" si="8"/>
        <v/>
      </c>
      <c r="I165" s="52" t="str">
        <f t="shared" si="3"/>
        <v/>
      </c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>
      <c r="A166" s="39"/>
      <c r="B166" s="39"/>
      <c r="C166" s="39"/>
      <c r="D166" s="39"/>
      <c r="E166" s="51" t="str">
        <f t="shared" si="4"/>
        <v/>
      </c>
      <c r="F166" s="52" t="str">
        <f t="shared" si="6"/>
        <v/>
      </c>
      <c r="G166" s="52" t="str">
        <f t="shared" si="7"/>
        <v/>
      </c>
      <c r="H166" s="52" t="str">
        <f t="shared" si="8"/>
        <v/>
      </c>
      <c r="I166" s="52" t="str">
        <f t="shared" si="3"/>
        <v/>
      </c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>
      <c r="A167" s="39"/>
      <c r="B167" s="39"/>
      <c r="C167" s="39"/>
      <c r="D167" s="39"/>
      <c r="E167" s="51" t="str">
        <f t="shared" si="4"/>
        <v/>
      </c>
      <c r="F167" s="52" t="str">
        <f t="shared" si="6"/>
        <v/>
      </c>
      <c r="G167" s="52" t="str">
        <f t="shared" si="7"/>
        <v/>
      </c>
      <c r="H167" s="52" t="str">
        <f t="shared" si="8"/>
        <v/>
      </c>
      <c r="I167" s="52" t="str">
        <f t="shared" si="3"/>
        <v/>
      </c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>
      <c r="A168" s="39"/>
      <c r="B168" s="39"/>
      <c r="C168" s="39"/>
      <c r="D168" s="39"/>
      <c r="E168" s="51" t="str">
        <f t="shared" si="4"/>
        <v/>
      </c>
      <c r="F168" s="52" t="str">
        <f t="shared" si="6"/>
        <v/>
      </c>
      <c r="G168" s="52" t="str">
        <f t="shared" si="7"/>
        <v/>
      </c>
      <c r="H168" s="52" t="str">
        <f t="shared" si="8"/>
        <v/>
      </c>
      <c r="I168" s="52" t="str">
        <f t="shared" si="3"/>
        <v/>
      </c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>
      <c r="A169" s="39"/>
      <c r="B169" s="39"/>
      <c r="C169" s="39"/>
      <c r="D169" s="39"/>
      <c r="E169" s="51" t="str">
        <f t="shared" si="4"/>
        <v/>
      </c>
      <c r="F169" s="52" t="str">
        <f t="shared" si="6"/>
        <v/>
      </c>
      <c r="G169" s="52" t="str">
        <f t="shared" si="7"/>
        <v/>
      </c>
      <c r="H169" s="52" t="str">
        <f t="shared" si="8"/>
        <v/>
      </c>
      <c r="I169" s="52" t="str">
        <f t="shared" si="3"/>
        <v/>
      </c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>
      <c r="A170" s="39"/>
      <c r="B170" s="39"/>
      <c r="C170" s="39"/>
      <c r="D170" s="39"/>
      <c r="E170" s="51" t="str">
        <f t="shared" si="4"/>
        <v/>
      </c>
      <c r="F170" s="52" t="str">
        <f t="shared" si="6"/>
        <v/>
      </c>
      <c r="G170" s="52" t="str">
        <f t="shared" si="7"/>
        <v/>
      </c>
      <c r="H170" s="52" t="str">
        <f t="shared" si="8"/>
        <v/>
      </c>
      <c r="I170" s="52" t="str">
        <f t="shared" si="3"/>
        <v/>
      </c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>
      <c r="A171" s="39"/>
      <c r="B171" s="39"/>
      <c r="C171" s="39"/>
      <c r="D171" s="39"/>
      <c r="E171" s="51" t="str">
        <f t="shared" si="4"/>
        <v/>
      </c>
      <c r="F171" s="52" t="str">
        <f t="shared" si="6"/>
        <v/>
      </c>
      <c r="G171" s="52" t="str">
        <f t="shared" si="7"/>
        <v/>
      </c>
      <c r="H171" s="52" t="str">
        <f t="shared" si="8"/>
        <v/>
      </c>
      <c r="I171" s="52" t="str">
        <f t="shared" si="3"/>
        <v/>
      </c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>
      <c r="A172" s="39"/>
      <c r="B172" s="39"/>
      <c r="C172" s="39"/>
      <c r="D172" s="39"/>
      <c r="E172" s="51" t="str">
        <f t="shared" si="4"/>
        <v/>
      </c>
      <c r="F172" s="52" t="str">
        <f t="shared" si="6"/>
        <v/>
      </c>
      <c r="G172" s="52" t="str">
        <f t="shared" si="7"/>
        <v/>
      </c>
      <c r="H172" s="52" t="str">
        <f t="shared" si="8"/>
        <v/>
      </c>
      <c r="I172" s="52" t="str">
        <f t="shared" si="3"/>
        <v/>
      </c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>
      <c r="A173" s="39"/>
      <c r="B173" s="39"/>
      <c r="C173" s="39"/>
      <c r="D173" s="39"/>
      <c r="E173" s="51" t="str">
        <f t="shared" si="4"/>
        <v/>
      </c>
      <c r="F173" s="52" t="str">
        <f t="shared" si="6"/>
        <v/>
      </c>
      <c r="G173" s="52" t="str">
        <f t="shared" si="7"/>
        <v/>
      </c>
      <c r="H173" s="52" t="str">
        <f t="shared" si="8"/>
        <v/>
      </c>
      <c r="I173" s="52" t="str">
        <f t="shared" si="3"/>
        <v/>
      </c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>
      <c r="A174" s="39"/>
      <c r="B174" s="39"/>
      <c r="C174" s="39"/>
      <c r="D174" s="39"/>
      <c r="E174" s="51" t="str">
        <f t="shared" si="4"/>
        <v/>
      </c>
      <c r="F174" s="52" t="str">
        <f t="shared" si="6"/>
        <v/>
      </c>
      <c r="G174" s="52" t="str">
        <f t="shared" si="7"/>
        <v/>
      </c>
      <c r="H174" s="52" t="str">
        <f t="shared" si="8"/>
        <v/>
      </c>
      <c r="I174" s="52" t="str">
        <f t="shared" si="3"/>
        <v/>
      </c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>
      <c r="A175" s="39"/>
      <c r="B175" s="39"/>
      <c r="C175" s="39"/>
      <c r="D175" s="39"/>
      <c r="E175" s="51" t="str">
        <f t="shared" si="4"/>
        <v/>
      </c>
      <c r="F175" s="52" t="str">
        <f t="shared" si="6"/>
        <v/>
      </c>
      <c r="G175" s="52" t="str">
        <f t="shared" si="7"/>
        <v/>
      </c>
      <c r="H175" s="52" t="str">
        <f t="shared" si="8"/>
        <v/>
      </c>
      <c r="I175" s="52" t="str">
        <f t="shared" si="3"/>
        <v/>
      </c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>
      <c r="A176" s="39"/>
      <c r="B176" s="39"/>
      <c r="C176" s="39"/>
      <c r="D176" s="39"/>
      <c r="E176" s="51" t="str">
        <f t="shared" si="4"/>
        <v/>
      </c>
      <c r="F176" s="52" t="str">
        <f t="shared" si="6"/>
        <v/>
      </c>
      <c r="G176" s="52" t="str">
        <f t="shared" si="7"/>
        <v/>
      </c>
      <c r="H176" s="52" t="str">
        <f t="shared" si="8"/>
        <v/>
      </c>
      <c r="I176" s="52" t="str">
        <f t="shared" si="3"/>
        <v/>
      </c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>
      <c r="A177" s="39"/>
      <c r="B177" s="39"/>
      <c r="C177" s="39"/>
      <c r="D177" s="39"/>
      <c r="E177" s="51" t="str">
        <f t="shared" si="4"/>
        <v/>
      </c>
      <c r="F177" s="52" t="str">
        <f t="shared" si="6"/>
        <v/>
      </c>
      <c r="G177" s="52" t="str">
        <f t="shared" si="7"/>
        <v/>
      </c>
      <c r="H177" s="52" t="str">
        <f t="shared" si="8"/>
        <v/>
      </c>
      <c r="I177" s="52" t="str">
        <f t="shared" si="3"/>
        <v/>
      </c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>
      <c r="A178" s="39"/>
      <c r="B178" s="39"/>
      <c r="C178" s="39"/>
      <c r="D178" s="39"/>
      <c r="E178" s="51" t="str">
        <f t="shared" si="4"/>
        <v/>
      </c>
      <c r="F178" s="52" t="str">
        <f t="shared" si="6"/>
        <v/>
      </c>
      <c r="G178" s="52" t="str">
        <f t="shared" si="7"/>
        <v/>
      </c>
      <c r="H178" s="52" t="str">
        <f t="shared" si="8"/>
        <v/>
      </c>
      <c r="I178" s="52" t="str">
        <f t="shared" si="3"/>
        <v/>
      </c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>
      <c r="A179" s="39"/>
      <c r="B179" s="39"/>
      <c r="C179" s="39"/>
      <c r="D179" s="39"/>
      <c r="E179" s="51" t="str">
        <f t="shared" si="4"/>
        <v/>
      </c>
      <c r="F179" s="52" t="str">
        <f t="shared" si="6"/>
        <v/>
      </c>
      <c r="G179" s="52" t="str">
        <f t="shared" si="7"/>
        <v/>
      </c>
      <c r="H179" s="52" t="str">
        <f t="shared" si="8"/>
        <v/>
      </c>
      <c r="I179" s="52" t="str">
        <f t="shared" si="3"/>
        <v/>
      </c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>
      <c r="A180" s="39"/>
      <c r="B180" s="39"/>
      <c r="C180" s="39"/>
      <c r="D180" s="39"/>
      <c r="E180" s="51" t="str">
        <f t="shared" si="4"/>
        <v/>
      </c>
      <c r="F180" s="52" t="str">
        <f t="shared" si="6"/>
        <v/>
      </c>
      <c r="G180" s="52" t="str">
        <f t="shared" si="7"/>
        <v/>
      </c>
      <c r="H180" s="52" t="str">
        <f t="shared" si="8"/>
        <v/>
      </c>
      <c r="I180" s="52" t="str">
        <f t="shared" si="3"/>
        <v/>
      </c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>
      <c r="A181" s="39"/>
      <c r="B181" s="39"/>
      <c r="C181" s="39"/>
      <c r="D181" s="39"/>
      <c r="E181" s="51" t="str">
        <f t="shared" si="4"/>
        <v/>
      </c>
      <c r="F181" s="52" t="str">
        <f t="shared" si="6"/>
        <v/>
      </c>
      <c r="G181" s="52" t="str">
        <f t="shared" si="7"/>
        <v/>
      </c>
      <c r="H181" s="52" t="str">
        <f t="shared" si="8"/>
        <v/>
      </c>
      <c r="I181" s="52" t="str">
        <f t="shared" si="3"/>
        <v/>
      </c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>
      <c r="A182" s="39"/>
      <c r="B182" s="39"/>
      <c r="C182" s="39"/>
      <c r="D182" s="39"/>
      <c r="E182" s="51" t="str">
        <f t="shared" si="4"/>
        <v/>
      </c>
      <c r="F182" s="52" t="str">
        <f t="shared" si="6"/>
        <v/>
      </c>
      <c r="G182" s="52" t="str">
        <f t="shared" si="7"/>
        <v/>
      </c>
      <c r="H182" s="52" t="str">
        <f t="shared" si="8"/>
        <v/>
      </c>
      <c r="I182" s="52" t="str">
        <f t="shared" si="3"/>
        <v/>
      </c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>
      <c r="A183" s="39"/>
      <c r="B183" s="39"/>
      <c r="C183" s="39"/>
      <c r="D183" s="39"/>
      <c r="E183" s="51" t="str">
        <f t="shared" si="4"/>
        <v/>
      </c>
      <c r="F183" s="52" t="str">
        <f t="shared" si="6"/>
        <v/>
      </c>
      <c r="G183" s="52" t="str">
        <f t="shared" si="7"/>
        <v/>
      </c>
      <c r="H183" s="52" t="str">
        <f t="shared" si="8"/>
        <v/>
      </c>
      <c r="I183" s="52" t="str">
        <f t="shared" si="3"/>
        <v/>
      </c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>
      <c r="A184" s="39"/>
      <c r="B184" s="39"/>
      <c r="C184" s="39"/>
      <c r="D184" s="39"/>
      <c r="E184" s="51" t="str">
        <f t="shared" si="4"/>
        <v/>
      </c>
      <c r="F184" s="52" t="str">
        <f t="shared" si="6"/>
        <v/>
      </c>
      <c r="G184" s="52" t="str">
        <f t="shared" si="7"/>
        <v/>
      </c>
      <c r="H184" s="52" t="str">
        <f t="shared" si="8"/>
        <v/>
      </c>
      <c r="I184" s="52" t="str">
        <f t="shared" si="3"/>
        <v/>
      </c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>
      <c r="A185" s="39"/>
      <c r="B185" s="39"/>
      <c r="C185" s="39"/>
      <c r="D185" s="39"/>
      <c r="E185" s="51" t="str">
        <f t="shared" si="4"/>
        <v/>
      </c>
      <c r="F185" s="52" t="str">
        <f t="shared" si="6"/>
        <v/>
      </c>
      <c r="G185" s="52" t="str">
        <f t="shared" si="7"/>
        <v/>
      </c>
      <c r="H185" s="52" t="str">
        <f t="shared" si="8"/>
        <v/>
      </c>
      <c r="I185" s="52" t="str">
        <f t="shared" si="3"/>
        <v/>
      </c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>
      <c r="A186" s="39"/>
      <c r="B186" s="39"/>
      <c r="C186" s="39"/>
      <c r="D186" s="39"/>
      <c r="E186" s="51" t="str">
        <f t="shared" si="4"/>
        <v/>
      </c>
      <c r="F186" s="52" t="str">
        <f t="shared" si="6"/>
        <v/>
      </c>
      <c r="G186" s="52" t="str">
        <f t="shared" si="7"/>
        <v/>
      </c>
      <c r="H186" s="52" t="str">
        <f t="shared" si="8"/>
        <v/>
      </c>
      <c r="I186" s="52" t="str">
        <f t="shared" si="3"/>
        <v/>
      </c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>
      <c r="A187" s="39"/>
      <c r="B187" s="39"/>
      <c r="C187" s="39"/>
      <c r="D187" s="39"/>
      <c r="E187" s="51" t="str">
        <f t="shared" si="4"/>
        <v/>
      </c>
      <c r="F187" s="52" t="str">
        <f t="shared" si="6"/>
        <v/>
      </c>
      <c r="G187" s="52" t="str">
        <f t="shared" si="7"/>
        <v/>
      </c>
      <c r="H187" s="52" t="str">
        <f t="shared" si="8"/>
        <v/>
      </c>
      <c r="I187" s="52" t="str">
        <f t="shared" si="3"/>
        <v/>
      </c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>
      <c r="A188" s="39"/>
      <c r="B188" s="39"/>
      <c r="C188" s="39"/>
      <c r="D188" s="39"/>
      <c r="E188" s="51" t="str">
        <f t="shared" si="4"/>
        <v/>
      </c>
      <c r="F188" s="52" t="str">
        <f t="shared" si="6"/>
        <v/>
      </c>
      <c r="G188" s="52" t="str">
        <f t="shared" si="7"/>
        <v/>
      </c>
      <c r="H188" s="52" t="str">
        <f t="shared" si="8"/>
        <v/>
      </c>
      <c r="I188" s="52" t="str">
        <f t="shared" si="3"/>
        <v/>
      </c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>
      <c r="A189" s="39"/>
      <c r="B189" s="39"/>
      <c r="C189" s="39"/>
      <c r="D189" s="39"/>
      <c r="E189" s="51" t="str">
        <f t="shared" si="4"/>
        <v/>
      </c>
      <c r="F189" s="52" t="str">
        <f t="shared" si="6"/>
        <v/>
      </c>
      <c r="G189" s="52" t="str">
        <f t="shared" si="7"/>
        <v/>
      </c>
      <c r="H189" s="52" t="str">
        <f t="shared" si="8"/>
        <v/>
      </c>
      <c r="I189" s="52" t="str">
        <f t="shared" si="3"/>
        <v/>
      </c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>
      <c r="A190" s="39"/>
      <c r="B190" s="39"/>
      <c r="C190" s="39"/>
      <c r="D190" s="39"/>
      <c r="E190" s="51" t="str">
        <f t="shared" si="4"/>
        <v/>
      </c>
      <c r="F190" s="52" t="str">
        <f t="shared" si="6"/>
        <v/>
      </c>
      <c r="G190" s="52" t="str">
        <f t="shared" si="7"/>
        <v/>
      </c>
      <c r="H190" s="52" t="str">
        <f t="shared" si="8"/>
        <v/>
      </c>
      <c r="I190" s="52" t="str">
        <f t="shared" si="3"/>
        <v/>
      </c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>
      <c r="A191" s="39"/>
      <c r="B191" s="39"/>
      <c r="C191" s="39"/>
      <c r="D191" s="39"/>
      <c r="E191" s="51" t="str">
        <f t="shared" si="4"/>
        <v/>
      </c>
      <c r="F191" s="52" t="str">
        <f t="shared" si="6"/>
        <v/>
      </c>
      <c r="G191" s="52" t="str">
        <f t="shared" si="7"/>
        <v/>
      </c>
      <c r="H191" s="52" t="str">
        <f t="shared" si="8"/>
        <v/>
      </c>
      <c r="I191" s="52" t="str">
        <f t="shared" si="3"/>
        <v/>
      </c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>
      <c r="A192" s="39"/>
      <c r="B192" s="39"/>
      <c r="C192" s="39"/>
      <c r="D192" s="39"/>
      <c r="E192" s="51" t="str">
        <f t="shared" si="4"/>
        <v/>
      </c>
      <c r="F192" s="52" t="str">
        <f t="shared" si="6"/>
        <v/>
      </c>
      <c r="G192" s="52" t="str">
        <f t="shared" si="7"/>
        <v/>
      </c>
      <c r="H192" s="52" t="str">
        <f t="shared" si="8"/>
        <v/>
      </c>
      <c r="I192" s="52" t="str">
        <f t="shared" si="3"/>
        <v/>
      </c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>
      <c r="A193" s="39"/>
      <c r="B193" s="39"/>
      <c r="C193" s="39"/>
      <c r="D193" s="39"/>
      <c r="E193" s="51" t="str">
        <f t="shared" si="4"/>
        <v/>
      </c>
      <c r="F193" s="52" t="str">
        <f t="shared" si="6"/>
        <v/>
      </c>
      <c r="G193" s="52" t="str">
        <f t="shared" si="7"/>
        <v/>
      </c>
      <c r="H193" s="52" t="str">
        <f t="shared" si="8"/>
        <v/>
      </c>
      <c r="I193" s="52" t="str">
        <f t="shared" si="3"/>
        <v/>
      </c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>
      <c r="A194" s="39"/>
      <c r="B194" s="39"/>
      <c r="C194" s="39"/>
      <c r="D194" s="39"/>
      <c r="E194" s="51" t="str">
        <f t="shared" si="4"/>
        <v/>
      </c>
      <c r="F194" s="52" t="str">
        <f t="shared" si="6"/>
        <v/>
      </c>
      <c r="G194" s="52" t="str">
        <f t="shared" si="7"/>
        <v/>
      </c>
      <c r="H194" s="52" t="str">
        <f t="shared" si="8"/>
        <v/>
      </c>
      <c r="I194" s="52" t="str">
        <f t="shared" si="3"/>
        <v/>
      </c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>
      <c r="A195" s="39"/>
      <c r="B195" s="39"/>
      <c r="C195" s="39"/>
      <c r="D195" s="39"/>
      <c r="E195" s="51" t="str">
        <f t="shared" si="4"/>
        <v/>
      </c>
      <c r="F195" s="52" t="str">
        <f t="shared" si="6"/>
        <v/>
      </c>
      <c r="G195" s="52" t="str">
        <f t="shared" si="7"/>
        <v/>
      </c>
      <c r="H195" s="52" t="str">
        <f t="shared" si="8"/>
        <v/>
      </c>
      <c r="I195" s="52" t="str">
        <f t="shared" si="3"/>
        <v/>
      </c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>
      <c r="A196" s="39"/>
      <c r="B196" s="39"/>
      <c r="C196" s="39"/>
      <c r="D196" s="39"/>
      <c r="E196" s="51" t="str">
        <f t="shared" si="4"/>
        <v/>
      </c>
      <c r="F196" s="52" t="str">
        <f t="shared" si="6"/>
        <v/>
      </c>
      <c r="G196" s="52" t="str">
        <f t="shared" si="7"/>
        <v/>
      </c>
      <c r="H196" s="52" t="str">
        <f t="shared" si="8"/>
        <v/>
      </c>
      <c r="I196" s="52" t="str">
        <f t="shared" si="3"/>
        <v/>
      </c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>
      <c r="A197" s="39"/>
      <c r="B197" s="39"/>
      <c r="C197" s="39"/>
      <c r="D197" s="39"/>
      <c r="E197" s="51" t="str">
        <f t="shared" si="4"/>
        <v/>
      </c>
      <c r="F197" s="52" t="str">
        <f t="shared" si="6"/>
        <v/>
      </c>
      <c r="G197" s="52" t="str">
        <f t="shared" si="7"/>
        <v/>
      </c>
      <c r="H197" s="52" t="str">
        <f t="shared" si="8"/>
        <v/>
      </c>
      <c r="I197" s="52" t="str">
        <f t="shared" si="3"/>
        <v/>
      </c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>
      <c r="A198" s="39"/>
      <c r="B198" s="39"/>
      <c r="C198" s="39"/>
      <c r="D198" s="39"/>
      <c r="E198" s="51" t="str">
        <f t="shared" si="4"/>
        <v/>
      </c>
      <c r="F198" s="52" t="str">
        <f t="shared" si="6"/>
        <v/>
      </c>
      <c r="G198" s="52" t="str">
        <f t="shared" si="7"/>
        <v/>
      </c>
      <c r="H198" s="52" t="str">
        <f t="shared" si="8"/>
        <v/>
      </c>
      <c r="I198" s="52" t="str">
        <f t="shared" si="3"/>
        <v/>
      </c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>
      <c r="A199" s="39"/>
      <c r="B199" s="39"/>
      <c r="C199" s="39"/>
      <c r="D199" s="39"/>
      <c r="E199" s="51" t="str">
        <f t="shared" si="4"/>
        <v/>
      </c>
      <c r="F199" s="52" t="str">
        <f t="shared" si="6"/>
        <v/>
      </c>
      <c r="G199" s="52" t="str">
        <f t="shared" si="7"/>
        <v/>
      </c>
      <c r="H199" s="52" t="str">
        <f t="shared" si="8"/>
        <v/>
      </c>
      <c r="I199" s="52" t="str">
        <f t="shared" si="3"/>
        <v/>
      </c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>
      <c r="A200" s="39"/>
      <c r="B200" s="39"/>
      <c r="C200" s="39"/>
      <c r="D200" s="39"/>
      <c r="E200" s="51" t="str">
        <f t="shared" si="4"/>
        <v/>
      </c>
      <c r="F200" s="52" t="str">
        <f t="shared" si="6"/>
        <v/>
      </c>
      <c r="G200" s="52" t="str">
        <f t="shared" si="7"/>
        <v/>
      </c>
      <c r="H200" s="52" t="str">
        <f t="shared" si="8"/>
        <v/>
      </c>
      <c r="I200" s="52" t="str">
        <f t="shared" si="3"/>
        <v/>
      </c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>
      <c r="A201" s="39"/>
      <c r="B201" s="39"/>
      <c r="C201" s="39"/>
      <c r="D201" s="39"/>
      <c r="E201" s="51" t="str">
        <f t="shared" si="4"/>
        <v/>
      </c>
      <c r="F201" s="52" t="str">
        <f t="shared" si="6"/>
        <v/>
      </c>
      <c r="G201" s="52" t="str">
        <f t="shared" si="7"/>
        <v/>
      </c>
      <c r="H201" s="52" t="str">
        <f t="shared" si="8"/>
        <v/>
      </c>
      <c r="I201" s="52" t="str">
        <f t="shared" si="3"/>
        <v/>
      </c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>
      <c r="A202" s="39"/>
      <c r="B202" s="39"/>
      <c r="C202" s="39"/>
      <c r="D202" s="39"/>
      <c r="E202" s="51" t="str">
        <f t="shared" si="4"/>
        <v/>
      </c>
      <c r="F202" s="52" t="str">
        <f t="shared" si="6"/>
        <v/>
      </c>
      <c r="G202" s="52" t="str">
        <f t="shared" si="7"/>
        <v/>
      </c>
      <c r="H202" s="52" t="str">
        <f t="shared" si="8"/>
        <v/>
      </c>
      <c r="I202" s="52" t="str">
        <f t="shared" si="3"/>
        <v/>
      </c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>
      <c r="A203" s="39"/>
      <c r="B203" s="39"/>
      <c r="C203" s="39"/>
      <c r="D203" s="39"/>
      <c r="E203" s="51" t="str">
        <f t="shared" si="4"/>
        <v/>
      </c>
      <c r="F203" s="52" t="str">
        <f t="shared" si="6"/>
        <v/>
      </c>
      <c r="G203" s="52" t="str">
        <f t="shared" si="7"/>
        <v/>
      </c>
      <c r="H203" s="52" t="str">
        <f t="shared" si="8"/>
        <v/>
      </c>
      <c r="I203" s="52" t="str">
        <f t="shared" si="3"/>
        <v/>
      </c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>
      <c r="A204" s="39"/>
      <c r="B204" s="39"/>
      <c r="C204" s="39"/>
      <c r="D204" s="39"/>
      <c r="E204" s="51" t="str">
        <f t="shared" si="4"/>
        <v/>
      </c>
      <c r="F204" s="52" t="str">
        <f t="shared" si="6"/>
        <v/>
      </c>
      <c r="G204" s="52" t="str">
        <f t="shared" si="7"/>
        <v/>
      </c>
      <c r="H204" s="52" t="str">
        <f t="shared" si="8"/>
        <v/>
      </c>
      <c r="I204" s="52" t="str">
        <f t="shared" si="3"/>
        <v/>
      </c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>
      <c r="A205" s="39"/>
      <c r="B205" s="39"/>
      <c r="C205" s="39"/>
      <c r="D205" s="39"/>
      <c r="E205" s="51" t="str">
        <f t="shared" si="4"/>
        <v/>
      </c>
      <c r="F205" s="52" t="str">
        <f t="shared" si="6"/>
        <v/>
      </c>
      <c r="G205" s="52" t="str">
        <f t="shared" si="7"/>
        <v/>
      </c>
      <c r="H205" s="52" t="str">
        <f t="shared" si="8"/>
        <v/>
      </c>
      <c r="I205" s="52" t="str">
        <f t="shared" si="3"/>
        <v/>
      </c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>
      <c r="A206" s="39"/>
      <c r="B206" s="39"/>
      <c r="C206" s="39"/>
      <c r="D206" s="39"/>
      <c r="E206" s="51" t="str">
        <f t="shared" si="4"/>
        <v/>
      </c>
      <c r="F206" s="52" t="str">
        <f t="shared" si="6"/>
        <v/>
      </c>
      <c r="G206" s="52" t="str">
        <f t="shared" si="7"/>
        <v/>
      </c>
      <c r="H206" s="52" t="str">
        <f t="shared" si="8"/>
        <v/>
      </c>
      <c r="I206" s="52" t="str">
        <f t="shared" si="3"/>
        <v/>
      </c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>
      <c r="A207" s="39"/>
      <c r="B207" s="39"/>
      <c r="C207" s="39"/>
      <c r="D207" s="39"/>
      <c r="E207" s="51" t="str">
        <f t="shared" si="4"/>
        <v/>
      </c>
      <c r="F207" s="52" t="str">
        <f t="shared" si="6"/>
        <v/>
      </c>
      <c r="G207" s="52" t="str">
        <f t="shared" si="7"/>
        <v/>
      </c>
      <c r="H207" s="52" t="str">
        <f t="shared" si="8"/>
        <v/>
      </c>
      <c r="I207" s="52" t="str">
        <f t="shared" si="3"/>
        <v/>
      </c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>
      <c r="A208" s="39"/>
      <c r="B208" s="39"/>
      <c r="C208" s="39"/>
      <c r="D208" s="39"/>
      <c r="E208" s="51" t="str">
        <f t="shared" si="4"/>
        <v/>
      </c>
      <c r="F208" s="52" t="str">
        <f t="shared" si="6"/>
        <v/>
      </c>
      <c r="G208" s="52" t="str">
        <f t="shared" si="7"/>
        <v/>
      </c>
      <c r="H208" s="52" t="str">
        <f t="shared" si="8"/>
        <v/>
      </c>
      <c r="I208" s="52" t="str">
        <f t="shared" si="3"/>
        <v/>
      </c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>
      <c r="A209" s="39"/>
      <c r="B209" s="39"/>
      <c r="C209" s="39"/>
      <c r="D209" s="39"/>
      <c r="E209" s="51" t="str">
        <f t="shared" si="4"/>
        <v/>
      </c>
      <c r="F209" s="52" t="str">
        <f t="shared" si="6"/>
        <v/>
      </c>
      <c r="G209" s="52" t="str">
        <f t="shared" si="7"/>
        <v/>
      </c>
      <c r="H209" s="52" t="str">
        <f t="shared" si="8"/>
        <v/>
      </c>
      <c r="I209" s="52" t="str">
        <f t="shared" si="3"/>
        <v/>
      </c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>
      <c r="A210" s="39"/>
      <c r="B210" s="39"/>
      <c r="C210" s="39"/>
      <c r="D210" s="39"/>
      <c r="E210" s="51" t="str">
        <f t="shared" si="4"/>
        <v/>
      </c>
      <c r="F210" s="52" t="str">
        <f t="shared" si="6"/>
        <v/>
      </c>
      <c r="G210" s="52" t="str">
        <f t="shared" si="7"/>
        <v/>
      </c>
      <c r="H210" s="52" t="str">
        <f t="shared" si="8"/>
        <v/>
      </c>
      <c r="I210" s="52" t="str">
        <f t="shared" si="3"/>
        <v/>
      </c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>
      <c r="A211" s="39"/>
      <c r="B211" s="39"/>
      <c r="C211" s="39"/>
      <c r="D211" s="39"/>
      <c r="E211" s="51" t="str">
        <f t="shared" si="4"/>
        <v/>
      </c>
      <c r="F211" s="52" t="str">
        <f t="shared" si="6"/>
        <v/>
      </c>
      <c r="G211" s="52" t="str">
        <f t="shared" si="7"/>
        <v/>
      </c>
      <c r="H211" s="52" t="str">
        <f t="shared" si="8"/>
        <v/>
      </c>
      <c r="I211" s="52" t="str">
        <f t="shared" si="3"/>
        <v/>
      </c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>
      <c r="A212" s="39"/>
      <c r="B212" s="39"/>
      <c r="C212" s="39"/>
      <c r="D212" s="39"/>
      <c r="E212" s="51" t="str">
        <f t="shared" si="4"/>
        <v/>
      </c>
      <c r="F212" s="52" t="str">
        <f t="shared" si="6"/>
        <v/>
      </c>
      <c r="G212" s="52" t="str">
        <f t="shared" si="7"/>
        <v/>
      </c>
      <c r="H212" s="52" t="str">
        <f t="shared" si="8"/>
        <v/>
      </c>
      <c r="I212" s="52" t="str">
        <f t="shared" si="3"/>
        <v/>
      </c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>
      <c r="A213" s="39"/>
      <c r="B213" s="39"/>
      <c r="C213" s="39"/>
      <c r="D213" s="39"/>
      <c r="E213" s="51" t="str">
        <f t="shared" si="4"/>
        <v/>
      </c>
      <c r="F213" s="52" t="str">
        <f t="shared" si="6"/>
        <v/>
      </c>
      <c r="G213" s="52" t="str">
        <f t="shared" si="7"/>
        <v/>
      </c>
      <c r="H213" s="52" t="str">
        <f t="shared" si="8"/>
        <v/>
      </c>
      <c r="I213" s="52" t="str">
        <f t="shared" si="3"/>
        <v/>
      </c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>
      <c r="A214" s="39"/>
      <c r="B214" s="39"/>
      <c r="C214" s="39"/>
      <c r="D214" s="39"/>
      <c r="E214" s="51" t="str">
        <f t="shared" si="4"/>
        <v/>
      </c>
      <c r="F214" s="52" t="str">
        <f t="shared" si="6"/>
        <v/>
      </c>
      <c r="G214" s="52" t="str">
        <f t="shared" si="7"/>
        <v/>
      </c>
      <c r="H214" s="52" t="str">
        <f t="shared" si="8"/>
        <v/>
      </c>
      <c r="I214" s="52" t="str">
        <f t="shared" si="3"/>
        <v/>
      </c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>
      <c r="A215" s="39"/>
      <c r="B215" s="39"/>
      <c r="C215" s="39"/>
      <c r="D215" s="39"/>
      <c r="E215" s="51" t="str">
        <f t="shared" si="4"/>
        <v/>
      </c>
      <c r="F215" s="52" t="str">
        <f t="shared" si="6"/>
        <v/>
      </c>
      <c r="G215" s="52" t="str">
        <f t="shared" si="7"/>
        <v/>
      </c>
      <c r="H215" s="52" t="str">
        <f t="shared" si="8"/>
        <v/>
      </c>
      <c r="I215" s="52" t="str">
        <f t="shared" si="3"/>
        <v/>
      </c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>
      <c r="A216" s="39"/>
      <c r="B216" s="39"/>
      <c r="C216" s="39"/>
      <c r="D216" s="39"/>
      <c r="E216" s="51" t="str">
        <f t="shared" si="4"/>
        <v/>
      </c>
      <c r="F216" s="52" t="str">
        <f t="shared" si="6"/>
        <v/>
      </c>
      <c r="G216" s="52" t="str">
        <f t="shared" si="7"/>
        <v/>
      </c>
      <c r="H216" s="52" t="str">
        <f t="shared" si="8"/>
        <v/>
      </c>
      <c r="I216" s="52" t="str">
        <f t="shared" si="3"/>
        <v/>
      </c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>
      <c r="A217" s="39"/>
      <c r="B217" s="39"/>
      <c r="C217" s="39"/>
      <c r="D217" s="39"/>
      <c r="E217" s="51" t="str">
        <f t="shared" si="4"/>
        <v/>
      </c>
      <c r="F217" s="52" t="str">
        <f t="shared" si="6"/>
        <v/>
      </c>
      <c r="G217" s="52" t="str">
        <f t="shared" si="7"/>
        <v/>
      </c>
      <c r="H217" s="52" t="str">
        <f t="shared" si="8"/>
        <v/>
      </c>
      <c r="I217" s="52" t="str">
        <f t="shared" si="3"/>
        <v/>
      </c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>
      <c r="A218" s="39"/>
      <c r="B218" s="39"/>
      <c r="C218" s="39"/>
      <c r="D218" s="39"/>
      <c r="E218" s="51" t="str">
        <f t="shared" si="4"/>
        <v/>
      </c>
      <c r="F218" s="52" t="str">
        <f t="shared" si="6"/>
        <v/>
      </c>
      <c r="G218" s="52" t="str">
        <f t="shared" si="7"/>
        <v/>
      </c>
      <c r="H218" s="52" t="str">
        <f t="shared" si="8"/>
        <v/>
      </c>
      <c r="I218" s="52" t="str">
        <f t="shared" si="3"/>
        <v/>
      </c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>
      <c r="A219" s="39"/>
      <c r="B219" s="39"/>
      <c r="C219" s="39"/>
      <c r="D219" s="39"/>
      <c r="E219" s="51" t="str">
        <f t="shared" si="4"/>
        <v/>
      </c>
      <c r="F219" s="52" t="str">
        <f t="shared" si="6"/>
        <v/>
      </c>
      <c r="G219" s="52" t="str">
        <f t="shared" si="7"/>
        <v/>
      </c>
      <c r="H219" s="52" t="str">
        <f t="shared" si="8"/>
        <v/>
      </c>
      <c r="I219" s="52" t="str">
        <f t="shared" si="3"/>
        <v/>
      </c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>
      <c r="A220" s="39"/>
      <c r="B220" s="39"/>
      <c r="C220" s="39"/>
      <c r="D220" s="39"/>
      <c r="E220" s="51" t="str">
        <f t="shared" si="4"/>
        <v/>
      </c>
      <c r="F220" s="52" t="str">
        <f t="shared" si="6"/>
        <v/>
      </c>
      <c r="G220" s="52" t="str">
        <f t="shared" si="7"/>
        <v/>
      </c>
      <c r="H220" s="52" t="str">
        <f t="shared" si="8"/>
        <v/>
      </c>
      <c r="I220" s="52" t="str">
        <f t="shared" si="3"/>
        <v/>
      </c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>
      <c r="A221" s="39"/>
      <c r="B221" s="39"/>
      <c r="C221" s="39"/>
      <c r="D221" s="39"/>
      <c r="E221" s="51" t="str">
        <f t="shared" si="4"/>
        <v/>
      </c>
      <c r="F221" s="52" t="str">
        <f t="shared" si="6"/>
        <v/>
      </c>
      <c r="G221" s="52" t="str">
        <f t="shared" si="7"/>
        <v/>
      </c>
      <c r="H221" s="52" t="str">
        <f t="shared" si="8"/>
        <v/>
      </c>
      <c r="I221" s="52" t="str">
        <f t="shared" si="3"/>
        <v/>
      </c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>
      <c r="A222" s="39"/>
      <c r="B222" s="39"/>
      <c r="C222" s="39"/>
      <c r="D222" s="39"/>
      <c r="E222" s="51" t="str">
        <f t="shared" si="4"/>
        <v/>
      </c>
      <c r="F222" s="52" t="str">
        <f t="shared" si="6"/>
        <v/>
      </c>
      <c r="G222" s="52" t="str">
        <f t="shared" si="7"/>
        <v/>
      </c>
      <c r="H222" s="52" t="str">
        <f t="shared" si="8"/>
        <v/>
      </c>
      <c r="I222" s="52" t="str">
        <f t="shared" si="3"/>
        <v/>
      </c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>
      <c r="A223" s="39"/>
      <c r="B223" s="39"/>
      <c r="C223" s="39"/>
      <c r="D223" s="39"/>
      <c r="E223" s="51" t="str">
        <f t="shared" si="4"/>
        <v/>
      </c>
      <c r="F223" s="52" t="str">
        <f t="shared" si="6"/>
        <v/>
      </c>
      <c r="G223" s="52" t="str">
        <f t="shared" si="7"/>
        <v/>
      </c>
      <c r="H223" s="52" t="str">
        <f t="shared" si="8"/>
        <v/>
      </c>
      <c r="I223" s="52" t="str">
        <f t="shared" si="3"/>
        <v/>
      </c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>
      <c r="A224" s="39"/>
      <c r="B224" s="39"/>
      <c r="C224" s="39"/>
      <c r="D224" s="39"/>
      <c r="E224" s="51" t="str">
        <f t="shared" si="4"/>
        <v/>
      </c>
      <c r="F224" s="52" t="str">
        <f t="shared" si="6"/>
        <v/>
      </c>
      <c r="G224" s="52" t="str">
        <f t="shared" si="7"/>
        <v/>
      </c>
      <c r="H224" s="52" t="str">
        <f t="shared" si="8"/>
        <v/>
      </c>
      <c r="I224" s="52" t="str">
        <f t="shared" si="3"/>
        <v/>
      </c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>
      <c r="A225" s="39"/>
      <c r="B225" s="39"/>
      <c r="C225" s="39"/>
      <c r="D225" s="39"/>
      <c r="E225" s="51" t="str">
        <f t="shared" si="4"/>
        <v/>
      </c>
      <c r="F225" s="52" t="str">
        <f t="shared" si="6"/>
        <v/>
      </c>
      <c r="G225" s="52" t="str">
        <f t="shared" si="7"/>
        <v/>
      </c>
      <c r="H225" s="52" t="str">
        <f t="shared" si="8"/>
        <v/>
      </c>
      <c r="I225" s="52" t="str">
        <f t="shared" si="3"/>
        <v/>
      </c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>
      <c r="A226" s="39"/>
      <c r="B226" s="39"/>
      <c r="C226" s="39"/>
      <c r="D226" s="39"/>
      <c r="E226" s="51" t="str">
        <f t="shared" si="4"/>
        <v/>
      </c>
      <c r="F226" s="52" t="str">
        <f t="shared" si="6"/>
        <v/>
      </c>
      <c r="G226" s="52" t="str">
        <f t="shared" si="7"/>
        <v/>
      </c>
      <c r="H226" s="52" t="str">
        <f t="shared" si="8"/>
        <v/>
      </c>
      <c r="I226" s="52" t="str">
        <f t="shared" si="3"/>
        <v/>
      </c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>
      <c r="A227" s="39"/>
      <c r="B227" s="39"/>
      <c r="C227" s="39"/>
      <c r="D227" s="39"/>
      <c r="E227" s="51" t="str">
        <f t="shared" si="4"/>
        <v/>
      </c>
      <c r="F227" s="52" t="str">
        <f t="shared" si="6"/>
        <v/>
      </c>
      <c r="G227" s="52" t="str">
        <f t="shared" si="7"/>
        <v/>
      </c>
      <c r="H227" s="52" t="str">
        <f t="shared" si="8"/>
        <v/>
      </c>
      <c r="I227" s="52" t="str">
        <f t="shared" si="3"/>
        <v/>
      </c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>
      <c r="A228" s="39"/>
      <c r="B228" s="39"/>
      <c r="C228" s="39"/>
      <c r="D228" s="39"/>
      <c r="E228" s="51" t="str">
        <f t="shared" si="4"/>
        <v/>
      </c>
      <c r="F228" s="52" t="str">
        <f t="shared" si="6"/>
        <v/>
      </c>
      <c r="G228" s="52" t="str">
        <f t="shared" si="7"/>
        <v/>
      </c>
      <c r="H228" s="52" t="str">
        <f t="shared" si="8"/>
        <v/>
      </c>
      <c r="I228" s="52" t="str">
        <f t="shared" si="3"/>
        <v/>
      </c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>
      <c r="A229" s="39"/>
      <c r="B229" s="39"/>
      <c r="C229" s="39"/>
      <c r="D229" s="39"/>
      <c r="E229" s="51" t="str">
        <f t="shared" si="4"/>
        <v/>
      </c>
      <c r="F229" s="52" t="str">
        <f t="shared" si="6"/>
        <v/>
      </c>
      <c r="G229" s="52" t="str">
        <f t="shared" si="7"/>
        <v/>
      </c>
      <c r="H229" s="52" t="str">
        <f t="shared" si="8"/>
        <v/>
      </c>
      <c r="I229" s="52" t="str">
        <f t="shared" si="3"/>
        <v/>
      </c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>
      <c r="A230" s="39"/>
      <c r="B230" s="39"/>
      <c r="C230" s="39"/>
      <c r="D230" s="39"/>
      <c r="E230" s="51" t="str">
        <f t="shared" si="4"/>
        <v/>
      </c>
      <c r="F230" s="52" t="str">
        <f t="shared" si="6"/>
        <v/>
      </c>
      <c r="G230" s="52" t="str">
        <f t="shared" si="7"/>
        <v/>
      </c>
      <c r="H230" s="52" t="str">
        <f t="shared" si="8"/>
        <v/>
      </c>
      <c r="I230" s="52" t="str">
        <f t="shared" si="3"/>
        <v/>
      </c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>
      <c r="A231" s="39"/>
      <c r="B231" s="39"/>
      <c r="C231" s="39"/>
      <c r="D231" s="39"/>
      <c r="E231" s="51" t="str">
        <f t="shared" si="4"/>
        <v/>
      </c>
      <c r="F231" s="52" t="str">
        <f t="shared" si="6"/>
        <v/>
      </c>
      <c r="G231" s="52" t="str">
        <f t="shared" si="7"/>
        <v/>
      </c>
      <c r="H231" s="52" t="str">
        <f t="shared" si="8"/>
        <v/>
      </c>
      <c r="I231" s="52" t="str">
        <f t="shared" si="3"/>
        <v/>
      </c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>
      <c r="A232" s="39"/>
      <c r="B232" s="39"/>
      <c r="C232" s="39"/>
      <c r="D232" s="39"/>
      <c r="E232" s="51" t="str">
        <f t="shared" si="4"/>
        <v/>
      </c>
      <c r="F232" s="52" t="str">
        <f t="shared" si="6"/>
        <v/>
      </c>
      <c r="G232" s="52" t="str">
        <f t="shared" si="7"/>
        <v/>
      </c>
      <c r="H232" s="52" t="str">
        <f t="shared" si="8"/>
        <v/>
      </c>
      <c r="I232" s="52" t="str">
        <f t="shared" si="3"/>
        <v/>
      </c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>
      <c r="A233" s="39"/>
      <c r="B233" s="39"/>
      <c r="C233" s="39"/>
      <c r="D233" s="39"/>
      <c r="E233" s="51" t="str">
        <f t="shared" si="4"/>
        <v/>
      </c>
      <c r="F233" s="52" t="str">
        <f t="shared" si="6"/>
        <v/>
      </c>
      <c r="G233" s="52" t="str">
        <f t="shared" si="7"/>
        <v/>
      </c>
      <c r="H233" s="52" t="str">
        <f t="shared" si="8"/>
        <v/>
      </c>
      <c r="I233" s="52" t="str">
        <f t="shared" si="3"/>
        <v/>
      </c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>
      <c r="A234" s="39"/>
      <c r="B234" s="39"/>
      <c r="C234" s="39"/>
      <c r="D234" s="39"/>
      <c r="E234" s="51" t="str">
        <f t="shared" si="4"/>
        <v/>
      </c>
      <c r="F234" s="52" t="str">
        <f t="shared" si="6"/>
        <v/>
      </c>
      <c r="G234" s="52" t="str">
        <f t="shared" si="7"/>
        <v/>
      </c>
      <c r="H234" s="52" t="str">
        <f t="shared" si="8"/>
        <v/>
      </c>
      <c r="I234" s="52" t="str">
        <f t="shared" si="3"/>
        <v/>
      </c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>
      <c r="A235" s="39"/>
      <c r="B235" s="39"/>
      <c r="C235" s="39"/>
      <c r="D235" s="39"/>
      <c r="E235" s="51" t="str">
        <f t="shared" si="4"/>
        <v/>
      </c>
      <c r="F235" s="52" t="str">
        <f t="shared" si="6"/>
        <v/>
      </c>
      <c r="G235" s="52" t="str">
        <f t="shared" si="7"/>
        <v/>
      </c>
      <c r="H235" s="52" t="str">
        <f t="shared" si="8"/>
        <v/>
      </c>
      <c r="I235" s="52" t="str">
        <f t="shared" si="3"/>
        <v/>
      </c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>
      <c r="A236" s="39"/>
      <c r="B236" s="39"/>
      <c r="C236" s="39"/>
      <c r="D236" s="39"/>
      <c r="E236" s="51" t="str">
        <f t="shared" si="4"/>
        <v/>
      </c>
      <c r="F236" s="52" t="str">
        <f t="shared" si="6"/>
        <v/>
      </c>
      <c r="G236" s="52" t="str">
        <f t="shared" si="7"/>
        <v/>
      </c>
      <c r="H236" s="52" t="str">
        <f t="shared" si="8"/>
        <v/>
      </c>
      <c r="I236" s="52" t="str">
        <f t="shared" si="3"/>
        <v/>
      </c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>
      <c r="A237" s="39"/>
      <c r="B237" s="39"/>
      <c r="C237" s="39"/>
      <c r="D237" s="39"/>
      <c r="E237" s="51" t="str">
        <f t="shared" si="4"/>
        <v/>
      </c>
      <c r="F237" s="52" t="str">
        <f t="shared" si="6"/>
        <v/>
      </c>
      <c r="G237" s="52" t="str">
        <f t="shared" si="7"/>
        <v/>
      </c>
      <c r="H237" s="52" t="str">
        <f t="shared" si="8"/>
        <v/>
      </c>
      <c r="I237" s="52" t="str">
        <f t="shared" si="3"/>
        <v/>
      </c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>
      <c r="A238" s="39"/>
      <c r="B238" s="39"/>
      <c r="C238" s="39"/>
      <c r="D238" s="39"/>
      <c r="E238" s="51" t="str">
        <f t="shared" si="4"/>
        <v/>
      </c>
      <c r="F238" s="52" t="str">
        <f t="shared" si="6"/>
        <v/>
      </c>
      <c r="G238" s="52" t="str">
        <f t="shared" si="7"/>
        <v/>
      </c>
      <c r="H238" s="52" t="str">
        <f t="shared" si="8"/>
        <v/>
      </c>
      <c r="I238" s="52" t="str">
        <f t="shared" si="3"/>
        <v/>
      </c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>
      <c r="A239" s="39"/>
      <c r="B239" s="39"/>
      <c r="C239" s="39"/>
      <c r="D239" s="39"/>
      <c r="E239" s="51" t="str">
        <f t="shared" si="4"/>
        <v/>
      </c>
      <c r="F239" s="52" t="str">
        <f t="shared" si="6"/>
        <v/>
      </c>
      <c r="G239" s="52" t="str">
        <f t="shared" si="7"/>
        <v/>
      </c>
      <c r="H239" s="52" t="str">
        <f t="shared" si="8"/>
        <v/>
      </c>
      <c r="I239" s="52" t="str">
        <f t="shared" si="3"/>
        <v/>
      </c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>
      <c r="A240" s="39"/>
      <c r="B240" s="39"/>
      <c r="C240" s="39"/>
      <c r="D240" s="39"/>
      <c r="E240" s="51" t="str">
        <f t="shared" si="4"/>
        <v/>
      </c>
      <c r="F240" s="52" t="str">
        <f t="shared" si="6"/>
        <v/>
      </c>
      <c r="G240" s="52" t="str">
        <f t="shared" si="7"/>
        <v/>
      </c>
      <c r="H240" s="52" t="str">
        <f t="shared" si="8"/>
        <v/>
      </c>
      <c r="I240" s="52" t="str">
        <f t="shared" si="3"/>
        <v/>
      </c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>
      <c r="A241" s="39"/>
      <c r="B241" s="39"/>
      <c r="C241" s="39"/>
      <c r="D241" s="39"/>
      <c r="E241" s="51" t="str">
        <f t="shared" si="4"/>
        <v/>
      </c>
      <c r="F241" s="52" t="str">
        <f t="shared" si="6"/>
        <v/>
      </c>
      <c r="G241" s="52" t="str">
        <f t="shared" si="7"/>
        <v/>
      </c>
      <c r="H241" s="52" t="str">
        <f t="shared" si="8"/>
        <v/>
      </c>
      <c r="I241" s="52" t="str">
        <f t="shared" si="3"/>
        <v/>
      </c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>
      <c r="A242" s="39"/>
      <c r="B242" s="39"/>
      <c r="C242" s="39"/>
      <c r="D242" s="39"/>
      <c r="E242" s="51" t="str">
        <f t="shared" si="4"/>
        <v/>
      </c>
      <c r="F242" s="52" t="str">
        <f t="shared" si="6"/>
        <v/>
      </c>
      <c r="G242" s="52" t="str">
        <f t="shared" si="7"/>
        <v/>
      </c>
      <c r="H242" s="52" t="str">
        <f t="shared" si="8"/>
        <v/>
      </c>
      <c r="I242" s="52" t="str">
        <f t="shared" si="3"/>
        <v/>
      </c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>
      <c r="A243" s="39"/>
      <c r="B243" s="39"/>
      <c r="C243" s="39"/>
      <c r="D243" s="39"/>
      <c r="E243" s="51" t="str">
        <f t="shared" si="4"/>
        <v/>
      </c>
      <c r="F243" s="52" t="str">
        <f t="shared" si="6"/>
        <v/>
      </c>
      <c r="G243" s="52" t="str">
        <f t="shared" si="7"/>
        <v/>
      </c>
      <c r="H243" s="52" t="str">
        <f t="shared" si="8"/>
        <v/>
      </c>
      <c r="I243" s="52" t="str">
        <f t="shared" si="3"/>
        <v/>
      </c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>
      <c r="A244" s="39"/>
      <c r="B244" s="39"/>
      <c r="C244" s="39"/>
      <c r="D244" s="39"/>
      <c r="E244" s="51" t="str">
        <f t="shared" si="4"/>
        <v/>
      </c>
      <c r="F244" s="52" t="str">
        <f t="shared" si="6"/>
        <v/>
      </c>
      <c r="G244" s="52" t="str">
        <f t="shared" si="7"/>
        <v/>
      </c>
      <c r="H244" s="52" t="str">
        <f t="shared" si="8"/>
        <v/>
      </c>
      <c r="I244" s="52" t="str">
        <f t="shared" si="3"/>
        <v/>
      </c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>
      <c r="A245" s="39"/>
      <c r="B245" s="39"/>
      <c r="C245" s="39"/>
      <c r="D245" s="39"/>
      <c r="E245" s="51" t="str">
        <f t="shared" si="4"/>
        <v/>
      </c>
      <c r="F245" s="52" t="str">
        <f t="shared" si="6"/>
        <v/>
      </c>
      <c r="G245" s="52" t="str">
        <f t="shared" si="7"/>
        <v/>
      </c>
      <c r="H245" s="52" t="str">
        <f t="shared" si="8"/>
        <v/>
      </c>
      <c r="I245" s="52" t="str">
        <f t="shared" si="3"/>
        <v/>
      </c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>
      <c r="A246" s="39"/>
      <c r="B246" s="39"/>
      <c r="C246" s="39"/>
      <c r="D246" s="39"/>
      <c r="E246" s="51" t="str">
        <f t="shared" si="4"/>
        <v/>
      </c>
      <c r="F246" s="52" t="str">
        <f t="shared" si="6"/>
        <v/>
      </c>
      <c r="G246" s="52" t="str">
        <f t="shared" si="7"/>
        <v/>
      </c>
      <c r="H246" s="52" t="str">
        <f t="shared" si="8"/>
        <v/>
      </c>
      <c r="I246" s="52" t="str">
        <f t="shared" si="3"/>
        <v/>
      </c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>
      <c r="A247" s="39"/>
      <c r="B247" s="39"/>
      <c r="C247" s="39"/>
      <c r="D247" s="39"/>
      <c r="E247" s="53" t="str">
        <f t="shared" si="4"/>
        <v/>
      </c>
      <c r="F247" s="52" t="str">
        <f t="shared" si="6"/>
        <v/>
      </c>
      <c r="G247" s="52" t="str">
        <f t="shared" si="7"/>
        <v/>
      </c>
      <c r="H247" s="52" t="str">
        <f t="shared" si="8"/>
        <v/>
      </c>
      <c r="I247" s="52" t="str">
        <f t="shared" si="3"/>
        <v/>
      </c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>
      <c r="A248" s="39"/>
      <c r="B248" s="39"/>
      <c r="C248" s="39"/>
      <c r="D248" s="39"/>
      <c r="E248" s="53" t="str">
        <f t="shared" si="4"/>
        <v/>
      </c>
      <c r="F248" s="52" t="str">
        <f t="shared" si="6"/>
        <v/>
      </c>
      <c r="G248" s="52" t="str">
        <f t="shared" si="7"/>
        <v/>
      </c>
      <c r="H248" s="52" t="str">
        <f t="shared" si="8"/>
        <v/>
      </c>
      <c r="I248" s="52" t="str">
        <f t="shared" si="3"/>
        <v/>
      </c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>
      <c r="A249" s="39"/>
      <c r="B249" s="39"/>
      <c r="C249" s="39"/>
      <c r="D249" s="39"/>
      <c r="E249" s="53" t="str">
        <f t="shared" si="4"/>
        <v/>
      </c>
      <c r="F249" s="52" t="str">
        <f t="shared" si="6"/>
        <v/>
      </c>
      <c r="G249" s="52" t="str">
        <f t="shared" si="7"/>
        <v/>
      </c>
      <c r="H249" s="52" t="str">
        <f t="shared" si="8"/>
        <v/>
      </c>
      <c r="I249" s="52" t="str">
        <f t="shared" si="3"/>
        <v/>
      </c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>
      <c r="A250" s="39"/>
      <c r="B250" s="39"/>
      <c r="C250" s="39"/>
      <c r="D250" s="39"/>
      <c r="E250" s="53" t="str">
        <f t="shared" si="4"/>
        <v/>
      </c>
      <c r="F250" s="52" t="str">
        <f t="shared" si="6"/>
        <v/>
      </c>
      <c r="G250" s="52" t="str">
        <f t="shared" si="7"/>
        <v/>
      </c>
      <c r="H250" s="52" t="str">
        <f t="shared" si="8"/>
        <v/>
      </c>
      <c r="I250" s="52" t="str">
        <f t="shared" si="3"/>
        <v/>
      </c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>
      <c r="A251" s="39"/>
      <c r="B251" s="39"/>
      <c r="C251" s="39"/>
      <c r="D251" s="39"/>
      <c r="E251" s="53" t="str">
        <f t="shared" si="4"/>
        <v/>
      </c>
      <c r="F251" s="52" t="str">
        <f t="shared" si="6"/>
        <v/>
      </c>
      <c r="G251" s="52" t="str">
        <f t="shared" si="7"/>
        <v/>
      </c>
      <c r="H251" s="52" t="str">
        <f t="shared" si="8"/>
        <v/>
      </c>
      <c r="I251" s="52" t="str">
        <f t="shared" si="3"/>
        <v/>
      </c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>
      <c r="A252" s="39"/>
      <c r="B252" s="39"/>
      <c r="C252" s="39"/>
      <c r="D252" s="39"/>
      <c r="E252" s="53" t="str">
        <f t="shared" si="4"/>
        <v/>
      </c>
      <c r="F252" s="52" t="str">
        <f t="shared" si="6"/>
        <v/>
      </c>
      <c r="G252" s="52" t="str">
        <f t="shared" si="7"/>
        <v/>
      </c>
      <c r="H252" s="52" t="str">
        <f t="shared" si="8"/>
        <v/>
      </c>
      <c r="I252" s="52" t="str">
        <f t="shared" si="3"/>
        <v/>
      </c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>
      <c r="A253" s="39"/>
      <c r="B253" s="39"/>
      <c r="C253" s="39"/>
      <c r="D253" s="39"/>
      <c r="E253" s="53" t="str">
        <f t="shared" si="4"/>
        <v/>
      </c>
      <c r="F253" s="52" t="str">
        <f t="shared" si="6"/>
        <v/>
      </c>
      <c r="G253" s="52" t="str">
        <f t="shared" si="7"/>
        <v/>
      </c>
      <c r="H253" s="52" t="str">
        <f t="shared" si="8"/>
        <v/>
      </c>
      <c r="I253" s="52" t="str">
        <f t="shared" si="3"/>
        <v/>
      </c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>
      <c r="A254" s="39"/>
      <c r="B254" s="39"/>
      <c r="C254" s="39"/>
      <c r="D254" s="39"/>
      <c r="E254" s="53" t="str">
        <f t="shared" si="4"/>
        <v/>
      </c>
      <c r="F254" s="52" t="str">
        <f t="shared" si="6"/>
        <v/>
      </c>
      <c r="G254" s="52" t="str">
        <f t="shared" si="7"/>
        <v/>
      </c>
      <c r="H254" s="52" t="str">
        <f t="shared" si="8"/>
        <v/>
      </c>
      <c r="I254" s="52" t="str">
        <f t="shared" si="3"/>
        <v/>
      </c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>
      <c r="A255" s="39"/>
      <c r="B255" s="39"/>
      <c r="C255" s="39"/>
      <c r="D255" s="39"/>
      <c r="E255" s="53" t="str">
        <f t="shared" si="4"/>
        <v/>
      </c>
      <c r="F255" s="52" t="str">
        <f t="shared" si="6"/>
        <v/>
      </c>
      <c r="G255" s="52" t="str">
        <f t="shared" si="7"/>
        <v/>
      </c>
      <c r="H255" s="52" t="str">
        <f t="shared" si="8"/>
        <v/>
      </c>
      <c r="I255" s="52" t="str">
        <f t="shared" si="3"/>
        <v/>
      </c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>
      <c r="A256" s="39"/>
      <c r="B256" s="39"/>
      <c r="C256" s="39"/>
      <c r="D256" s="39"/>
      <c r="E256" s="53" t="str">
        <f t="shared" si="4"/>
        <v/>
      </c>
      <c r="F256" s="52" t="str">
        <f t="shared" si="6"/>
        <v/>
      </c>
      <c r="G256" s="52" t="str">
        <f t="shared" si="7"/>
        <v/>
      </c>
      <c r="H256" s="52" t="str">
        <f t="shared" si="8"/>
        <v/>
      </c>
      <c r="I256" s="52" t="str">
        <f t="shared" si="3"/>
        <v/>
      </c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>
      <c r="A257" s="39"/>
      <c r="B257" s="39"/>
      <c r="C257" s="39"/>
      <c r="D257" s="39"/>
      <c r="E257" s="39"/>
      <c r="F257" s="52"/>
      <c r="G257" s="52"/>
      <c r="H257" s="52"/>
      <c r="I257" s="52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>
      <c r="A258" s="39"/>
      <c r="B258" s="39"/>
      <c r="C258" s="39"/>
      <c r="D258" s="39"/>
      <c r="E258" s="39"/>
      <c r="F258" s="52"/>
      <c r="G258" s="52"/>
      <c r="H258" s="52"/>
      <c r="I258" s="52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>
      <c r="A259" s="39"/>
      <c r="B259" s="39"/>
      <c r="C259" s="39"/>
      <c r="D259" s="39"/>
      <c r="E259" s="39"/>
      <c r="F259" s="52"/>
      <c r="G259" s="52"/>
      <c r="H259" s="52"/>
      <c r="I259" s="52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>
      <c r="A260" s="39"/>
      <c r="B260" s="39"/>
      <c r="C260" s="39"/>
      <c r="D260" s="39"/>
      <c r="E260" s="39"/>
      <c r="F260" s="52"/>
      <c r="G260" s="52"/>
      <c r="H260" s="52"/>
      <c r="I260" s="52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>
      <c r="A261" s="39"/>
      <c r="B261" s="39"/>
      <c r="C261" s="39"/>
      <c r="D261" s="39"/>
      <c r="E261" s="39"/>
      <c r="F261" s="52"/>
      <c r="G261" s="52"/>
      <c r="H261" s="52"/>
      <c r="I261" s="52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>
      <c r="A262" s="39"/>
      <c r="B262" s="39"/>
      <c r="C262" s="39"/>
      <c r="D262" s="39"/>
      <c r="E262" s="39"/>
      <c r="F262" s="52"/>
      <c r="G262" s="52"/>
      <c r="H262" s="52"/>
      <c r="I262" s="52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>
      <c r="A263" s="39"/>
      <c r="B263" s="39"/>
      <c r="C263" s="39"/>
      <c r="D263" s="39"/>
      <c r="E263" s="39"/>
      <c r="F263" s="52"/>
      <c r="G263" s="52"/>
      <c r="H263" s="52"/>
      <c r="I263" s="52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>
      <c r="A264" s="39"/>
      <c r="B264" s="53" t="str">
        <f>IF(AND(I256&lt;&gt;"",I256&gt;0),E256+1,REPT(,1))</f>
        <v/>
      </c>
      <c r="C264" s="46" t="str">
        <f>IF(AND(I256&lt;&gt;"",I256&gt;0),IF(PMT($C$8/12,$C$7,-$C$6)&lt;=I256,PMT($C$8/12,$C$7,-$C$6),I256),REPT(,1))</f>
        <v/>
      </c>
      <c r="D264" s="46" t="str">
        <f>IF(AND(I256&lt;&gt;"",I256&gt;0),$C$8/12*I256,REPT(,1))</f>
        <v/>
      </c>
      <c r="E264" s="46" t="str">
        <f>IF(AND(I256&lt;&gt;"",I256&gt;0),C264-D264,REPT(,1))</f>
        <v/>
      </c>
      <c r="F264" s="52" t="str">
        <f>IF(AND(I256&lt;&gt;"",I256&gt;0),IF(C264-I256&lt;0,I256-E264,C264-I256),REPT(,1))</f>
        <v/>
      </c>
      <c r="G264" s="52"/>
      <c r="H264" s="52"/>
      <c r="I264" s="52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>
      <c r="A265" s="39"/>
      <c r="B265" s="53" t="str">
        <f t="shared" ref="B265:B373" si="9">IF(AND(F264&lt;&gt;"",F264&gt;0),B264+1,REPT(,1))</f>
        <v/>
      </c>
      <c r="C265" s="46" t="str">
        <f t="shared" ref="C265:C373" si="10">IF(AND(F264&lt;&gt;"",F264&gt;0),IF(PMT($C$8/12,$C$7,-$C$6)&lt;=F264,PMT($C$8/12,$C$7,-$C$6),F264),REPT(,1))</f>
        <v/>
      </c>
      <c r="D265" s="46" t="str">
        <f t="shared" ref="D265:D373" si="11">IF(AND(F264&lt;&gt;"",F264&gt;0),$C$8/12*F264,REPT(,1))</f>
        <v/>
      </c>
      <c r="E265" s="46" t="str">
        <f t="shared" ref="E265:E373" si="12">IF(AND(F264&lt;&gt;"",F264&gt;0),C265-D265,REPT(,1))</f>
        <v/>
      </c>
      <c r="F265" s="52" t="str">
        <f t="shared" ref="F265:F373" si="13">IF(AND(F264&lt;&gt;"",F264&gt;0),IF(C265-F264&lt;0,F264-E265,C265-F264),REPT(,1))</f>
        <v/>
      </c>
      <c r="G265" s="52"/>
      <c r="H265" s="52"/>
      <c r="I265" s="52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>
      <c r="A266" s="39"/>
      <c r="B266" s="53" t="str">
        <f t="shared" si="9"/>
        <v/>
      </c>
      <c r="C266" s="46" t="str">
        <f t="shared" si="10"/>
        <v/>
      </c>
      <c r="D266" s="46" t="str">
        <f t="shared" si="11"/>
        <v/>
      </c>
      <c r="E266" s="46" t="str">
        <f t="shared" si="12"/>
        <v/>
      </c>
      <c r="F266" s="52" t="str">
        <f t="shared" si="13"/>
        <v/>
      </c>
      <c r="G266" s="52"/>
      <c r="H266" s="52"/>
      <c r="I266" s="52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>
      <c r="A267" s="39"/>
      <c r="B267" s="53" t="str">
        <f t="shared" si="9"/>
        <v/>
      </c>
      <c r="C267" s="46" t="str">
        <f t="shared" si="10"/>
        <v/>
      </c>
      <c r="D267" s="46" t="str">
        <f t="shared" si="11"/>
        <v/>
      </c>
      <c r="E267" s="46" t="str">
        <f t="shared" si="12"/>
        <v/>
      </c>
      <c r="F267" s="52" t="str">
        <f t="shared" si="13"/>
        <v/>
      </c>
      <c r="G267" s="52"/>
      <c r="H267" s="52"/>
      <c r="I267" s="52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>
      <c r="A268" s="39"/>
      <c r="B268" s="53" t="str">
        <f t="shared" si="9"/>
        <v/>
      </c>
      <c r="C268" s="46" t="str">
        <f t="shared" si="10"/>
        <v/>
      </c>
      <c r="D268" s="46" t="str">
        <f t="shared" si="11"/>
        <v/>
      </c>
      <c r="E268" s="46" t="str">
        <f t="shared" si="12"/>
        <v/>
      </c>
      <c r="F268" s="52" t="str">
        <f t="shared" si="13"/>
        <v/>
      </c>
      <c r="G268" s="52"/>
      <c r="H268" s="52"/>
      <c r="I268" s="52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>
      <c r="A269" s="39"/>
      <c r="B269" s="53" t="str">
        <f t="shared" si="9"/>
        <v/>
      </c>
      <c r="C269" s="46" t="str">
        <f t="shared" si="10"/>
        <v/>
      </c>
      <c r="D269" s="46" t="str">
        <f t="shared" si="11"/>
        <v/>
      </c>
      <c r="E269" s="46" t="str">
        <f t="shared" si="12"/>
        <v/>
      </c>
      <c r="F269" s="52" t="str">
        <f t="shared" si="13"/>
        <v/>
      </c>
      <c r="G269" s="52"/>
      <c r="H269" s="52"/>
      <c r="I269" s="52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>
      <c r="A270" s="39"/>
      <c r="B270" s="53" t="str">
        <f t="shared" si="9"/>
        <v/>
      </c>
      <c r="C270" s="46" t="str">
        <f t="shared" si="10"/>
        <v/>
      </c>
      <c r="D270" s="46" t="str">
        <f t="shared" si="11"/>
        <v/>
      </c>
      <c r="E270" s="46" t="str">
        <f t="shared" si="12"/>
        <v/>
      </c>
      <c r="F270" s="52" t="str">
        <f t="shared" si="13"/>
        <v/>
      </c>
      <c r="G270" s="52"/>
      <c r="H270" s="52"/>
      <c r="I270" s="52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>
      <c r="A271" s="39"/>
      <c r="B271" s="53" t="str">
        <f t="shared" si="9"/>
        <v/>
      </c>
      <c r="C271" s="46" t="str">
        <f t="shared" si="10"/>
        <v/>
      </c>
      <c r="D271" s="46" t="str">
        <f t="shared" si="11"/>
        <v/>
      </c>
      <c r="E271" s="46" t="str">
        <f t="shared" si="12"/>
        <v/>
      </c>
      <c r="F271" s="52" t="str">
        <f t="shared" si="13"/>
        <v/>
      </c>
      <c r="G271" s="52"/>
      <c r="H271" s="52"/>
      <c r="I271" s="52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>
      <c r="A272" s="39"/>
      <c r="B272" s="53" t="str">
        <f t="shared" si="9"/>
        <v/>
      </c>
      <c r="C272" s="46" t="str">
        <f t="shared" si="10"/>
        <v/>
      </c>
      <c r="D272" s="46" t="str">
        <f t="shared" si="11"/>
        <v/>
      </c>
      <c r="E272" s="46" t="str">
        <f t="shared" si="12"/>
        <v/>
      </c>
      <c r="F272" s="52" t="str">
        <f t="shared" si="13"/>
        <v/>
      </c>
      <c r="G272" s="52"/>
      <c r="H272" s="52"/>
      <c r="I272" s="52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>
      <c r="A273" s="39"/>
      <c r="B273" s="53" t="str">
        <f t="shared" si="9"/>
        <v/>
      </c>
      <c r="C273" s="46" t="str">
        <f t="shared" si="10"/>
        <v/>
      </c>
      <c r="D273" s="46" t="str">
        <f t="shared" si="11"/>
        <v/>
      </c>
      <c r="E273" s="46" t="str">
        <f t="shared" si="12"/>
        <v/>
      </c>
      <c r="F273" s="52" t="str">
        <f t="shared" si="13"/>
        <v/>
      </c>
      <c r="G273" s="52"/>
      <c r="H273" s="52"/>
      <c r="I273" s="52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>
      <c r="A274" s="39"/>
      <c r="B274" s="53" t="str">
        <f t="shared" si="9"/>
        <v/>
      </c>
      <c r="C274" s="46" t="str">
        <f t="shared" si="10"/>
        <v/>
      </c>
      <c r="D274" s="46" t="str">
        <f t="shared" si="11"/>
        <v/>
      </c>
      <c r="E274" s="46" t="str">
        <f t="shared" si="12"/>
        <v/>
      </c>
      <c r="F274" s="52" t="str">
        <f t="shared" si="13"/>
        <v/>
      </c>
      <c r="G274" s="52"/>
      <c r="H274" s="52"/>
      <c r="I274" s="52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>
      <c r="A275" s="39"/>
      <c r="B275" s="53" t="str">
        <f t="shared" si="9"/>
        <v/>
      </c>
      <c r="C275" s="46" t="str">
        <f t="shared" si="10"/>
        <v/>
      </c>
      <c r="D275" s="46" t="str">
        <f t="shared" si="11"/>
        <v/>
      </c>
      <c r="E275" s="46" t="str">
        <f t="shared" si="12"/>
        <v/>
      </c>
      <c r="F275" s="52" t="str">
        <f t="shared" si="13"/>
        <v/>
      </c>
      <c r="G275" s="52"/>
      <c r="H275" s="52"/>
      <c r="I275" s="52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>
      <c r="A276" s="39"/>
      <c r="B276" s="53" t="str">
        <f t="shared" si="9"/>
        <v/>
      </c>
      <c r="C276" s="46" t="str">
        <f t="shared" si="10"/>
        <v/>
      </c>
      <c r="D276" s="46" t="str">
        <f t="shared" si="11"/>
        <v/>
      </c>
      <c r="E276" s="46" t="str">
        <f t="shared" si="12"/>
        <v/>
      </c>
      <c r="F276" s="52" t="str">
        <f t="shared" si="13"/>
        <v/>
      </c>
      <c r="G276" s="52"/>
      <c r="H276" s="52"/>
      <c r="I276" s="52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>
      <c r="A277" s="39"/>
      <c r="B277" s="53" t="str">
        <f t="shared" si="9"/>
        <v/>
      </c>
      <c r="C277" s="46" t="str">
        <f t="shared" si="10"/>
        <v/>
      </c>
      <c r="D277" s="46" t="str">
        <f t="shared" si="11"/>
        <v/>
      </c>
      <c r="E277" s="46" t="str">
        <f t="shared" si="12"/>
        <v/>
      </c>
      <c r="F277" s="52" t="str">
        <f t="shared" si="13"/>
        <v/>
      </c>
      <c r="G277" s="52"/>
      <c r="H277" s="52"/>
      <c r="I277" s="52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>
      <c r="A278" s="39"/>
      <c r="B278" s="53" t="str">
        <f t="shared" si="9"/>
        <v/>
      </c>
      <c r="C278" s="46" t="str">
        <f t="shared" si="10"/>
        <v/>
      </c>
      <c r="D278" s="46" t="str">
        <f t="shared" si="11"/>
        <v/>
      </c>
      <c r="E278" s="46" t="str">
        <f t="shared" si="12"/>
        <v/>
      </c>
      <c r="F278" s="52" t="str">
        <f t="shared" si="13"/>
        <v/>
      </c>
      <c r="G278" s="52"/>
      <c r="H278" s="52"/>
      <c r="I278" s="52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>
      <c r="A279" s="39"/>
      <c r="B279" s="53" t="str">
        <f t="shared" si="9"/>
        <v/>
      </c>
      <c r="C279" s="46" t="str">
        <f t="shared" si="10"/>
        <v/>
      </c>
      <c r="D279" s="46" t="str">
        <f t="shared" si="11"/>
        <v/>
      </c>
      <c r="E279" s="46" t="str">
        <f t="shared" si="12"/>
        <v/>
      </c>
      <c r="F279" s="52" t="str">
        <f t="shared" si="13"/>
        <v/>
      </c>
      <c r="G279" s="52"/>
      <c r="H279" s="52"/>
      <c r="I279" s="52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>
      <c r="A280" s="39"/>
      <c r="B280" s="53" t="str">
        <f t="shared" si="9"/>
        <v/>
      </c>
      <c r="C280" s="46" t="str">
        <f t="shared" si="10"/>
        <v/>
      </c>
      <c r="D280" s="46" t="str">
        <f t="shared" si="11"/>
        <v/>
      </c>
      <c r="E280" s="46" t="str">
        <f t="shared" si="12"/>
        <v/>
      </c>
      <c r="F280" s="52" t="str">
        <f t="shared" si="13"/>
        <v/>
      </c>
      <c r="G280" s="52"/>
      <c r="H280" s="52"/>
      <c r="I280" s="52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>
      <c r="A281" s="39"/>
      <c r="B281" s="53" t="str">
        <f t="shared" si="9"/>
        <v/>
      </c>
      <c r="C281" s="46" t="str">
        <f t="shared" si="10"/>
        <v/>
      </c>
      <c r="D281" s="46" t="str">
        <f t="shared" si="11"/>
        <v/>
      </c>
      <c r="E281" s="46" t="str">
        <f t="shared" si="12"/>
        <v/>
      </c>
      <c r="F281" s="52" t="str">
        <f t="shared" si="13"/>
        <v/>
      </c>
      <c r="G281" s="52"/>
      <c r="H281" s="52"/>
      <c r="I281" s="52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>
      <c r="A282" s="39"/>
      <c r="B282" s="53" t="str">
        <f t="shared" si="9"/>
        <v/>
      </c>
      <c r="C282" s="46" t="str">
        <f t="shared" si="10"/>
        <v/>
      </c>
      <c r="D282" s="46" t="str">
        <f t="shared" si="11"/>
        <v/>
      </c>
      <c r="E282" s="46" t="str">
        <f t="shared" si="12"/>
        <v/>
      </c>
      <c r="F282" s="52" t="str">
        <f t="shared" si="13"/>
        <v/>
      </c>
      <c r="G282" s="52"/>
      <c r="H282" s="52"/>
      <c r="I282" s="52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>
      <c r="A283" s="39"/>
      <c r="B283" s="53" t="str">
        <f t="shared" si="9"/>
        <v/>
      </c>
      <c r="C283" s="46" t="str">
        <f t="shared" si="10"/>
        <v/>
      </c>
      <c r="D283" s="46" t="str">
        <f t="shared" si="11"/>
        <v/>
      </c>
      <c r="E283" s="46" t="str">
        <f t="shared" si="12"/>
        <v/>
      </c>
      <c r="F283" s="52" t="str">
        <f t="shared" si="13"/>
        <v/>
      </c>
      <c r="G283" s="52"/>
      <c r="H283" s="52"/>
      <c r="I283" s="52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>
      <c r="A284" s="39"/>
      <c r="B284" s="53" t="str">
        <f t="shared" si="9"/>
        <v/>
      </c>
      <c r="C284" s="46" t="str">
        <f t="shared" si="10"/>
        <v/>
      </c>
      <c r="D284" s="46" t="str">
        <f t="shared" si="11"/>
        <v/>
      </c>
      <c r="E284" s="46" t="str">
        <f t="shared" si="12"/>
        <v/>
      </c>
      <c r="F284" s="52" t="str">
        <f t="shared" si="13"/>
        <v/>
      </c>
      <c r="G284" s="52"/>
      <c r="H284" s="52"/>
      <c r="I284" s="52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>
      <c r="A285" s="39"/>
      <c r="B285" s="53" t="str">
        <f t="shared" si="9"/>
        <v/>
      </c>
      <c r="C285" s="46" t="str">
        <f t="shared" si="10"/>
        <v/>
      </c>
      <c r="D285" s="46" t="str">
        <f t="shared" si="11"/>
        <v/>
      </c>
      <c r="E285" s="46" t="str">
        <f t="shared" si="12"/>
        <v/>
      </c>
      <c r="F285" s="52" t="str">
        <f t="shared" si="13"/>
        <v/>
      </c>
      <c r="G285" s="52"/>
      <c r="H285" s="52"/>
      <c r="I285" s="52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>
      <c r="A286" s="39"/>
      <c r="B286" s="53" t="str">
        <f t="shared" si="9"/>
        <v/>
      </c>
      <c r="C286" s="46" t="str">
        <f t="shared" si="10"/>
        <v/>
      </c>
      <c r="D286" s="46" t="str">
        <f t="shared" si="11"/>
        <v/>
      </c>
      <c r="E286" s="46" t="str">
        <f t="shared" si="12"/>
        <v/>
      </c>
      <c r="F286" s="52" t="str">
        <f t="shared" si="13"/>
        <v/>
      </c>
      <c r="G286" s="52"/>
      <c r="H286" s="52"/>
      <c r="I286" s="52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>
      <c r="A287" s="39"/>
      <c r="B287" s="53" t="str">
        <f t="shared" si="9"/>
        <v/>
      </c>
      <c r="C287" s="46" t="str">
        <f t="shared" si="10"/>
        <v/>
      </c>
      <c r="D287" s="46" t="str">
        <f t="shared" si="11"/>
        <v/>
      </c>
      <c r="E287" s="46" t="str">
        <f t="shared" si="12"/>
        <v/>
      </c>
      <c r="F287" s="52" t="str">
        <f t="shared" si="13"/>
        <v/>
      </c>
      <c r="G287" s="52"/>
      <c r="H287" s="52"/>
      <c r="I287" s="52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>
      <c r="A288" s="39"/>
      <c r="B288" s="53" t="str">
        <f t="shared" si="9"/>
        <v/>
      </c>
      <c r="C288" s="46" t="str">
        <f t="shared" si="10"/>
        <v/>
      </c>
      <c r="D288" s="46" t="str">
        <f t="shared" si="11"/>
        <v/>
      </c>
      <c r="E288" s="46" t="str">
        <f t="shared" si="12"/>
        <v/>
      </c>
      <c r="F288" s="52" t="str">
        <f t="shared" si="13"/>
        <v/>
      </c>
      <c r="G288" s="52"/>
      <c r="H288" s="52"/>
      <c r="I288" s="52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>
      <c r="A289" s="39"/>
      <c r="B289" s="53" t="str">
        <f t="shared" si="9"/>
        <v/>
      </c>
      <c r="C289" s="46" t="str">
        <f t="shared" si="10"/>
        <v/>
      </c>
      <c r="D289" s="46" t="str">
        <f t="shared" si="11"/>
        <v/>
      </c>
      <c r="E289" s="46" t="str">
        <f t="shared" si="12"/>
        <v/>
      </c>
      <c r="F289" s="52" t="str">
        <f t="shared" si="13"/>
        <v/>
      </c>
      <c r="G289" s="52"/>
      <c r="H289" s="52"/>
      <c r="I289" s="52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>
      <c r="A290" s="39"/>
      <c r="B290" s="53" t="str">
        <f t="shared" si="9"/>
        <v/>
      </c>
      <c r="C290" s="46" t="str">
        <f t="shared" si="10"/>
        <v/>
      </c>
      <c r="D290" s="46" t="str">
        <f t="shared" si="11"/>
        <v/>
      </c>
      <c r="E290" s="46" t="str">
        <f t="shared" si="12"/>
        <v/>
      </c>
      <c r="F290" s="52" t="str">
        <f t="shared" si="13"/>
        <v/>
      </c>
      <c r="G290" s="52"/>
      <c r="H290" s="52"/>
      <c r="I290" s="52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>
      <c r="A291" s="39"/>
      <c r="B291" s="53" t="str">
        <f t="shared" si="9"/>
        <v/>
      </c>
      <c r="C291" s="46" t="str">
        <f t="shared" si="10"/>
        <v/>
      </c>
      <c r="D291" s="46" t="str">
        <f t="shared" si="11"/>
        <v/>
      </c>
      <c r="E291" s="46" t="str">
        <f t="shared" si="12"/>
        <v/>
      </c>
      <c r="F291" s="52" t="str">
        <f t="shared" si="13"/>
        <v/>
      </c>
      <c r="G291" s="52"/>
      <c r="H291" s="52"/>
      <c r="I291" s="52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>
      <c r="A292" s="39"/>
      <c r="B292" s="53" t="str">
        <f t="shared" si="9"/>
        <v/>
      </c>
      <c r="C292" s="46" t="str">
        <f t="shared" si="10"/>
        <v/>
      </c>
      <c r="D292" s="46" t="str">
        <f t="shared" si="11"/>
        <v/>
      </c>
      <c r="E292" s="46" t="str">
        <f t="shared" si="12"/>
        <v/>
      </c>
      <c r="F292" s="52" t="str">
        <f t="shared" si="13"/>
        <v/>
      </c>
      <c r="G292" s="52"/>
      <c r="H292" s="52"/>
      <c r="I292" s="52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>
      <c r="A293" s="39"/>
      <c r="B293" s="53" t="str">
        <f t="shared" si="9"/>
        <v/>
      </c>
      <c r="C293" s="46" t="str">
        <f t="shared" si="10"/>
        <v/>
      </c>
      <c r="D293" s="46" t="str">
        <f t="shared" si="11"/>
        <v/>
      </c>
      <c r="E293" s="46" t="str">
        <f t="shared" si="12"/>
        <v/>
      </c>
      <c r="F293" s="52" t="str">
        <f t="shared" si="13"/>
        <v/>
      </c>
      <c r="G293" s="52"/>
      <c r="H293" s="52"/>
      <c r="I293" s="52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>
      <c r="A294" s="39"/>
      <c r="B294" s="53" t="str">
        <f t="shared" si="9"/>
        <v/>
      </c>
      <c r="C294" s="46" t="str">
        <f t="shared" si="10"/>
        <v/>
      </c>
      <c r="D294" s="46" t="str">
        <f t="shared" si="11"/>
        <v/>
      </c>
      <c r="E294" s="46" t="str">
        <f t="shared" si="12"/>
        <v/>
      </c>
      <c r="F294" s="52" t="str">
        <f t="shared" si="13"/>
        <v/>
      </c>
      <c r="G294" s="52"/>
      <c r="H294" s="52"/>
      <c r="I294" s="52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>
      <c r="A295" s="39"/>
      <c r="B295" s="53" t="str">
        <f t="shared" si="9"/>
        <v/>
      </c>
      <c r="C295" s="46" t="str">
        <f t="shared" si="10"/>
        <v/>
      </c>
      <c r="D295" s="46" t="str">
        <f t="shared" si="11"/>
        <v/>
      </c>
      <c r="E295" s="46" t="str">
        <f t="shared" si="12"/>
        <v/>
      </c>
      <c r="F295" s="52" t="str">
        <f t="shared" si="13"/>
        <v/>
      </c>
      <c r="G295" s="52"/>
      <c r="H295" s="52"/>
      <c r="I295" s="52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>
      <c r="A296" s="39"/>
      <c r="B296" s="53" t="str">
        <f t="shared" si="9"/>
        <v/>
      </c>
      <c r="C296" s="46" t="str">
        <f t="shared" si="10"/>
        <v/>
      </c>
      <c r="D296" s="46" t="str">
        <f t="shared" si="11"/>
        <v/>
      </c>
      <c r="E296" s="46" t="str">
        <f t="shared" si="12"/>
        <v/>
      </c>
      <c r="F296" s="52" t="str">
        <f t="shared" si="13"/>
        <v/>
      </c>
      <c r="G296" s="52"/>
      <c r="H296" s="52"/>
      <c r="I296" s="52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>
      <c r="A297" s="39"/>
      <c r="B297" s="53" t="str">
        <f t="shared" si="9"/>
        <v/>
      </c>
      <c r="C297" s="46" t="str">
        <f t="shared" si="10"/>
        <v/>
      </c>
      <c r="D297" s="46" t="str">
        <f t="shared" si="11"/>
        <v/>
      </c>
      <c r="E297" s="46" t="str">
        <f t="shared" si="12"/>
        <v/>
      </c>
      <c r="F297" s="52" t="str">
        <f t="shared" si="13"/>
        <v/>
      </c>
      <c r="G297" s="52"/>
      <c r="H297" s="52"/>
      <c r="I297" s="52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>
      <c r="A298" s="39"/>
      <c r="B298" s="53" t="str">
        <f t="shared" si="9"/>
        <v/>
      </c>
      <c r="C298" s="46" t="str">
        <f t="shared" si="10"/>
        <v/>
      </c>
      <c r="D298" s="46" t="str">
        <f t="shared" si="11"/>
        <v/>
      </c>
      <c r="E298" s="46" t="str">
        <f t="shared" si="12"/>
        <v/>
      </c>
      <c r="F298" s="52" t="str">
        <f t="shared" si="13"/>
        <v/>
      </c>
      <c r="G298" s="52"/>
      <c r="H298" s="52"/>
      <c r="I298" s="52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>
      <c r="A299" s="39"/>
      <c r="B299" s="53" t="str">
        <f t="shared" si="9"/>
        <v/>
      </c>
      <c r="C299" s="46" t="str">
        <f t="shared" si="10"/>
        <v/>
      </c>
      <c r="D299" s="46" t="str">
        <f t="shared" si="11"/>
        <v/>
      </c>
      <c r="E299" s="46" t="str">
        <f t="shared" si="12"/>
        <v/>
      </c>
      <c r="F299" s="52" t="str">
        <f t="shared" si="13"/>
        <v/>
      </c>
      <c r="G299" s="52"/>
      <c r="H299" s="52"/>
      <c r="I299" s="52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>
      <c r="A300" s="39"/>
      <c r="B300" s="53" t="str">
        <f t="shared" si="9"/>
        <v/>
      </c>
      <c r="C300" s="46" t="str">
        <f t="shared" si="10"/>
        <v/>
      </c>
      <c r="D300" s="46" t="str">
        <f t="shared" si="11"/>
        <v/>
      </c>
      <c r="E300" s="46" t="str">
        <f t="shared" si="12"/>
        <v/>
      </c>
      <c r="F300" s="52" t="str">
        <f t="shared" si="13"/>
        <v/>
      </c>
      <c r="G300" s="52"/>
      <c r="H300" s="52"/>
      <c r="I300" s="52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>
      <c r="A301" s="39"/>
      <c r="B301" s="53" t="str">
        <f t="shared" si="9"/>
        <v/>
      </c>
      <c r="C301" s="46" t="str">
        <f t="shared" si="10"/>
        <v/>
      </c>
      <c r="D301" s="46" t="str">
        <f t="shared" si="11"/>
        <v/>
      </c>
      <c r="E301" s="46" t="str">
        <f t="shared" si="12"/>
        <v/>
      </c>
      <c r="F301" s="52" t="str">
        <f t="shared" si="13"/>
        <v/>
      </c>
      <c r="G301" s="52"/>
      <c r="H301" s="52"/>
      <c r="I301" s="52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>
      <c r="A302" s="39"/>
      <c r="B302" s="53" t="str">
        <f t="shared" si="9"/>
        <v/>
      </c>
      <c r="C302" s="46" t="str">
        <f t="shared" si="10"/>
        <v/>
      </c>
      <c r="D302" s="46" t="str">
        <f t="shared" si="11"/>
        <v/>
      </c>
      <c r="E302" s="46" t="str">
        <f t="shared" si="12"/>
        <v/>
      </c>
      <c r="F302" s="52" t="str">
        <f t="shared" si="13"/>
        <v/>
      </c>
      <c r="G302" s="52"/>
      <c r="H302" s="52"/>
      <c r="I302" s="52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>
      <c r="A303" s="39"/>
      <c r="B303" s="53" t="str">
        <f t="shared" si="9"/>
        <v/>
      </c>
      <c r="C303" s="46" t="str">
        <f t="shared" si="10"/>
        <v/>
      </c>
      <c r="D303" s="46" t="str">
        <f t="shared" si="11"/>
        <v/>
      </c>
      <c r="E303" s="46" t="str">
        <f t="shared" si="12"/>
        <v/>
      </c>
      <c r="F303" s="52" t="str">
        <f t="shared" si="13"/>
        <v/>
      </c>
      <c r="G303" s="52"/>
      <c r="H303" s="52"/>
      <c r="I303" s="52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>
      <c r="A304" s="39"/>
      <c r="B304" s="53" t="str">
        <f t="shared" si="9"/>
        <v/>
      </c>
      <c r="C304" s="46" t="str">
        <f t="shared" si="10"/>
        <v/>
      </c>
      <c r="D304" s="46" t="str">
        <f t="shared" si="11"/>
        <v/>
      </c>
      <c r="E304" s="46" t="str">
        <f t="shared" si="12"/>
        <v/>
      </c>
      <c r="F304" s="52" t="str">
        <f t="shared" si="13"/>
        <v/>
      </c>
      <c r="G304" s="52"/>
      <c r="H304" s="52"/>
      <c r="I304" s="52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>
      <c r="A305" s="39"/>
      <c r="B305" s="53" t="str">
        <f t="shared" si="9"/>
        <v/>
      </c>
      <c r="C305" s="46" t="str">
        <f t="shared" si="10"/>
        <v/>
      </c>
      <c r="D305" s="46" t="str">
        <f t="shared" si="11"/>
        <v/>
      </c>
      <c r="E305" s="46" t="str">
        <f t="shared" si="12"/>
        <v/>
      </c>
      <c r="F305" s="52" t="str">
        <f t="shared" si="13"/>
        <v/>
      </c>
      <c r="G305" s="52"/>
      <c r="H305" s="52"/>
      <c r="I305" s="52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>
      <c r="A306" s="39"/>
      <c r="B306" s="53" t="str">
        <f t="shared" si="9"/>
        <v/>
      </c>
      <c r="C306" s="46" t="str">
        <f t="shared" si="10"/>
        <v/>
      </c>
      <c r="D306" s="46" t="str">
        <f t="shared" si="11"/>
        <v/>
      </c>
      <c r="E306" s="46" t="str">
        <f t="shared" si="12"/>
        <v/>
      </c>
      <c r="F306" s="52" t="str">
        <f t="shared" si="13"/>
        <v/>
      </c>
      <c r="G306" s="52"/>
      <c r="H306" s="52"/>
      <c r="I306" s="52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>
      <c r="A307" s="39"/>
      <c r="B307" s="53" t="str">
        <f t="shared" si="9"/>
        <v/>
      </c>
      <c r="C307" s="46" t="str">
        <f t="shared" si="10"/>
        <v/>
      </c>
      <c r="D307" s="46" t="str">
        <f t="shared" si="11"/>
        <v/>
      </c>
      <c r="E307" s="46" t="str">
        <f t="shared" si="12"/>
        <v/>
      </c>
      <c r="F307" s="52" t="str">
        <f t="shared" si="13"/>
        <v/>
      </c>
      <c r="G307" s="52"/>
      <c r="H307" s="52"/>
      <c r="I307" s="52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>
      <c r="A308" s="39"/>
      <c r="B308" s="53" t="str">
        <f t="shared" si="9"/>
        <v/>
      </c>
      <c r="C308" s="46" t="str">
        <f t="shared" si="10"/>
        <v/>
      </c>
      <c r="D308" s="46" t="str">
        <f t="shared" si="11"/>
        <v/>
      </c>
      <c r="E308" s="46" t="str">
        <f t="shared" si="12"/>
        <v/>
      </c>
      <c r="F308" s="52" t="str">
        <f t="shared" si="13"/>
        <v/>
      </c>
      <c r="G308" s="52"/>
      <c r="H308" s="52"/>
      <c r="I308" s="52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>
      <c r="A309" s="39"/>
      <c r="B309" s="53" t="str">
        <f t="shared" si="9"/>
        <v/>
      </c>
      <c r="C309" s="46" t="str">
        <f t="shared" si="10"/>
        <v/>
      </c>
      <c r="D309" s="46" t="str">
        <f t="shared" si="11"/>
        <v/>
      </c>
      <c r="E309" s="46" t="str">
        <f t="shared" si="12"/>
        <v/>
      </c>
      <c r="F309" s="52" t="str">
        <f t="shared" si="13"/>
        <v/>
      </c>
      <c r="G309" s="52"/>
      <c r="H309" s="52"/>
      <c r="I309" s="52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>
      <c r="A310" s="39"/>
      <c r="B310" s="53" t="str">
        <f t="shared" si="9"/>
        <v/>
      </c>
      <c r="C310" s="46" t="str">
        <f t="shared" si="10"/>
        <v/>
      </c>
      <c r="D310" s="46" t="str">
        <f t="shared" si="11"/>
        <v/>
      </c>
      <c r="E310" s="46" t="str">
        <f t="shared" si="12"/>
        <v/>
      </c>
      <c r="F310" s="52" t="str">
        <f t="shared" si="13"/>
        <v/>
      </c>
      <c r="G310" s="52"/>
      <c r="H310" s="52"/>
      <c r="I310" s="52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>
      <c r="A311" s="39"/>
      <c r="B311" s="53" t="str">
        <f t="shared" si="9"/>
        <v/>
      </c>
      <c r="C311" s="46" t="str">
        <f t="shared" si="10"/>
        <v/>
      </c>
      <c r="D311" s="46" t="str">
        <f t="shared" si="11"/>
        <v/>
      </c>
      <c r="E311" s="46" t="str">
        <f t="shared" si="12"/>
        <v/>
      </c>
      <c r="F311" s="52" t="str">
        <f t="shared" si="13"/>
        <v/>
      </c>
      <c r="G311" s="52"/>
      <c r="H311" s="52"/>
      <c r="I311" s="52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>
      <c r="A312" s="39"/>
      <c r="B312" s="53" t="str">
        <f t="shared" si="9"/>
        <v/>
      </c>
      <c r="C312" s="46" t="str">
        <f t="shared" si="10"/>
        <v/>
      </c>
      <c r="D312" s="46" t="str">
        <f t="shared" si="11"/>
        <v/>
      </c>
      <c r="E312" s="46" t="str">
        <f t="shared" si="12"/>
        <v/>
      </c>
      <c r="F312" s="52" t="str">
        <f t="shared" si="13"/>
        <v/>
      </c>
      <c r="G312" s="52"/>
      <c r="H312" s="52"/>
      <c r="I312" s="52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>
      <c r="A313" s="39"/>
      <c r="B313" s="53" t="str">
        <f t="shared" si="9"/>
        <v/>
      </c>
      <c r="C313" s="46" t="str">
        <f t="shared" si="10"/>
        <v/>
      </c>
      <c r="D313" s="46" t="str">
        <f t="shared" si="11"/>
        <v/>
      </c>
      <c r="E313" s="46" t="str">
        <f t="shared" si="12"/>
        <v/>
      </c>
      <c r="F313" s="52" t="str">
        <f t="shared" si="13"/>
        <v/>
      </c>
      <c r="G313" s="52"/>
      <c r="H313" s="52"/>
      <c r="I313" s="52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>
      <c r="A314" s="39"/>
      <c r="B314" s="53" t="str">
        <f t="shared" si="9"/>
        <v/>
      </c>
      <c r="C314" s="46" t="str">
        <f t="shared" si="10"/>
        <v/>
      </c>
      <c r="D314" s="46" t="str">
        <f t="shared" si="11"/>
        <v/>
      </c>
      <c r="E314" s="46" t="str">
        <f t="shared" si="12"/>
        <v/>
      </c>
      <c r="F314" s="52" t="str">
        <f t="shared" si="13"/>
        <v/>
      </c>
      <c r="G314" s="52"/>
      <c r="H314" s="52"/>
      <c r="I314" s="52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>
      <c r="A315" s="39"/>
      <c r="B315" s="53" t="str">
        <f t="shared" si="9"/>
        <v/>
      </c>
      <c r="C315" s="46" t="str">
        <f t="shared" si="10"/>
        <v/>
      </c>
      <c r="D315" s="46" t="str">
        <f t="shared" si="11"/>
        <v/>
      </c>
      <c r="E315" s="46" t="str">
        <f t="shared" si="12"/>
        <v/>
      </c>
      <c r="F315" s="52" t="str">
        <f t="shared" si="13"/>
        <v/>
      </c>
      <c r="G315" s="52"/>
      <c r="H315" s="52"/>
      <c r="I315" s="52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>
      <c r="A316" s="39"/>
      <c r="B316" s="53" t="str">
        <f t="shared" si="9"/>
        <v/>
      </c>
      <c r="C316" s="46" t="str">
        <f t="shared" si="10"/>
        <v/>
      </c>
      <c r="D316" s="46" t="str">
        <f t="shared" si="11"/>
        <v/>
      </c>
      <c r="E316" s="46" t="str">
        <f t="shared" si="12"/>
        <v/>
      </c>
      <c r="F316" s="52" t="str">
        <f t="shared" si="13"/>
        <v/>
      </c>
      <c r="G316" s="52"/>
      <c r="H316" s="52"/>
      <c r="I316" s="52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>
      <c r="A317" s="39"/>
      <c r="B317" s="53" t="str">
        <f t="shared" si="9"/>
        <v/>
      </c>
      <c r="C317" s="46" t="str">
        <f t="shared" si="10"/>
        <v/>
      </c>
      <c r="D317" s="46" t="str">
        <f t="shared" si="11"/>
        <v/>
      </c>
      <c r="E317" s="46" t="str">
        <f t="shared" si="12"/>
        <v/>
      </c>
      <c r="F317" s="52" t="str">
        <f t="shared" si="13"/>
        <v/>
      </c>
      <c r="G317" s="52"/>
      <c r="H317" s="52"/>
      <c r="I317" s="52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>
      <c r="A318" s="39"/>
      <c r="B318" s="53" t="str">
        <f t="shared" si="9"/>
        <v/>
      </c>
      <c r="C318" s="46" t="str">
        <f t="shared" si="10"/>
        <v/>
      </c>
      <c r="D318" s="46" t="str">
        <f t="shared" si="11"/>
        <v/>
      </c>
      <c r="E318" s="46" t="str">
        <f t="shared" si="12"/>
        <v/>
      </c>
      <c r="F318" s="52" t="str">
        <f t="shared" si="13"/>
        <v/>
      </c>
      <c r="G318" s="52"/>
      <c r="H318" s="52"/>
      <c r="I318" s="52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>
      <c r="A319" s="39"/>
      <c r="B319" s="53" t="str">
        <f t="shared" si="9"/>
        <v/>
      </c>
      <c r="C319" s="46" t="str">
        <f t="shared" si="10"/>
        <v/>
      </c>
      <c r="D319" s="46" t="str">
        <f t="shared" si="11"/>
        <v/>
      </c>
      <c r="E319" s="46" t="str">
        <f t="shared" si="12"/>
        <v/>
      </c>
      <c r="F319" s="52" t="str">
        <f t="shared" si="13"/>
        <v/>
      </c>
      <c r="G319" s="52"/>
      <c r="H319" s="52"/>
      <c r="I319" s="52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>
      <c r="A320" s="39"/>
      <c r="B320" s="53" t="str">
        <f t="shared" si="9"/>
        <v/>
      </c>
      <c r="C320" s="46" t="str">
        <f t="shared" si="10"/>
        <v/>
      </c>
      <c r="D320" s="46" t="str">
        <f t="shared" si="11"/>
        <v/>
      </c>
      <c r="E320" s="46" t="str">
        <f t="shared" si="12"/>
        <v/>
      </c>
      <c r="F320" s="52" t="str">
        <f t="shared" si="13"/>
        <v/>
      </c>
      <c r="G320" s="52"/>
      <c r="H320" s="52"/>
      <c r="I320" s="52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>
      <c r="A321" s="39"/>
      <c r="B321" s="53" t="str">
        <f t="shared" si="9"/>
        <v/>
      </c>
      <c r="C321" s="46" t="str">
        <f t="shared" si="10"/>
        <v/>
      </c>
      <c r="D321" s="46" t="str">
        <f t="shared" si="11"/>
        <v/>
      </c>
      <c r="E321" s="46" t="str">
        <f t="shared" si="12"/>
        <v/>
      </c>
      <c r="F321" s="52" t="str">
        <f t="shared" si="13"/>
        <v/>
      </c>
      <c r="G321" s="52"/>
      <c r="H321" s="52"/>
      <c r="I321" s="52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>
      <c r="A322" s="39"/>
      <c r="B322" s="53" t="str">
        <f t="shared" si="9"/>
        <v/>
      </c>
      <c r="C322" s="46" t="str">
        <f t="shared" si="10"/>
        <v/>
      </c>
      <c r="D322" s="46" t="str">
        <f t="shared" si="11"/>
        <v/>
      </c>
      <c r="E322" s="46" t="str">
        <f t="shared" si="12"/>
        <v/>
      </c>
      <c r="F322" s="52" t="str">
        <f t="shared" si="13"/>
        <v/>
      </c>
      <c r="G322" s="52"/>
      <c r="H322" s="52"/>
      <c r="I322" s="52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>
      <c r="A323" s="39"/>
      <c r="B323" s="53" t="str">
        <f t="shared" si="9"/>
        <v/>
      </c>
      <c r="C323" s="46" t="str">
        <f t="shared" si="10"/>
        <v/>
      </c>
      <c r="D323" s="46" t="str">
        <f t="shared" si="11"/>
        <v/>
      </c>
      <c r="E323" s="46" t="str">
        <f t="shared" si="12"/>
        <v/>
      </c>
      <c r="F323" s="52" t="str">
        <f t="shared" si="13"/>
        <v/>
      </c>
      <c r="G323" s="52"/>
      <c r="H323" s="52"/>
      <c r="I323" s="52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>
      <c r="A324" s="39"/>
      <c r="B324" s="53" t="str">
        <f t="shared" si="9"/>
        <v/>
      </c>
      <c r="C324" s="46" t="str">
        <f t="shared" si="10"/>
        <v/>
      </c>
      <c r="D324" s="46" t="str">
        <f t="shared" si="11"/>
        <v/>
      </c>
      <c r="E324" s="46" t="str">
        <f t="shared" si="12"/>
        <v/>
      </c>
      <c r="F324" s="52" t="str">
        <f t="shared" si="13"/>
        <v/>
      </c>
      <c r="G324" s="52"/>
      <c r="H324" s="52"/>
      <c r="I324" s="52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>
      <c r="A325" s="39"/>
      <c r="B325" s="53" t="str">
        <f t="shared" si="9"/>
        <v/>
      </c>
      <c r="C325" s="46" t="str">
        <f t="shared" si="10"/>
        <v/>
      </c>
      <c r="D325" s="46" t="str">
        <f t="shared" si="11"/>
        <v/>
      </c>
      <c r="E325" s="46" t="str">
        <f t="shared" si="12"/>
        <v/>
      </c>
      <c r="F325" s="52" t="str">
        <f t="shared" si="13"/>
        <v/>
      </c>
      <c r="G325" s="52"/>
      <c r="H325" s="52"/>
      <c r="I325" s="52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>
      <c r="A326" s="39"/>
      <c r="B326" s="53" t="str">
        <f t="shared" si="9"/>
        <v/>
      </c>
      <c r="C326" s="46" t="str">
        <f t="shared" si="10"/>
        <v/>
      </c>
      <c r="D326" s="46" t="str">
        <f t="shared" si="11"/>
        <v/>
      </c>
      <c r="E326" s="46" t="str">
        <f t="shared" si="12"/>
        <v/>
      </c>
      <c r="F326" s="52" t="str">
        <f t="shared" si="13"/>
        <v/>
      </c>
      <c r="G326" s="52"/>
      <c r="H326" s="52"/>
      <c r="I326" s="52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>
      <c r="A327" s="39"/>
      <c r="B327" s="53" t="str">
        <f t="shared" si="9"/>
        <v/>
      </c>
      <c r="C327" s="46" t="str">
        <f t="shared" si="10"/>
        <v/>
      </c>
      <c r="D327" s="46" t="str">
        <f t="shared" si="11"/>
        <v/>
      </c>
      <c r="E327" s="46" t="str">
        <f t="shared" si="12"/>
        <v/>
      </c>
      <c r="F327" s="52" t="str">
        <f t="shared" si="13"/>
        <v/>
      </c>
      <c r="G327" s="52"/>
      <c r="H327" s="52"/>
      <c r="I327" s="52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>
      <c r="A328" s="39"/>
      <c r="B328" s="53" t="str">
        <f t="shared" si="9"/>
        <v/>
      </c>
      <c r="C328" s="46" t="str">
        <f t="shared" si="10"/>
        <v/>
      </c>
      <c r="D328" s="46" t="str">
        <f t="shared" si="11"/>
        <v/>
      </c>
      <c r="E328" s="46" t="str">
        <f t="shared" si="12"/>
        <v/>
      </c>
      <c r="F328" s="52" t="str">
        <f t="shared" si="13"/>
        <v/>
      </c>
      <c r="G328" s="52"/>
      <c r="H328" s="52"/>
      <c r="I328" s="52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>
      <c r="A329" s="39"/>
      <c r="B329" s="53" t="str">
        <f t="shared" si="9"/>
        <v/>
      </c>
      <c r="C329" s="46" t="str">
        <f t="shared" si="10"/>
        <v/>
      </c>
      <c r="D329" s="46" t="str">
        <f t="shared" si="11"/>
        <v/>
      </c>
      <c r="E329" s="46" t="str">
        <f t="shared" si="12"/>
        <v/>
      </c>
      <c r="F329" s="52" t="str">
        <f t="shared" si="13"/>
        <v/>
      </c>
      <c r="G329" s="52"/>
      <c r="H329" s="52"/>
      <c r="I329" s="52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>
      <c r="A330" s="39"/>
      <c r="B330" s="53" t="str">
        <f t="shared" si="9"/>
        <v/>
      </c>
      <c r="C330" s="46" t="str">
        <f t="shared" si="10"/>
        <v/>
      </c>
      <c r="D330" s="46" t="str">
        <f t="shared" si="11"/>
        <v/>
      </c>
      <c r="E330" s="46" t="str">
        <f t="shared" si="12"/>
        <v/>
      </c>
      <c r="F330" s="52" t="str">
        <f t="shared" si="13"/>
        <v/>
      </c>
      <c r="G330" s="52"/>
      <c r="H330" s="52"/>
      <c r="I330" s="52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>
      <c r="A331" s="39"/>
      <c r="B331" s="53" t="str">
        <f t="shared" si="9"/>
        <v/>
      </c>
      <c r="C331" s="46" t="str">
        <f t="shared" si="10"/>
        <v/>
      </c>
      <c r="D331" s="46" t="str">
        <f t="shared" si="11"/>
        <v/>
      </c>
      <c r="E331" s="46" t="str">
        <f t="shared" si="12"/>
        <v/>
      </c>
      <c r="F331" s="52" t="str">
        <f t="shared" si="13"/>
        <v/>
      </c>
      <c r="G331" s="52"/>
      <c r="H331" s="52"/>
      <c r="I331" s="52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>
      <c r="A332" s="39"/>
      <c r="B332" s="53" t="str">
        <f t="shared" si="9"/>
        <v/>
      </c>
      <c r="C332" s="46" t="str">
        <f t="shared" si="10"/>
        <v/>
      </c>
      <c r="D332" s="46" t="str">
        <f t="shared" si="11"/>
        <v/>
      </c>
      <c r="E332" s="46" t="str">
        <f t="shared" si="12"/>
        <v/>
      </c>
      <c r="F332" s="52" t="str">
        <f t="shared" si="13"/>
        <v/>
      </c>
      <c r="G332" s="52"/>
      <c r="H332" s="52"/>
      <c r="I332" s="52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>
      <c r="A333" s="39"/>
      <c r="B333" s="53" t="str">
        <f t="shared" si="9"/>
        <v/>
      </c>
      <c r="C333" s="46" t="str">
        <f t="shared" si="10"/>
        <v/>
      </c>
      <c r="D333" s="46" t="str">
        <f t="shared" si="11"/>
        <v/>
      </c>
      <c r="E333" s="46" t="str">
        <f t="shared" si="12"/>
        <v/>
      </c>
      <c r="F333" s="52" t="str">
        <f t="shared" si="13"/>
        <v/>
      </c>
      <c r="G333" s="52"/>
      <c r="H333" s="52"/>
      <c r="I333" s="52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>
      <c r="A334" s="39"/>
      <c r="B334" s="53" t="str">
        <f t="shared" si="9"/>
        <v/>
      </c>
      <c r="C334" s="46" t="str">
        <f t="shared" si="10"/>
        <v/>
      </c>
      <c r="D334" s="46" t="str">
        <f t="shared" si="11"/>
        <v/>
      </c>
      <c r="E334" s="46" t="str">
        <f t="shared" si="12"/>
        <v/>
      </c>
      <c r="F334" s="52" t="str">
        <f t="shared" si="13"/>
        <v/>
      </c>
      <c r="G334" s="52"/>
      <c r="H334" s="52"/>
      <c r="I334" s="52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>
      <c r="A335" s="39"/>
      <c r="B335" s="53" t="str">
        <f t="shared" si="9"/>
        <v/>
      </c>
      <c r="C335" s="46" t="str">
        <f t="shared" si="10"/>
        <v/>
      </c>
      <c r="D335" s="46" t="str">
        <f t="shared" si="11"/>
        <v/>
      </c>
      <c r="E335" s="46" t="str">
        <f t="shared" si="12"/>
        <v/>
      </c>
      <c r="F335" s="52" t="str">
        <f t="shared" si="13"/>
        <v/>
      </c>
      <c r="G335" s="52"/>
      <c r="H335" s="52"/>
      <c r="I335" s="52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>
      <c r="A336" s="39"/>
      <c r="B336" s="53" t="str">
        <f t="shared" si="9"/>
        <v/>
      </c>
      <c r="C336" s="46" t="str">
        <f t="shared" si="10"/>
        <v/>
      </c>
      <c r="D336" s="46" t="str">
        <f t="shared" si="11"/>
        <v/>
      </c>
      <c r="E336" s="46" t="str">
        <f t="shared" si="12"/>
        <v/>
      </c>
      <c r="F336" s="52" t="str">
        <f t="shared" si="13"/>
        <v/>
      </c>
      <c r="G336" s="52"/>
      <c r="H336" s="52"/>
      <c r="I336" s="52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>
      <c r="A337" s="39"/>
      <c r="B337" s="53" t="str">
        <f t="shared" si="9"/>
        <v/>
      </c>
      <c r="C337" s="46" t="str">
        <f t="shared" si="10"/>
        <v/>
      </c>
      <c r="D337" s="46" t="str">
        <f t="shared" si="11"/>
        <v/>
      </c>
      <c r="E337" s="46" t="str">
        <f t="shared" si="12"/>
        <v/>
      </c>
      <c r="F337" s="52" t="str">
        <f t="shared" si="13"/>
        <v/>
      </c>
      <c r="G337" s="52"/>
      <c r="H337" s="52"/>
      <c r="I337" s="52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>
      <c r="A338" s="39"/>
      <c r="B338" s="53" t="str">
        <f t="shared" si="9"/>
        <v/>
      </c>
      <c r="C338" s="46" t="str">
        <f t="shared" si="10"/>
        <v/>
      </c>
      <c r="D338" s="46" t="str">
        <f t="shared" si="11"/>
        <v/>
      </c>
      <c r="E338" s="46" t="str">
        <f t="shared" si="12"/>
        <v/>
      </c>
      <c r="F338" s="52" t="str">
        <f t="shared" si="13"/>
        <v/>
      </c>
      <c r="G338" s="52"/>
      <c r="H338" s="52"/>
      <c r="I338" s="52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>
      <c r="A339" s="39"/>
      <c r="B339" s="53" t="str">
        <f t="shared" si="9"/>
        <v/>
      </c>
      <c r="C339" s="46" t="str">
        <f t="shared" si="10"/>
        <v/>
      </c>
      <c r="D339" s="46" t="str">
        <f t="shared" si="11"/>
        <v/>
      </c>
      <c r="E339" s="46" t="str">
        <f t="shared" si="12"/>
        <v/>
      </c>
      <c r="F339" s="52" t="str">
        <f t="shared" si="13"/>
        <v/>
      </c>
      <c r="G339" s="52"/>
      <c r="H339" s="52"/>
      <c r="I339" s="52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>
      <c r="A340" s="39"/>
      <c r="B340" s="53" t="str">
        <f t="shared" si="9"/>
        <v/>
      </c>
      <c r="C340" s="46" t="str">
        <f t="shared" si="10"/>
        <v/>
      </c>
      <c r="D340" s="46" t="str">
        <f t="shared" si="11"/>
        <v/>
      </c>
      <c r="E340" s="46" t="str">
        <f t="shared" si="12"/>
        <v/>
      </c>
      <c r="F340" s="52" t="str">
        <f t="shared" si="13"/>
        <v/>
      </c>
      <c r="G340" s="52"/>
      <c r="H340" s="52"/>
      <c r="I340" s="52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>
      <c r="A341" s="39"/>
      <c r="B341" s="53" t="str">
        <f t="shared" si="9"/>
        <v/>
      </c>
      <c r="C341" s="46" t="str">
        <f t="shared" si="10"/>
        <v/>
      </c>
      <c r="D341" s="46" t="str">
        <f t="shared" si="11"/>
        <v/>
      </c>
      <c r="E341" s="46" t="str">
        <f t="shared" si="12"/>
        <v/>
      </c>
      <c r="F341" s="52" t="str">
        <f t="shared" si="13"/>
        <v/>
      </c>
      <c r="G341" s="52"/>
      <c r="H341" s="52"/>
      <c r="I341" s="52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>
      <c r="A342" s="39"/>
      <c r="B342" s="53" t="str">
        <f t="shared" si="9"/>
        <v/>
      </c>
      <c r="C342" s="46" t="str">
        <f t="shared" si="10"/>
        <v/>
      </c>
      <c r="D342" s="46" t="str">
        <f t="shared" si="11"/>
        <v/>
      </c>
      <c r="E342" s="46" t="str">
        <f t="shared" si="12"/>
        <v/>
      </c>
      <c r="F342" s="52" t="str">
        <f t="shared" si="13"/>
        <v/>
      </c>
      <c r="G342" s="52"/>
      <c r="H342" s="52"/>
      <c r="I342" s="52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>
      <c r="A343" s="39"/>
      <c r="B343" s="53" t="str">
        <f t="shared" si="9"/>
        <v/>
      </c>
      <c r="C343" s="46" t="str">
        <f t="shared" si="10"/>
        <v/>
      </c>
      <c r="D343" s="46" t="str">
        <f t="shared" si="11"/>
        <v/>
      </c>
      <c r="E343" s="46" t="str">
        <f t="shared" si="12"/>
        <v/>
      </c>
      <c r="F343" s="52" t="str">
        <f t="shared" si="13"/>
        <v/>
      </c>
      <c r="G343" s="52"/>
      <c r="H343" s="52"/>
      <c r="I343" s="52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>
      <c r="A344" s="39"/>
      <c r="B344" s="53" t="str">
        <f t="shared" si="9"/>
        <v/>
      </c>
      <c r="C344" s="46" t="str">
        <f t="shared" si="10"/>
        <v/>
      </c>
      <c r="D344" s="46" t="str">
        <f t="shared" si="11"/>
        <v/>
      </c>
      <c r="E344" s="46" t="str">
        <f t="shared" si="12"/>
        <v/>
      </c>
      <c r="F344" s="52" t="str">
        <f t="shared" si="13"/>
        <v/>
      </c>
      <c r="G344" s="52"/>
      <c r="H344" s="52"/>
      <c r="I344" s="52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>
      <c r="A345" s="39"/>
      <c r="B345" s="53" t="str">
        <f t="shared" si="9"/>
        <v/>
      </c>
      <c r="C345" s="46" t="str">
        <f t="shared" si="10"/>
        <v/>
      </c>
      <c r="D345" s="46" t="str">
        <f t="shared" si="11"/>
        <v/>
      </c>
      <c r="E345" s="46" t="str">
        <f t="shared" si="12"/>
        <v/>
      </c>
      <c r="F345" s="52" t="str">
        <f t="shared" si="13"/>
        <v/>
      </c>
      <c r="G345" s="52"/>
      <c r="H345" s="52"/>
      <c r="I345" s="52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>
      <c r="A346" s="39"/>
      <c r="B346" s="53" t="str">
        <f t="shared" si="9"/>
        <v/>
      </c>
      <c r="C346" s="46" t="str">
        <f t="shared" si="10"/>
        <v/>
      </c>
      <c r="D346" s="46" t="str">
        <f t="shared" si="11"/>
        <v/>
      </c>
      <c r="E346" s="46" t="str">
        <f t="shared" si="12"/>
        <v/>
      </c>
      <c r="F346" s="52" t="str">
        <f t="shared" si="13"/>
        <v/>
      </c>
      <c r="G346" s="52"/>
      <c r="H346" s="52"/>
      <c r="I346" s="52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>
      <c r="A347" s="39"/>
      <c r="B347" s="53" t="str">
        <f t="shared" si="9"/>
        <v/>
      </c>
      <c r="C347" s="46" t="str">
        <f t="shared" si="10"/>
        <v/>
      </c>
      <c r="D347" s="46" t="str">
        <f t="shared" si="11"/>
        <v/>
      </c>
      <c r="E347" s="46" t="str">
        <f t="shared" si="12"/>
        <v/>
      </c>
      <c r="F347" s="52" t="str">
        <f t="shared" si="13"/>
        <v/>
      </c>
      <c r="G347" s="52"/>
      <c r="H347" s="52"/>
      <c r="I347" s="52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>
      <c r="A348" s="39"/>
      <c r="B348" s="53" t="str">
        <f t="shared" si="9"/>
        <v/>
      </c>
      <c r="C348" s="46" t="str">
        <f t="shared" si="10"/>
        <v/>
      </c>
      <c r="D348" s="46" t="str">
        <f t="shared" si="11"/>
        <v/>
      </c>
      <c r="E348" s="46" t="str">
        <f t="shared" si="12"/>
        <v/>
      </c>
      <c r="F348" s="52" t="str">
        <f t="shared" si="13"/>
        <v/>
      </c>
      <c r="G348" s="52"/>
      <c r="H348" s="52"/>
      <c r="I348" s="52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>
      <c r="A349" s="39"/>
      <c r="B349" s="53" t="str">
        <f t="shared" si="9"/>
        <v/>
      </c>
      <c r="C349" s="46" t="str">
        <f t="shared" si="10"/>
        <v/>
      </c>
      <c r="D349" s="46" t="str">
        <f t="shared" si="11"/>
        <v/>
      </c>
      <c r="E349" s="46" t="str">
        <f t="shared" si="12"/>
        <v/>
      </c>
      <c r="F349" s="52" t="str">
        <f t="shared" si="13"/>
        <v/>
      </c>
      <c r="G349" s="52"/>
      <c r="H349" s="52"/>
      <c r="I349" s="52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>
      <c r="A350" s="39"/>
      <c r="B350" s="53" t="str">
        <f t="shared" si="9"/>
        <v/>
      </c>
      <c r="C350" s="46" t="str">
        <f t="shared" si="10"/>
        <v/>
      </c>
      <c r="D350" s="46" t="str">
        <f t="shared" si="11"/>
        <v/>
      </c>
      <c r="E350" s="46" t="str">
        <f t="shared" si="12"/>
        <v/>
      </c>
      <c r="F350" s="52" t="str">
        <f t="shared" si="13"/>
        <v/>
      </c>
      <c r="G350" s="52"/>
      <c r="H350" s="52"/>
      <c r="I350" s="52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>
      <c r="A351" s="39"/>
      <c r="B351" s="53" t="str">
        <f t="shared" si="9"/>
        <v/>
      </c>
      <c r="C351" s="46" t="str">
        <f t="shared" si="10"/>
        <v/>
      </c>
      <c r="D351" s="46" t="str">
        <f t="shared" si="11"/>
        <v/>
      </c>
      <c r="E351" s="46" t="str">
        <f t="shared" si="12"/>
        <v/>
      </c>
      <c r="F351" s="52" t="str">
        <f t="shared" si="13"/>
        <v/>
      </c>
      <c r="G351" s="52"/>
      <c r="H351" s="52"/>
      <c r="I351" s="52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>
      <c r="A352" s="39"/>
      <c r="B352" s="53" t="str">
        <f t="shared" si="9"/>
        <v/>
      </c>
      <c r="C352" s="46" t="str">
        <f t="shared" si="10"/>
        <v/>
      </c>
      <c r="D352" s="46" t="str">
        <f t="shared" si="11"/>
        <v/>
      </c>
      <c r="E352" s="46" t="str">
        <f t="shared" si="12"/>
        <v/>
      </c>
      <c r="F352" s="52" t="str">
        <f t="shared" si="13"/>
        <v/>
      </c>
      <c r="G352" s="52"/>
      <c r="H352" s="52"/>
      <c r="I352" s="52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>
      <c r="A353" s="39"/>
      <c r="B353" s="53" t="str">
        <f t="shared" si="9"/>
        <v/>
      </c>
      <c r="C353" s="46" t="str">
        <f t="shared" si="10"/>
        <v/>
      </c>
      <c r="D353" s="46" t="str">
        <f t="shared" si="11"/>
        <v/>
      </c>
      <c r="E353" s="46" t="str">
        <f t="shared" si="12"/>
        <v/>
      </c>
      <c r="F353" s="52" t="str">
        <f t="shared" si="13"/>
        <v/>
      </c>
      <c r="G353" s="52"/>
      <c r="H353" s="52"/>
      <c r="I353" s="52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>
      <c r="A354" s="39"/>
      <c r="B354" s="53" t="str">
        <f t="shared" si="9"/>
        <v/>
      </c>
      <c r="C354" s="46" t="str">
        <f t="shared" si="10"/>
        <v/>
      </c>
      <c r="D354" s="46" t="str">
        <f t="shared" si="11"/>
        <v/>
      </c>
      <c r="E354" s="46" t="str">
        <f t="shared" si="12"/>
        <v/>
      </c>
      <c r="F354" s="52" t="str">
        <f t="shared" si="13"/>
        <v/>
      </c>
      <c r="G354" s="52"/>
      <c r="H354" s="52"/>
      <c r="I354" s="52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>
      <c r="A355" s="39"/>
      <c r="B355" s="53" t="str">
        <f t="shared" si="9"/>
        <v/>
      </c>
      <c r="C355" s="46" t="str">
        <f t="shared" si="10"/>
        <v/>
      </c>
      <c r="D355" s="46" t="str">
        <f t="shared" si="11"/>
        <v/>
      </c>
      <c r="E355" s="46" t="str">
        <f t="shared" si="12"/>
        <v/>
      </c>
      <c r="F355" s="52" t="str">
        <f t="shared" si="13"/>
        <v/>
      </c>
      <c r="G355" s="52"/>
      <c r="H355" s="52"/>
      <c r="I355" s="52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>
      <c r="A356" s="39"/>
      <c r="B356" s="53" t="str">
        <f t="shared" si="9"/>
        <v/>
      </c>
      <c r="C356" s="46" t="str">
        <f t="shared" si="10"/>
        <v/>
      </c>
      <c r="D356" s="46" t="str">
        <f t="shared" si="11"/>
        <v/>
      </c>
      <c r="E356" s="46" t="str">
        <f t="shared" si="12"/>
        <v/>
      </c>
      <c r="F356" s="52" t="str">
        <f t="shared" si="13"/>
        <v/>
      </c>
      <c r="G356" s="52"/>
      <c r="H356" s="52"/>
      <c r="I356" s="52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>
      <c r="A357" s="39"/>
      <c r="B357" s="53" t="str">
        <f t="shared" si="9"/>
        <v/>
      </c>
      <c r="C357" s="46" t="str">
        <f t="shared" si="10"/>
        <v/>
      </c>
      <c r="D357" s="46" t="str">
        <f t="shared" si="11"/>
        <v/>
      </c>
      <c r="E357" s="46" t="str">
        <f t="shared" si="12"/>
        <v/>
      </c>
      <c r="F357" s="52" t="str">
        <f t="shared" si="13"/>
        <v/>
      </c>
      <c r="G357" s="52"/>
      <c r="H357" s="52"/>
      <c r="I357" s="52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>
      <c r="A358" s="39"/>
      <c r="B358" s="53" t="str">
        <f t="shared" si="9"/>
        <v/>
      </c>
      <c r="C358" s="46" t="str">
        <f t="shared" si="10"/>
        <v/>
      </c>
      <c r="D358" s="46" t="str">
        <f t="shared" si="11"/>
        <v/>
      </c>
      <c r="E358" s="46" t="str">
        <f t="shared" si="12"/>
        <v/>
      </c>
      <c r="F358" s="52" t="str">
        <f t="shared" si="13"/>
        <v/>
      </c>
      <c r="G358" s="52"/>
      <c r="H358" s="52"/>
      <c r="I358" s="52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>
      <c r="A359" s="39"/>
      <c r="B359" s="53" t="str">
        <f t="shared" si="9"/>
        <v/>
      </c>
      <c r="C359" s="46" t="str">
        <f t="shared" si="10"/>
        <v/>
      </c>
      <c r="D359" s="46" t="str">
        <f t="shared" si="11"/>
        <v/>
      </c>
      <c r="E359" s="46" t="str">
        <f t="shared" si="12"/>
        <v/>
      </c>
      <c r="F359" s="52" t="str">
        <f t="shared" si="13"/>
        <v/>
      </c>
      <c r="G359" s="52"/>
      <c r="H359" s="52"/>
      <c r="I359" s="52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>
      <c r="A360" s="39"/>
      <c r="B360" s="53" t="str">
        <f t="shared" si="9"/>
        <v/>
      </c>
      <c r="C360" s="46" t="str">
        <f t="shared" si="10"/>
        <v/>
      </c>
      <c r="D360" s="46" t="str">
        <f t="shared" si="11"/>
        <v/>
      </c>
      <c r="E360" s="46" t="str">
        <f t="shared" si="12"/>
        <v/>
      </c>
      <c r="F360" s="52" t="str">
        <f t="shared" si="13"/>
        <v/>
      </c>
      <c r="G360" s="52"/>
      <c r="H360" s="52"/>
      <c r="I360" s="52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>
      <c r="A361" s="39"/>
      <c r="B361" s="53" t="str">
        <f t="shared" si="9"/>
        <v/>
      </c>
      <c r="C361" s="46" t="str">
        <f t="shared" si="10"/>
        <v/>
      </c>
      <c r="D361" s="46" t="str">
        <f t="shared" si="11"/>
        <v/>
      </c>
      <c r="E361" s="46" t="str">
        <f t="shared" si="12"/>
        <v/>
      </c>
      <c r="F361" s="52" t="str">
        <f t="shared" si="13"/>
        <v/>
      </c>
      <c r="G361" s="52"/>
      <c r="H361" s="52"/>
      <c r="I361" s="52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>
      <c r="A362" s="39"/>
      <c r="B362" s="53" t="str">
        <f t="shared" si="9"/>
        <v/>
      </c>
      <c r="C362" s="46" t="str">
        <f t="shared" si="10"/>
        <v/>
      </c>
      <c r="D362" s="46" t="str">
        <f t="shared" si="11"/>
        <v/>
      </c>
      <c r="E362" s="46" t="str">
        <f t="shared" si="12"/>
        <v/>
      </c>
      <c r="F362" s="52" t="str">
        <f t="shared" si="13"/>
        <v/>
      </c>
      <c r="G362" s="52"/>
      <c r="H362" s="52"/>
      <c r="I362" s="52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>
      <c r="A363" s="39"/>
      <c r="B363" s="53" t="str">
        <f t="shared" si="9"/>
        <v/>
      </c>
      <c r="C363" s="46" t="str">
        <f t="shared" si="10"/>
        <v/>
      </c>
      <c r="D363" s="46" t="str">
        <f t="shared" si="11"/>
        <v/>
      </c>
      <c r="E363" s="46" t="str">
        <f t="shared" si="12"/>
        <v/>
      </c>
      <c r="F363" s="52" t="str">
        <f t="shared" si="13"/>
        <v/>
      </c>
      <c r="G363" s="52"/>
      <c r="H363" s="52"/>
      <c r="I363" s="52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>
      <c r="A364" s="39"/>
      <c r="B364" s="53" t="str">
        <f t="shared" si="9"/>
        <v/>
      </c>
      <c r="C364" s="46" t="str">
        <f t="shared" si="10"/>
        <v/>
      </c>
      <c r="D364" s="46" t="str">
        <f t="shared" si="11"/>
        <v/>
      </c>
      <c r="E364" s="46" t="str">
        <f t="shared" si="12"/>
        <v/>
      </c>
      <c r="F364" s="52" t="str">
        <f t="shared" si="13"/>
        <v/>
      </c>
      <c r="G364" s="52"/>
      <c r="H364" s="52"/>
      <c r="I364" s="52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>
      <c r="A365" s="39"/>
      <c r="B365" s="53" t="str">
        <f t="shared" si="9"/>
        <v/>
      </c>
      <c r="C365" s="46" t="str">
        <f t="shared" si="10"/>
        <v/>
      </c>
      <c r="D365" s="46" t="str">
        <f t="shared" si="11"/>
        <v/>
      </c>
      <c r="E365" s="46" t="str">
        <f t="shared" si="12"/>
        <v/>
      </c>
      <c r="F365" s="52" t="str">
        <f t="shared" si="13"/>
        <v/>
      </c>
      <c r="G365" s="52"/>
      <c r="H365" s="52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>
      <c r="A366" s="39"/>
      <c r="B366" s="53" t="str">
        <f t="shared" si="9"/>
        <v/>
      </c>
      <c r="C366" s="46" t="str">
        <f t="shared" si="10"/>
        <v/>
      </c>
      <c r="D366" s="46" t="str">
        <f t="shared" si="11"/>
        <v/>
      </c>
      <c r="E366" s="46" t="str">
        <f t="shared" si="12"/>
        <v/>
      </c>
      <c r="F366" s="52" t="str">
        <f t="shared" si="13"/>
        <v/>
      </c>
      <c r="G366" s="52"/>
      <c r="H366" s="52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>
      <c r="A367" s="39"/>
      <c r="B367" s="53" t="str">
        <f t="shared" si="9"/>
        <v/>
      </c>
      <c r="C367" s="46" t="str">
        <f t="shared" si="10"/>
        <v/>
      </c>
      <c r="D367" s="46" t="str">
        <f t="shared" si="11"/>
        <v/>
      </c>
      <c r="E367" s="46" t="str">
        <f t="shared" si="12"/>
        <v/>
      </c>
      <c r="F367" s="52" t="str">
        <f t="shared" si="13"/>
        <v/>
      </c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>
      <c r="A368" s="39"/>
      <c r="B368" s="53" t="str">
        <f t="shared" si="9"/>
        <v/>
      </c>
      <c r="C368" s="46" t="str">
        <f t="shared" si="10"/>
        <v/>
      </c>
      <c r="D368" s="46" t="str">
        <f t="shared" si="11"/>
        <v/>
      </c>
      <c r="E368" s="46" t="str">
        <f t="shared" si="12"/>
        <v/>
      </c>
      <c r="F368" s="52" t="str">
        <f t="shared" si="13"/>
        <v/>
      </c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>
      <c r="A369" s="39"/>
      <c r="B369" s="53" t="str">
        <f t="shared" si="9"/>
        <v/>
      </c>
      <c r="C369" s="46" t="str">
        <f t="shared" si="10"/>
        <v/>
      </c>
      <c r="D369" s="46" t="str">
        <f t="shared" si="11"/>
        <v/>
      </c>
      <c r="E369" s="46" t="str">
        <f t="shared" si="12"/>
        <v/>
      </c>
      <c r="F369" s="46" t="str">
        <f t="shared" si="13"/>
        <v/>
      </c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>
      <c r="A370" s="39"/>
      <c r="B370" s="53" t="str">
        <f t="shared" si="9"/>
        <v/>
      </c>
      <c r="C370" s="46" t="str">
        <f t="shared" si="10"/>
        <v/>
      </c>
      <c r="D370" s="46" t="str">
        <f t="shared" si="11"/>
        <v/>
      </c>
      <c r="E370" s="46" t="str">
        <f t="shared" si="12"/>
        <v/>
      </c>
      <c r="F370" s="46" t="str">
        <f t="shared" si="13"/>
        <v/>
      </c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>
      <c r="A371" s="39"/>
      <c r="B371" s="53" t="str">
        <f t="shared" si="9"/>
        <v/>
      </c>
      <c r="C371" s="46" t="str">
        <f t="shared" si="10"/>
        <v/>
      </c>
      <c r="D371" s="46" t="str">
        <f t="shared" si="11"/>
        <v/>
      </c>
      <c r="E371" s="46" t="str">
        <f t="shared" si="12"/>
        <v/>
      </c>
      <c r="F371" s="46" t="str">
        <f t="shared" si="13"/>
        <v/>
      </c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>
      <c r="A372" s="39"/>
      <c r="B372" s="53" t="str">
        <f t="shared" si="9"/>
        <v/>
      </c>
      <c r="C372" s="46" t="str">
        <f t="shared" si="10"/>
        <v/>
      </c>
      <c r="D372" s="46" t="str">
        <f t="shared" si="11"/>
        <v/>
      </c>
      <c r="E372" s="46" t="str">
        <f t="shared" si="12"/>
        <v/>
      </c>
      <c r="F372" s="46" t="str">
        <f t="shared" si="13"/>
        <v/>
      </c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>
      <c r="A373" s="39"/>
      <c r="B373" s="53" t="str">
        <f t="shared" si="9"/>
        <v/>
      </c>
      <c r="C373" s="46" t="str">
        <f t="shared" si="10"/>
        <v/>
      </c>
      <c r="D373" s="46" t="str">
        <f t="shared" si="11"/>
        <v/>
      </c>
      <c r="E373" s="46" t="str">
        <f t="shared" si="12"/>
        <v/>
      </c>
      <c r="F373" s="46" t="str">
        <f t="shared" si="13"/>
        <v/>
      </c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>
      <c r="A374" s="39"/>
      <c r="B374" s="54"/>
      <c r="C374" s="54"/>
      <c r="D374" s="54"/>
      <c r="E374" s="54"/>
      <c r="F374" s="54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2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2">
    <mergeCell ref="B2:I2"/>
    <mergeCell ref="E4:I4"/>
  </mergeCells>
  <hyperlinks>
    <hyperlink ref="B8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F7F7F"/>
  </sheetPr>
  <dimension ref="A1:Z1006"/>
  <sheetViews>
    <sheetView tabSelected="1" zoomScale="80" zoomScaleNormal="80" workbookViewId="0">
      <selection activeCell="L6" sqref="L6"/>
    </sheetView>
  </sheetViews>
  <sheetFormatPr baseColWidth="10" defaultColWidth="12.625" defaultRowHeight="15" customHeight="1"/>
  <cols>
    <col min="1" max="1" width="29.75" customWidth="1"/>
    <col min="2" max="2" width="13.25" customWidth="1"/>
    <col min="3" max="3" width="12.5" customWidth="1"/>
    <col min="4" max="4" width="13" customWidth="1"/>
    <col min="5" max="5" width="12.5" customWidth="1"/>
    <col min="6" max="7" width="13.25" customWidth="1"/>
    <col min="8" max="8" width="13.125" customWidth="1"/>
    <col min="9" max="10" width="12" customWidth="1"/>
    <col min="11" max="11" width="11.75" customWidth="1"/>
    <col min="12" max="12" width="12.25" customWidth="1"/>
    <col min="13" max="13" width="12.625" customWidth="1"/>
    <col min="14" max="14" width="14.25" customWidth="1"/>
    <col min="15" max="16" width="9.25" customWidth="1"/>
    <col min="17" max="17" width="23.25" customWidth="1"/>
    <col min="18" max="18" width="20.125" customWidth="1"/>
    <col min="19" max="19" width="21.5" customWidth="1"/>
    <col min="20" max="20" width="21.25" customWidth="1"/>
    <col min="21" max="26" width="9.25" customWidth="1"/>
  </cols>
  <sheetData>
    <row r="1" spans="1:26" ht="14.25" customHeight="1">
      <c r="A1" s="55" t="s">
        <v>104</v>
      </c>
      <c r="B1" s="56" t="s">
        <v>13</v>
      </c>
      <c r="C1" s="56" t="s">
        <v>14</v>
      </c>
      <c r="D1" s="56" t="s">
        <v>15</v>
      </c>
      <c r="E1" s="56" t="s">
        <v>16</v>
      </c>
      <c r="F1" s="56" t="s">
        <v>17</v>
      </c>
      <c r="G1" s="56" t="s">
        <v>18</v>
      </c>
      <c r="H1" s="56" t="s">
        <v>19</v>
      </c>
      <c r="I1" s="56" t="s">
        <v>20</v>
      </c>
      <c r="J1" s="56" t="s">
        <v>105</v>
      </c>
      <c r="K1" s="56" t="s">
        <v>22</v>
      </c>
      <c r="L1" s="56" t="s">
        <v>23</v>
      </c>
      <c r="M1" s="56" t="s">
        <v>24</v>
      </c>
      <c r="N1" s="57" t="s">
        <v>106</v>
      </c>
      <c r="O1" s="27"/>
    </row>
    <row r="2" spans="1:26" ht="14.25" customHeight="1">
      <c r="A2" s="58" t="s">
        <v>107</v>
      </c>
      <c r="B2" s="59">
        <v>30000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>
        <f t="shared" ref="N2:N3" si="0">SUM(B2,C2,D2,E2,F2,G2,H2,I2,J2,K2,L2,M2)</f>
        <v>30000</v>
      </c>
      <c r="O2" s="27"/>
      <c r="Q2" s="62" t="s">
        <v>108</v>
      </c>
      <c r="R2" s="62" t="s">
        <v>109</v>
      </c>
    </row>
    <row r="3" spans="1:26" ht="14.25" customHeight="1">
      <c r="A3" s="58" t="s">
        <v>110</v>
      </c>
      <c r="B3" s="63">
        <f>'PRÉSTAMO BANCARIO'!C4</f>
        <v>67860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>
        <f t="shared" si="0"/>
        <v>67860</v>
      </c>
      <c r="O3" s="27"/>
      <c r="Q3" s="31" t="s">
        <v>111</v>
      </c>
      <c r="R3" s="66">
        <f>B25</f>
        <v>85000</v>
      </c>
    </row>
    <row r="4" spans="1:26" ht="14.25" customHeight="1">
      <c r="A4" s="58" t="s">
        <v>112</v>
      </c>
      <c r="B4" s="61">
        <f>PREVISIONVENTAS!AD9</f>
        <v>25000</v>
      </c>
      <c r="C4" s="61">
        <f>PREVISIONVENTAS!AD10</f>
        <v>22500</v>
      </c>
      <c r="D4" s="61">
        <f>PREVISIONVENTAS!AD11</f>
        <v>23750</v>
      </c>
      <c r="E4" s="61">
        <f>PREVISIONVENTAS!AD12</f>
        <v>23750</v>
      </c>
      <c r="F4" s="61">
        <f>PREVISIONVENTAS!AD13</f>
        <v>30000</v>
      </c>
      <c r="G4" s="61">
        <f>PREVISIONVENTAS!AD14</f>
        <v>28750</v>
      </c>
      <c r="H4" s="61">
        <f>PREVISIONVENTAS!AD15</f>
        <v>25000</v>
      </c>
      <c r="I4" s="61">
        <f>PREVISIONVENTAS!AD16</f>
        <v>20000</v>
      </c>
      <c r="J4" s="61">
        <f>PREVISIONVENTAS!AD17</f>
        <v>31250</v>
      </c>
      <c r="K4" s="61">
        <f>PREVISIONVENTAS!AD18</f>
        <v>31250</v>
      </c>
      <c r="L4" s="61">
        <f>PREVISIONVENTAS!AD19</f>
        <v>32500</v>
      </c>
      <c r="M4" s="61">
        <f>PREVISIONVENTAS!AD19</f>
        <v>32500</v>
      </c>
      <c r="N4" s="65">
        <f>SUM(B4:M4)</f>
        <v>326250</v>
      </c>
      <c r="O4" s="27"/>
      <c r="Q4" s="31" t="s">
        <v>113</v>
      </c>
      <c r="R4" s="66">
        <f>B18</f>
        <v>300</v>
      </c>
    </row>
    <row r="5" spans="1:26" ht="14.25" customHeight="1">
      <c r="A5" s="58" t="s">
        <v>114</v>
      </c>
      <c r="B5" s="59"/>
      <c r="C5" s="60"/>
      <c r="D5" s="60"/>
      <c r="E5" s="67"/>
      <c r="F5" s="67"/>
      <c r="G5" s="60">
        <v>6000</v>
      </c>
      <c r="H5" s="60"/>
      <c r="I5" s="60"/>
      <c r="J5" s="60"/>
      <c r="K5" s="60"/>
      <c r="L5" s="60">
        <v>29358</v>
      </c>
      <c r="M5" s="60"/>
      <c r="N5" s="65">
        <f>SUM(B5,C5,D5,E5,F5,G5,H5,I5,J5,K5,L5,M5)</f>
        <v>35358</v>
      </c>
      <c r="O5" s="27"/>
      <c r="Q5" s="31" t="s">
        <v>115</v>
      </c>
      <c r="R5" s="66">
        <f>B15</f>
        <v>0</v>
      </c>
    </row>
    <row r="6" spans="1:26" ht="14.25" customHeight="1">
      <c r="A6" s="58" t="s">
        <v>116</v>
      </c>
      <c r="B6" s="68">
        <f t="shared" ref="B6:N6" si="1">SUM(B2,B3,B4,B5)</f>
        <v>122860</v>
      </c>
      <c r="C6" s="68">
        <f t="shared" si="1"/>
        <v>22500</v>
      </c>
      <c r="D6" s="68">
        <f t="shared" si="1"/>
        <v>23750</v>
      </c>
      <c r="E6" s="68">
        <f t="shared" si="1"/>
        <v>23750</v>
      </c>
      <c r="F6" s="68">
        <f t="shared" si="1"/>
        <v>30000</v>
      </c>
      <c r="G6" s="68">
        <f t="shared" si="1"/>
        <v>34750</v>
      </c>
      <c r="H6" s="68">
        <f t="shared" si="1"/>
        <v>25000</v>
      </c>
      <c r="I6" s="68">
        <f t="shared" si="1"/>
        <v>20000</v>
      </c>
      <c r="J6" s="68">
        <f t="shared" si="1"/>
        <v>31250</v>
      </c>
      <c r="K6" s="68">
        <f t="shared" si="1"/>
        <v>31250</v>
      </c>
      <c r="L6" s="68">
        <f t="shared" si="1"/>
        <v>61858</v>
      </c>
      <c r="M6" s="68">
        <f t="shared" si="1"/>
        <v>32500</v>
      </c>
      <c r="N6" s="69">
        <f t="shared" si="1"/>
        <v>459468</v>
      </c>
      <c r="O6" s="70"/>
      <c r="Q6" s="31" t="s">
        <v>47</v>
      </c>
      <c r="R6" s="66">
        <f>B17</f>
        <v>2260</v>
      </c>
    </row>
    <row r="7" spans="1:26" ht="14.25" customHeight="1">
      <c r="A7" s="71" t="s">
        <v>117</v>
      </c>
      <c r="B7" s="72" t="s">
        <v>13</v>
      </c>
      <c r="C7" s="72" t="s">
        <v>14</v>
      </c>
      <c r="D7" s="72" t="s">
        <v>15</v>
      </c>
      <c r="E7" s="72" t="s">
        <v>16</v>
      </c>
      <c r="F7" s="72" t="s">
        <v>17</v>
      </c>
      <c r="G7" s="72" t="s">
        <v>18</v>
      </c>
      <c r="H7" s="72" t="s">
        <v>19</v>
      </c>
      <c r="I7" s="72" t="s">
        <v>20</v>
      </c>
      <c r="J7" s="72" t="s">
        <v>105</v>
      </c>
      <c r="K7" s="72" t="s">
        <v>22</v>
      </c>
      <c r="L7" s="72" t="s">
        <v>23</v>
      </c>
      <c r="M7" s="72" t="s">
        <v>24</v>
      </c>
      <c r="N7" s="73" t="s">
        <v>106</v>
      </c>
      <c r="O7" s="70"/>
      <c r="P7" s="27"/>
      <c r="Q7" s="31" t="s">
        <v>118</v>
      </c>
      <c r="R7" s="66">
        <f>B26</f>
        <v>8400</v>
      </c>
      <c r="S7" s="27"/>
      <c r="T7" s="27"/>
      <c r="U7" s="27"/>
      <c r="V7" s="27"/>
      <c r="W7" s="27"/>
      <c r="X7" s="27"/>
      <c r="Y7" s="27"/>
      <c r="Z7" s="27"/>
    </row>
    <row r="8" spans="1:26" ht="14.25" customHeight="1">
      <c r="A8" s="58" t="s">
        <v>119</v>
      </c>
      <c r="B8" s="61">
        <f>'PRÉSTAMO BANCARIO'!G7</f>
        <v>71.171683333333334</v>
      </c>
      <c r="C8" s="61">
        <f>'PRÉSTAMO BANCARIO'!G8</f>
        <v>65.4285973129507</v>
      </c>
      <c r="D8" s="61">
        <f>'PRÉSTAMO BANCARIO'!G9</f>
        <v>59.65200995744916</v>
      </c>
      <c r="E8" s="61">
        <f>'PRÉSTAMO BANCARIO'!G10</f>
        <v>53.841725842373862</v>
      </c>
      <c r="F8" s="61">
        <f>'PRÉSTAMO BANCARIO'!G11</f>
        <v>47.997548403293962</v>
      </c>
      <c r="G8" s="61">
        <f>'PRÉSTAMO BANCARIO'!G12</f>
        <v>42.119279929152761</v>
      </c>
      <c r="H8" s="61">
        <f>'PRÉSTAMO BANCARIO'!G13</f>
        <v>36.206721555579065</v>
      </c>
      <c r="I8" s="61">
        <f>'PRÉSTAMO BANCARIO'!G14</f>
        <v>30.259673258159523</v>
      </c>
      <c r="J8" s="61">
        <f>'PRÉSTAMO BANCARIO'!G15</f>
        <v>24.277933845671701</v>
      </c>
      <c r="K8" s="61">
        <f>'PRÉSTAMO BANCARIO'!G16</f>
        <v>18.261300953277701</v>
      </c>
      <c r="L8" s="61">
        <f>'PRÉSTAMO BANCARIO'!G17</f>
        <v>12.209571035678069</v>
      </c>
      <c r="M8" s="61">
        <f>'PRÉSTAMO BANCARIO'!G18</f>
        <v>6.1225393602257707</v>
      </c>
      <c r="N8" s="65">
        <f t="shared" ref="N8:N9" si="2">SUM(B8,C8,D8,E8,F8,G8,H8,I8,J8,K8,L8,M8)</f>
        <v>467.54858478714567</v>
      </c>
      <c r="O8" s="27"/>
      <c r="Q8" s="31" t="s">
        <v>48</v>
      </c>
      <c r="R8" s="66">
        <f>B20</f>
        <v>0</v>
      </c>
    </row>
    <row r="9" spans="1:26" ht="14.25" customHeight="1">
      <c r="A9" s="58" t="s">
        <v>120</v>
      </c>
      <c r="B9" s="61">
        <f>'PRÉSTAMO BANCARIO'!F7</f>
        <v>1055.7007153989289</v>
      </c>
      <c r="C9" s="61">
        <f>'PRÉSTAMO BANCARIO'!F8</f>
        <v>1055.7007153989289</v>
      </c>
      <c r="D9" s="61">
        <f>'PRÉSTAMO BANCARIO'!F9</f>
        <v>1055.7007153989289</v>
      </c>
      <c r="E9" s="61">
        <f>'PRÉSTAMO BANCARIO'!F10</f>
        <v>1055.7007153989289</v>
      </c>
      <c r="F9" s="61">
        <f>'PRÉSTAMO BANCARIO'!F11</f>
        <v>1055.7007153989289</v>
      </c>
      <c r="G9" s="61">
        <f>'PRÉSTAMO BANCARIO'!F12</f>
        <v>1055.7007153989289</v>
      </c>
      <c r="H9" s="61">
        <f>'PRÉSTAMO BANCARIO'!F13</f>
        <v>1055.7007153989289</v>
      </c>
      <c r="I9" s="61">
        <f>'PRÉSTAMO BANCARIO'!F14</f>
        <v>1055.7007153989289</v>
      </c>
      <c r="J9" s="61">
        <f>'PRÉSTAMO BANCARIO'!F15</f>
        <v>1055.7007153989289</v>
      </c>
      <c r="K9" s="61">
        <f>'PRÉSTAMO BANCARIO'!F16</f>
        <v>1055.7007153989289</v>
      </c>
      <c r="L9" s="61">
        <f>'PRÉSTAMO BANCARIO'!F17</f>
        <v>1055.7007153989289</v>
      </c>
      <c r="M9" s="61">
        <f>'PRÉSTAMO BANCARIO'!F18</f>
        <v>1049.5781760387035</v>
      </c>
      <c r="N9" s="65">
        <f t="shared" si="2"/>
        <v>12662.286045426921</v>
      </c>
      <c r="O9" s="27"/>
      <c r="Q9" s="31" t="s">
        <v>106</v>
      </c>
      <c r="R9" s="66">
        <f>SUM(R3:R8)</f>
        <v>95960</v>
      </c>
      <c r="T9" s="74"/>
      <c r="U9" s="27"/>
    </row>
    <row r="10" spans="1:26" ht="14.25" customHeight="1">
      <c r="A10" s="58" t="s">
        <v>121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5">
        <f t="shared" ref="N10:N12" si="3">SUM(B10:M10)</f>
        <v>0</v>
      </c>
      <c r="O10" s="27"/>
      <c r="P10" s="27"/>
      <c r="Q10" s="27"/>
      <c r="R10" s="27"/>
      <c r="S10" s="27"/>
      <c r="T10" s="74"/>
      <c r="U10" s="27"/>
      <c r="V10" s="27"/>
      <c r="W10" s="27"/>
      <c r="X10" s="27"/>
      <c r="Y10" s="27"/>
      <c r="Z10" s="27"/>
    </row>
    <row r="11" spans="1:26" ht="14.25" customHeight="1">
      <c r="A11" s="58" t="s">
        <v>122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5">
        <f t="shared" si="3"/>
        <v>0</v>
      </c>
      <c r="O11" s="27"/>
      <c r="P11" s="27"/>
      <c r="Q11" s="27"/>
      <c r="R11" s="27"/>
      <c r="S11" s="27"/>
      <c r="T11" s="74"/>
      <c r="U11" s="27"/>
      <c r="V11" s="27"/>
      <c r="W11" s="27"/>
      <c r="X11" s="27"/>
      <c r="Y11" s="27"/>
      <c r="Z11" s="27"/>
    </row>
    <row r="12" spans="1:26" ht="14.25" customHeight="1">
      <c r="A12" s="58" t="s">
        <v>123</v>
      </c>
      <c r="B12" s="61">
        <f>'INVERSIONES Y GASTOS'!E39</f>
        <v>2900</v>
      </c>
      <c r="C12" s="61">
        <f>'INVERSIONES Y GASTOS'!E39</f>
        <v>2900</v>
      </c>
      <c r="D12" s="61">
        <f>'INVERSIONES Y GASTOS'!E39</f>
        <v>2900</v>
      </c>
      <c r="E12" s="61">
        <f>'INVERSIONES Y GASTOS'!E39</f>
        <v>2900</v>
      </c>
      <c r="F12" s="61">
        <f>'INVERSIONES Y GASTOS'!E39</f>
        <v>2900</v>
      </c>
      <c r="G12" s="61">
        <f>'INVERSIONES Y GASTOS'!E39</f>
        <v>2900</v>
      </c>
      <c r="H12" s="61">
        <f>'INVERSIONES Y GASTOS'!E39</f>
        <v>2900</v>
      </c>
      <c r="I12" s="61">
        <f>'INVERSIONES Y GASTOS'!E39</f>
        <v>2900</v>
      </c>
      <c r="J12" s="61">
        <f>'INVERSIONES Y GASTOS'!E39</f>
        <v>2900</v>
      </c>
      <c r="K12" s="61">
        <f>'INVERSIONES Y GASTOS'!E39</f>
        <v>2900</v>
      </c>
      <c r="L12" s="61">
        <f>'INVERSIONES Y GASTOS'!E39</f>
        <v>2900</v>
      </c>
      <c r="M12" s="61">
        <f>'INVERSIONES Y GASTOS'!E39</f>
        <v>2900</v>
      </c>
      <c r="N12" s="65">
        <f t="shared" si="3"/>
        <v>34800</v>
      </c>
      <c r="O12" s="27"/>
      <c r="P12" s="27"/>
      <c r="Q12" s="27"/>
      <c r="R12" s="27"/>
      <c r="S12" s="27"/>
      <c r="T12" s="75" t="s">
        <v>124</v>
      </c>
      <c r="U12" s="27"/>
      <c r="V12" s="27"/>
      <c r="W12" s="27"/>
      <c r="X12" s="27"/>
      <c r="Y12" s="27"/>
      <c r="Z12" s="27"/>
    </row>
    <row r="13" spans="1:26" ht="14.25" customHeight="1">
      <c r="A13" s="58" t="s">
        <v>63</v>
      </c>
      <c r="B13" s="61">
        <f>'INVERSIONES Y GASTOS'!B15/12</f>
        <v>0</v>
      </c>
      <c r="C13" s="61">
        <f>'INVERSIONES Y GASTOS'!B15/12</f>
        <v>0</v>
      </c>
      <c r="D13" s="61">
        <f>'INVERSIONES Y GASTOS'!B15/12</f>
        <v>0</v>
      </c>
      <c r="E13" s="61">
        <f>'INVERSIONES Y GASTOS'!E39</f>
        <v>2900</v>
      </c>
      <c r="F13" s="61">
        <f>'INVERSIONES Y GASTOS'!B15/12</f>
        <v>0</v>
      </c>
      <c r="G13" s="61">
        <f>'INVERSIONES Y GASTOS'!B15/12</f>
        <v>0</v>
      </c>
      <c r="H13" s="61">
        <f>'INVERSIONES Y GASTOS'!B15/12</f>
        <v>0</v>
      </c>
      <c r="I13" s="61">
        <f>'INVERSIONES Y GASTOS'!B15/12</f>
        <v>0</v>
      </c>
      <c r="J13" s="61">
        <f>'INVERSIONES Y GASTOS'!B15/12</f>
        <v>0</v>
      </c>
      <c r="K13" s="61">
        <f>'INVERSIONES Y GASTOS'!B15/12</f>
        <v>0</v>
      </c>
      <c r="L13" s="61">
        <f>'INVERSIONES Y GASTOS'!B15/12</f>
        <v>0</v>
      </c>
      <c r="M13" s="61">
        <f>'INVERSIONES Y GASTOS'!B15/12</f>
        <v>0</v>
      </c>
      <c r="N13" s="65">
        <f t="shared" ref="N13:N22" si="4">SUM(B13:M13)</f>
        <v>2900</v>
      </c>
      <c r="O13" s="70"/>
      <c r="Q13" s="76" t="s">
        <v>125</v>
      </c>
      <c r="R13" s="76" t="s">
        <v>109</v>
      </c>
      <c r="T13" s="74"/>
      <c r="U13" s="27"/>
    </row>
    <row r="14" spans="1:26" ht="14.25" customHeight="1">
      <c r="A14" s="77" t="s">
        <v>126</v>
      </c>
      <c r="B14" s="61">
        <f>'INVERSIONES Y GASTOS'!B22</f>
        <v>650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65">
        <f t="shared" si="4"/>
        <v>650</v>
      </c>
      <c r="O14" s="27"/>
      <c r="Q14" s="31" t="s">
        <v>127</v>
      </c>
      <c r="R14" s="66">
        <f>B2</f>
        <v>30000</v>
      </c>
      <c r="T14" s="78"/>
    </row>
    <row r="15" spans="1:26" ht="14.25" customHeight="1">
      <c r="A15" s="77" t="s">
        <v>115</v>
      </c>
      <c r="B15" s="61">
        <f>'INVERSIONES Y GASTOS'!B7</f>
        <v>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65">
        <f t="shared" si="4"/>
        <v>0</v>
      </c>
      <c r="O15" s="27"/>
      <c r="Q15" s="31" t="s">
        <v>128</v>
      </c>
      <c r="R15" s="66">
        <f>N5</f>
        <v>35358</v>
      </c>
      <c r="T15" s="74"/>
    </row>
    <row r="16" spans="1:26" ht="14.25" customHeight="1">
      <c r="A16" s="58" t="s">
        <v>64</v>
      </c>
      <c r="B16" s="61">
        <f>'INVERSIONES Y GASTOS'!B16/12</f>
        <v>0</v>
      </c>
      <c r="C16" s="61">
        <f>B16</f>
        <v>0</v>
      </c>
      <c r="D16" s="61">
        <f>B16</f>
        <v>0</v>
      </c>
      <c r="E16" s="61">
        <f>B16</f>
        <v>0</v>
      </c>
      <c r="F16" s="61">
        <f>B16</f>
        <v>0</v>
      </c>
      <c r="G16" s="61">
        <f>B16</f>
        <v>0</v>
      </c>
      <c r="H16" s="61">
        <f>B16</f>
        <v>0</v>
      </c>
      <c r="I16" s="61">
        <f>B16</f>
        <v>0</v>
      </c>
      <c r="J16" s="61">
        <f>B16</f>
        <v>0</v>
      </c>
      <c r="K16" s="61">
        <f>B16</f>
        <v>0</v>
      </c>
      <c r="L16" s="61">
        <f>B16</f>
        <v>0</v>
      </c>
      <c r="M16" s="61">
        <f>B16</f>
        <v>0</v>
      </c>
      <c r="N16" s="65">
        <f t="shared" si="4"/>
        <v>0</v>
      </c>
      <c r="O16" s="27"/>
      <c r="P16" s="27"/>
      <c r="Q16" s="31" t="s">
        <v>129</v>
      </c>
      <c r="R16" s="66">
        <f>B3</f>
        <v>67860</v>
      </c>
      <c r="S16" s="27"/>
      <c r="T16" s="70"/>
      <c r="U16" s="27"/>
      <c r="V16" s="27"/>
      <c r="W16" s="27"/>
      <c r="X16" s="27"/>
      <c r="Y16" s="27"/>
      <c r="Z16" s="27"/>
    </row>
    <row r="17" spans="1:26" ht="14.25" customHeight="1">
      <c r="A17" s="58" t="s">
        <v>47</v>
      </c>
      <c r="B17" s="61">
        <f>'INVERSIONES Y GASTOS'!B4</f>
        <v>2260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5">
        <f t="shared" si="4"/>
        <v>2260</v>
      </c>
      <c r="O17" s="70"/>
      <c r="Q17" s="31" t="s">
        <v>130</v>
      </c>
      <c r="R17" s="66">
        <f>B5</f>
        <v>0</v>
      </c>
    </row>
    <row r="18" spans="1:26" ht="14.25" customHeight="1">
      <c r="A18" s="58" t="s">
        <v>131</v>
      </c>
      <c r="B18" s="61">
        <f>'INVERSIONES Y GASTOS'!B6</f>
        <v>300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5">
        <f t="shared" si="4"/>
        <v>300</v>
      </c>
      <c r="O18" s="70"/>
      <c r="Q18" s="31" t="s">
        <v>132</v>
      </c>
      <c r="R18" s="66">
        <f>SUM(R14:R17)</f>
        <v>133218</v>
      </c>
    </row>
    <row r="19" spans="1:26" ht="14.25" customHeight="1">
      <c r="A19" s="58" t="s">
        <v>65</v>
      </c>
      <c r="B19" s="61">
        <f>'INVERSIONES Y GASTOS'!B17</f>
        <v>100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5">
        <f t="shared" si="4"/>
        <v>100</v>
      </c>
      <c r="O19" s="27"/>
    </row>
    <row r="20" spans="1:26" ht="14.25" customHeight="1">
      <c r="A20" s="58" t="s">
        <v>48</v>
      </c>
      <c r="B20" s="61">
        <f>'INVERSIONES Y GASTOS'!B5</f>
        <v>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5">
        <f t="shared" si="4"/>
        <v>0</v>
      </c>
      <c r="O20" s="70"/>
    </row>
    <row r="21" spans="1:26" ht="14.25" customHeight="1">
      <c r="A21" s="58" t="s">
        <v>66</v>
      </c>
      <c r="B21" s="61">
        <f>'INVERSIONES Y GASTOS'!B46</f>
        <v>100</v>
      </c>
      <c r="C21" s="61">
        <f>B21</f>
        <v>100</v>
      </c>
      <c r="D21" s="61">
        <f>B21</f>
        <v>100</v>
      </c>
      <c r="E21" s="61">
        <f>B21</f>
        <v>100</v>
      </c>
      <c r="F21" s="61">
        <f>B21</f>
        <v>100</v>
      </c>
      <c r="G21" s="61">
        <f>B21</f>
        <v>100</v>
      </c>
      <c r="H21" s="61">
        <f>B21</f>
        <v>100</v>
      </c>
      <c r="I21" s="61">
        <f>B21</f>
        <v>100</v>
      </c>
      <c r="J21" s="61">
        <f>B21</f>
        <v>100</v>
      </c>
      <c r="K21" s="61">
        <f>B21</f>
        <v>100</v>
      </c>
      <c r="L21" s="61">
        <f>B21</f>
        <v>100</v>
      </c>
      <c r="M21" s="61">
        <f>B21</f>
        <v>100</v>
      </c>
      <c r="N21" s="65">
        <f t="shared" si="4"/>
        <v>1200</v>
      </c>
      <c r="O21" s="70"/>
    </row>
    <row r="22" spans="1:26" ht="14.25" customHeight="1">
      <c r="A22" s="58" t="s">
        <v>67</v>
      </c>
      <c r="B22" s="61">
        <f>'INVERSIONES Y GASTOS'!B19</f>
        <v>1900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5">
        <f t="shared" si="4"/>
        <v>1900</v>
      </c>
      <c r="O22" s="70"/>
      <c r="Q22" s="263" t="s">
        <v>133</v>
      </c>
      <c r="R22" s="258"/>
      <c r="S22" s="258"/>
      <c r="T22" s="253"/>
    </row>
    <row r="23" spans="1:26" ht="14.25" customHeight="1">
      <c r="A23" s="58" t="s">
        <v>134</v>
      </c>
      <c r="B23" s="61">
        <f>'INVERSIONES Y GASTOS'!F34/12</f>
        <v>3720</v>
      </c>
      <c r="C23" s="61">
        <f t="shared" ref="C23:C24" si="5">B23</f>
        <v>3720</v>
      </c>
      <c r="D23" s="61">
        <f t="shared" ref="D23:D24" si="6">B23</f>
        <v>3720</v>
      </c>
      <c r="E23" s="61">
        <f t="shared" ref="E23:E24" si="7">B23</f>
        <v>3720</v>
      </c>
      <c r="F23" s="61">
        <f t="shared" ref="F23:F24" si="8">B23</f>
        <v>3720</v>
      </c>
      <c r="G23" s="61">
        <f t="shared" ref="G23:G24" si="9">B23</f>
        <v>3720</v>
      </c>
      <c r="H23" s="61">
        <f t="shared" ref="H23:H24" si="10">B23</f>
        <v>3720</v>
      </c>
      <c r="I23" s="61">
        <f t="shared" ref="I23:I24" si="11">B23</f>
        <v>3720</v>
      </c>
      <c r="J23" s="61">
        <f t="shared" ref="J23:J24" si="12">B23</f>
        <v>3720</v>
      </c>
      <c r="K23" s="61">
        <f t="shared" ref="K23:K24" si="13">B23</f>
        <v>3720</v>
      </c>
      <c r="L23" s="61">
        <f t="shared" ref="L23:L24" si="14">B23</f>
        <v>3720</v>
      </c>
      <c r="M23" s="61">
        <f t="shared" ref="M23:M24" si="15">B23</f>
        <v>3720</v>
      </c>
      <c r="N23" s="65">
        <f t="shared" ref="N23:N27" si="16">SUM(B23:M23)</f>
        <v>44640</v>
      </c>
      <c r="O23" s="27"/>
      <c r="Q23" s="79" t="s">
        <v>135</v>
      </c>
      <c r="R23" s="79" t="s">
        <v>136</v>
      </c>
      <c r="S23" s="79" t="s">
        <v>137</v>
      </c>
      <c r="T23" s="79" t="s">
        <v>138</v>
      </c>
      <c r="U23" s="80"/>
      <c r="V23" s="80"/>
    </row>
    <row r="24" spans="1:26" ht="14.25" customHeight="1">
      <c r="A24" s="58" t="s">
        <v>139</v>
      </c>
      <c r="B24" s="61">
        <f>'INVERSIONES Y GASTOS'!G34/12</f>
        <v>1186.68</v>
      </c>
      <c r="C24" s="61">
        <f t="shared" si="5"/>
        <v>1186.68</v>
      </c>
      <c r="D24" s="61">
        <f t="shared" si="6"/>
        <v>1186.68</v>
      </c>
      <c r="E24" s="61">
        <f t="shared" si="7"/>
        <v>1186.68</v>
      </c>
      <c r="F24" s="61">
        <f t="shared" si="8"/>
        <v>1186.68</v>
      </c>
      <c r="G24" s="61">
        <f t="shared" si="9"/>
        <v>1186.68</v>
      </c>
      <c r="H24" s="61">
        <f t="shared" si="10"/>
        <v>1186.68</v>
      </c>
      <c r="I24" s="61">
        <f t="shared" si="11"/>
        <v>1186.68</v>
      </c>
      <c r="J24" s="61">
        <f t="shared" si="12"/>
        <v>1186.68</v>
      </c>
      <c r="K24" s="61">
        <f t="shared" si="13"/>
        <v>1186.68</v>
      </c>
      <c r="L24" s="61">
        <f t="shared" si="14"/>
        <v>1186.68</v>
      </c>
      <c r="M24" s="61">
        <f t="shared" si="15"/>
        <v>1186.68</v>
      </c>
      <c r="N24" s="65">
        <f t="shared" si="16"/>
        <v>14240.160000000002</v>
      </c>
      <c r="O24" s="27"/>
      <c r="Q24" s="31" t="s">
        <v>140</v>
      </c>
      <c r="R24" s="81">
        <f>B25</f>
        <v>85000</v>
      </c>
      <c r="S24" s="82">
        <v>0.03</v>
      </c>
      <c r="T24" s="185">
        <f>(R24*0.03)</f>
        <v>2550</v>
      </c>
    </row>
    <row r="25" spans="1:26" ht="14.25" customHeight="1">
      <c r="A25" s="58" t="s">
        <v>111</v>
      </c>
      <c r="B25" s="61">
        <f>SUM('INVERSIONES Y GASTOS'!B2+'INVERSIONES Y GASTOS'!B3)</f>
        <v>85000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5">
        <f t="shared" si="16"/>
        <v>85000</v>
      </c>
      <c r="O25" s="27"/>
      <c r="P25" s="27"/>
      <c r="Q25" s="31" t="s">
        <v>141</v>
      </c>
      <c r="R25" s="81">
        <f>B18</f>
        <v>300</v>
      </c>
      <c r="S25" s="82">
        <v>0.3</v>
      </c>
      <c r="T25" s="81">
        <f>(R25*0.3)</f>
        <v>90</v>
      </c>
      <c r="U25" s="27"/>
      <c r="V25" s="27"/>
      <c r="W25" s="27"/>
      <c r="X25" s="27"/>
      <c r="Y25" s="27"/>
      <c r="Z25" s="27"/>
    </row>
    <row r="26" spans="1:26" ht="14.25" customHeight="1">
      <c r="A26" s="58" t="s">
        <v>142</v>
      </c>
      <c r="B26" s="61">
        <f>SUM('INVERSIONES Y GASTOS'!B8+'INVERSIONES Y GASTOS'!B9)</f>
        <v>8400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5">
        <f t="shared" si="16"/>
        <v>8400</v>
      </c>
      <c r="O26" s="27"/>
      <c r="P26" s="27"/>
      <c r="Q26" s="31" t="s">
        <v>115</v>
      </c>
      <c r="R26" s="81">
        <f>'INVERSIONES Y GASTOS'!B7</f>
        <v>0</v>
      </c>
      <c r="S26" s="82">
        <v>0.16</v>
      </c>
      <c r="T26" s="81">
        <f>(R26*0.16)</f>
        <v>0</v>
      </c>
      <c r="U26" s="27"/>
      <c r="V26" s="27"/>
      <c r="W26" s="27"/>
      <c r="X26" s="27"/>
      <c r="Y26" s="27"/>
      <c r="Z26" s="27"/>
    </row>
    <row r="27" spans="1:26" ht="14.25" customHeight="1">
      <c r="A27" s="58" t="s">
        <v>71</v>
      </c>
      <c r="B27" s="61">
        <f>'INVERSIONES Y GASTOS'!B23/12</f>
        <v>250</v>
      </c>
      <c r="C27" s="61">
        <f>B27</f>
        <v>250</v>
      </c>
      <c r="D27" s="61">
        <f>B27</f>
        <v>250</v>
      </c>
      <c r="E27" s="61">
        <f>B27</f>
        <v>250</v>
      </c>
      <c r="F27" s="61">
        <f>B27</f>
        <v>250</v>
      </c>
      <c r="G27" s="61">
        <f>B27</f>
        <v>250</v>
      </c>
      <c r="H27" s="61">
        <f>B27</f>
        <v>250</v>
      </c>
      <c r="I27" s="61">
        <f>B27</f>
        <v>250</v>
      </c>
      <c r="J27" s="61">
        <f>B27</f>
        <v>250</v>
      </c>
      <c r="K27" s="61">
        <f>B27</f>
        <v>250</v>
      </c>
      <c r="L27" s="61">
        <f>B27</f>
        <v>250</v>
      </c>
      <c r="M27" s="61">
        <f>B27</f>
        <v>250</v>
      </c>
      <c r="N27" s="65">
        <f t="shared" si="16"/>
        <v>3000</v>
      </c>
      <c r="O27" s="27"/>
      <c r="Q27" s="83" t="s">
        <v>47</v>
      </c>
      <c r="R27" s="185">
        <f>'INVERSIONES Y GASTOS'!B4</f>
        <v>2260</v>
      </c>
      <c r="S27" s="84">
        <v>0.1</v>
      </c>
      <c r="T27" s="81">
        <f>(R27*0.1)</f>
        <v>226</v>
      </c>
    </row>
    <row r="28" spans="1:26" ht="14.25" customHeight="1">
      <c r="A28" s="58" t="s">
        <v>143</v>
      </c>
      <c r="B28" s="68">
        <f t="shared" ref="B28:N28" si="17">SUM(B8:B27)</f>
        <v>107893.55239873227</v>
      </c>
      <c r="C28" s="68">
        <f t="shared" si="17"/>
        <v>9277.8093127118791</v>
      </c>
      <c r="D28" s="68">
        <f t="shared" si="17"/>
        <v>9272.0327253563773</v>
      </c>
      <c r="E28" s="68">
        <f t="shared" si="17"/>
        <v>12166.222441241303</v>
      </c>
      <c r="F28" s="68">
        <f t="shared" si="17"/>
        <v>9260.3782638022221</v>
      </c>
      <c r="G28" s="68">
        <f t="shared" si="17"/>
        <v>9254.4999953280822</v>
      </c>
      <c r="H28" s="68">
        <f t="shared" si="17"/>
        <v>9248.5874369545072</v>
      </c>
      <c r="I28" s="68">
        <f t="shared" si="17"/>
        <v>9242.6403886570879</v>
      </c>
      <c r="J28" s="68">
        <f t="shared" si="17"/>
        <v>9236.6586492446004</v>
      </c>
      <c r="K28" s="68">
        <f t="shared" si="17"/>
        <v>9230.6420163522071</v>
      </c>
      <c r="L28" s="68">
        <f t="shared" si="17"/>
        <v>9224.5902864346062</v>
      </c>
      <c r="M28" s="68">
        <f t="shared" si="17"/>
        <v>9212.3807153989292</v>
      </c>
      <c r="N28" s="85">
        <f t="shared" si="17"/>
        <v>212519.99463021406</v>
      </c>
      <c r="O28" s="70"/>
      <c r="Q28" s="86" t="s">
        <v>144</v>
      </c>
      <c r="R28" s="87">
        <f>B26</f>
        <v>8400</v>
      </c>
      <c r="S28" s="88">
        <v>0.26</v>
      </c>
      <c r="T28" s="89">
        <f>(R28*0.26)</f>
        <v>2184</v>
      </c>
    </row>
    <row r="29" spans="1:26" ht="14.25" customHeight="1">
      <c r="A29" s="58" t="s">
        <v>145</v>
      </c>
      <c r="B29" s="90">
        <f t="shared" ref="B29:M29" si="18">B6-B28</f>
        <v>14966.447601267733</v>
      </c>
      <c r="C29" s="91">
        <f t="shared" si="18"/>
        <v>13222.190687288121</v>
      </c>
      <c r="D29" s="91">
        <f t="shared" si="18"/>
        <v>14477.967274643623</v>
      </c>
      <c r="E29" s="91">
        <f t="shared" si="18"/>
        <v>11583.777558758697</v>
      </c>
      <c r="F29" s="91">
        <f t="shared" si="18"/>
        <v>20739.621736197776</v>
      </c>
      <c r="G29" s="91">
        <f t="shared" si="18"/>
        <v>25495.500004671918</v>
      </c>
      <c r="H29" s="91">
        <f t="shared" si="18"/>
        <v>15751.412563045493</v>
      </c>
      <c r="I29" s="91">
        <f t="shared" si="18"/>
        <v>10757.359611342912</v>
      </c>
      <c r="J29" s="91">
        <f t="shared" si="18"/>
        <v>22013.3413507554</v>
      </c>
      <c r="K29" s="91">
        <f t="shared" si="18"/>
        <v>22019.357983647795</v>
      </c>
      <c r="L29" s="91">
        <f t="shared" si="18"/>
        <v>52633.409713565394</v>
      </c>
      <c r="M29" s="91">
        <f t="shared" si="18"/>
        <v>23287.619284601071</v>
      </c>
      <c r="N29" s="92">
        <f>SUM(B29:M29)</f>
        <v>246948.00536978594</v>
      </c>
      <c r="O29" s="70"/>
      <c r="Q29" s="31" t="s">
        <v>48</v>
      </c>
      <c r="R29" s="81">
        <f>B20</f>
        <v>0</v>
      </c>
      <c r="S29" s="93">
        <v>0.12</v>
      </c>
      <c r="T29" s="186">
        <f>(R29*0.27)</f>
        <v>0</v>
      </c>
    </row>
    <row r="30" spans="1:26" ht="14.25" customHeight="1">
      <c r="A30" s="58" t="s">
        <v>146</v>
      </c>
      <c r="B30" s="94"/>
      <c r="C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7"/>
      <c r="O30" s="27"/>
      <c r="U30" s="27"/>
    </row>
    <row r="31" spans="1:26" ht="14.25" customHeight="1">
      <c r="A31" s="98" t="s">
        <v>147</v>
      </c>
      <c r="B31" s="99"/>
      <c r="C31" s="100"/>
      <c r="D31" s="101"/>
      <c r="E31" s="102"/>
      <c r="F31" s="102"/>
      <c r="G31" s="102"/>
      <c r="H31" s="102"/>
      <c r="I31" s="102"/>
      <c r="J31" s="102"/>
      <c r="K31" s="102"/>
      <c r="L31" s="102"/>
      <c r="M31" s="102"/>
      <c r="N31" s="103"/>
      <c r="O31" s="27"/>
      <c r="Q31" s="104" t="s">
        <v>148</v>
      </c>
      <c r="R31" s="105"/>
      <c r="S31" s="105"/>
      <c r="T31" s="105"/>
      <c r="U31" s="27"/>
    </row>
    <row r="32" spans="1:26" ht="14.25" customHeight="1">
      <c r="A32" s="106" t="s">
        <v>149</v>
      </c>
      <c r="B32" s="107"/>
      <c r="C32" s="108"/>
      <c r="D32" s="107"/>
      <c r="E32" s="107">
        <f>D63*0.18</f>
        <v>63219.652454738309</v>
      </c>
      <c r="F32" s="107"/>
      <c r="G32" s="107"/>
      <c r="H32" s="107"/>
      <c r="I32" s="107"/>
      <c r="J32" s="107"/>
      <c r="K32" s="107">
        <f>D63*0.18</f>
        <v>63219.652454738309</v>
      </c>
      <c r="L32" s="107"/>
      <c r="M32" s="107">
        <f>D63*0.18</f>
        <v>63219.652454738309</v>
      </c>
      <c r="N32" s="107">
        <f>SUM(E32+K32+M32)</f>
        <v>189658.95736421493</v>
      </c>
      <c r="O32" s="27"/>
      <c r="P32" s="27"/>
      <c r="Q32" s="109" t="s">
        <v>150</v>
      </c>
      <c r="R32" s="110">
        <f>H51</f>
        <v>0</v>
      </c>
      <c r="S32" s="109" t="s">
        <v>151</v>
      </c>
      <c r="T32" s="110">
        <f>J51</f>
        <v>0</v>
      </c>
      <c r="U32" s="27"/>
      <c r="V32" s="27"/>
      <c r="W32" s="27"/>
      <c r="X32" s="27"/>
      <c r="Y32" s="27"/>
      <c r="Z32" s="27"/>
    </row>
    <row r="33" spans="1:26" ht="14.25" customHeight="1">
      <c r="A33" s="106" t="s">
        <v>152</v>
      </c>
      <c r="B33" s="107"/>
      <c r="C33" s="107"/>
      <c r="D33" s="107"/>
      <c r="E33" s="107">
        <f>D63*0.18</f>
        <v>63219.652454738309</v>
      </c>
      <c r="F33" s="107"/>
      <c r="G33" s="107"/>
      <c r="H33" s="107">
        <f>D63*0.2</f>
        <v>70244.05828304257</v>
      </c>
      <c r="I33" s="107"/>
      <c r="J33" s="107"/>
      <c r="K33" s="107">
        <f>D63*0.2</f>
        <v>70244.05828304257</v>
      </c>
      <c r="L33" s="107"/>
      <c r="M33" s="107"/>
      <c r="N33" s="107">
        <f>SUM(B33:M33)</f>
        <v>203707.76902082344</v>
      </c>
      <c r="O33" s="27">
        <f>D63*0.2</f>
        <v>70244.05828304257</v>
      </c>
      <c r="P33" s="27"/>
      <c r="Q33" s="111" t="s">
        <v>55</v>
      </c>
      <c r="R33" s="112">
        <f>SUM(R32-T32)</f>
        <v>0</v>
      </c>
      <c r="S33" s="113" t="s">
        <v>153</v>
      </c>
      <c r="T33" s="113"/>
      <c r="U33" s="27"/>
      <c r="V33" s="27"/>
      <c r="W33" s="27"/>
      <c r="X33" s="27"/>
      <c r="Y33" s="27"/>
      <c r="Z33" s="27"/>
    </row>
    <row r="34" spans="1:26" ht="14.25" customHeight="1">
      <c r="O34" s="27"/>
      <c r="Q34" s="27"/>
      <c r="R34" s="27"/>
      <c r="S34" s="27"/>
      <c r="T34" s="27"/>
      <c r="U34" s="27"/>
    </row>
    <row r="35" spans="1:26" ht="14.25" customHeight="1">
      <c r="A35" s="114"/>
      <c r="B35" s="27"/>
      <c r="C35" s="27"/>
      <c r="D35" s="27"/>
      <c r="E35" s="27"/>
      <c r="F35" s="27"/>
      <c r="G35" s="114"/>
      <c r="H35" s="187"/>
      <c r="I35" s="27"/>
      <c r="J35" s="27"/>
      <c r="K35" s="27"/>
      <c r="L35" s="27"/>
      <c r="M35" s="27"/>
      <c r="N35" s="27"/>
      <c r="Q35" s="104" t="s">
        <v>154</v>
      </c>
      <c r="R35" s="105"/>
      <c r="S35" s="105"/>
      <c r="T35" s="105"/>
      <c r="U35" s="115"/>
    </row>
    <row r="36" spans="1:26" ht="14.25" customHeight="1">
      <c r="A36" s="116" t="s">
        <v>155</v>
      </c>
      <c r="G36" s="117" t="s">
        <v>156</v>
      </c>
      <c r="H36" s="117"/>
      <c r="O36" s="27"/>
      <c r="Q36" s="137" t="s">
        <v>157</v>
      </c>
      <c r="R36" s="110">
        <f>'INVERSIONES Y GASTOS'!G12</f>
        <v>194450.16</v>
      </c>
      <c r="S36" s="137" t="s">
        <v>158</v>
      </c>
      <c r="T36" s="110" t="e">
        <f>PREVISIONVENTAS!#REF!</f>
        <v>#REF!</v>
      </c>
      <c r="U36" s="27"/>
    </row>
    <row r="37" spans="1:26" ht="14.25" customHeight="1">
      <c r="A37" s="264" t="s">
        <v>159</v>
      </c>
      <c r="B37" s="253"/>
      <c r="C37" s="264" t="s">
        <v>160</v>
      </c>
      <c r="D37" s="253"/>
      <c r="E37" s="27"/>
      <c r="F37" s="27"/>
      <c r="G37" s="264" t="s">
        <v>161</v>
      </c>
      <c r="H37" s="253"/>
      <c r="I37" s="264" t="s">
        <v>162</v>
      </c>
      <c r="J37" s="253"/>
      <c r="K37" s="27"/>
      <c r="L37" s="27"/>
      <c r="M37" s="27"/>
      <c r="N37" s="27"/>
      <c r="Q37" s="138" t="s">
        <v>163</v>
      </c>
      <c r="R37" s="140">
        <f>SUM('INVERSIONES Y GASTOS'!B23+'DOCUMENTOS CONTABLES'!N11)/PREVISIONVENTAS!AC21</f>
        <v>2.3076923076923075</v>
      </c>
      <c r="S37" s="139" t="s">
        <v>164</v>
      </c>
      <c r="T37" s="141" t="e">
        <f>R36/(T36-R37)</f>
        <v>#REF!</v>
      </c>
    </row>
    <row r="38" spans="1:26" ht="14.25" customHeight="1">
      <c r="A38" s="262" t="s">
        <v>165</v>
      </c>
      <c r="B38" s="253"/>
      <c r="C38" s="262" t="s">
        <v>166</v>
      </c>
      <c r="D38" s="253"/>
      <c r="E38" s="27"/>
      <c r="F38" s="27"/>
      <c r="G38" s="118" t="s">
        <v>167</v>
      </c>
      <c r="H38" s="118">
        <f>SUM(H39:H50)</f>
        <v>90910</v>
      </c>
      <c r="I38" s="118" t="s">
        <v>168</v>
      </c>
      <c r="J38" s="118">
        <f>SUM(J39:J41)</f>
        <v>416578.29141521285</v>
      </c>
      <c r="K38" s="27"/>
      <c r="L38" s="27"/>
      <c r="M38" s="27"/>
      <c r="N38" s="27"/>
      <c r="O38" s="27"/>
    </row>
    <row r="39" spans="1:26" ht="14.25" customHeight="1">
      <c r="A39" s="66" t="s">
        <v>112</v>
      </c>
      <c r="B39" s="66">
        <f>N4</f>
        <v>326250</v>
      </c>
      <c r="C39" s="66" t="s">
        <v>169</v>
      </c>
      <c r="D39" s="66">
        <f>N13</f>
        <v>2900</v>
      </c>
      <c r="E39" s="27"/>
      <c r="F39" s="27"/>
      <c r="G39" s="81" t="s">
        <v>111</v>
      </c>
      <c r="H39" s="81">
        <f>R3</f>
        <v>85000</v>
      </c>
      <c r="I39" s="66" t="s">
        <v>170</v>
      </c>
      <c r="J39" s="66">
        <f>N2</f>
        <v>30000</v>
      </c>
      <c r="K39" s="27"/>
      <c r="L39" s="27"/>
      <c r="M39" s="27"/>
      <c r="N39" s="27"/>
      <c r="O39" s="27"/>
    </row>
    <row r="40" spans="1:26" ht="14.25" customHeight="1">
      <c r="A40" s="66"/>
      <c r="B40" s="66"/>
      <c r="C40" s="66" t="s">
        <v>171</v>
      </c>
      <c r="D40" s="66">
        <f>T27</f>
        <v>226</v>
      </c>
      <c r="E40" s="27"/>
      <c r="F40" s="27"/>
      <c r="G40" s="31" t="s">
        <v>172</v>
      </c>
      <c r="H40" s="66">
        <f>-(T24)</f>
        <v>-2550</v>
      </c>
      <c r="I40" s="66" t="s">
        <v>173</v>
      </c>
      <c r="J40" s="66">
        <f>D62</f>
        <v>351220.29141521285</v>
      </c>
      <c r="K40" s="27"/>
      <c r="L40" s="27"/>
      <c r="M40" s="27"/>
      <c r="N40" s="27"/>
      <c r="O40" s="27"/>
      <c r="Q40" s="142" t="s">
        <v>174</v>
      </c>
      <c r="R40" s="105"/>
      <c r="S40" s="105"/>
      <c r="T40" s="105"/>
    </row>
    <row r="41" spans="1:26" ht="14.25" customHeight="1">
      <c r="A41" s="66"/>
      <c r="B41" s="66"/>
      <c r="C41" s="66" t="s">
        <v>175</v>
      </c>
      <c r="D41" s="66">
        <f>T29</f>
        <v>0</v>
      </c>
      <c r="E41" s="27"/>
      <c r="F41" s="27"/>
      <c r="G41" s="66" t="s">
        <v>47</v>
      </c>
      <c r="H41" s="66">
        <f>R27</f>
        <v>2260</v>
      </c>
      <c r="I41" s="66" t="s">
        <v>114</v>
      </c>
      <c r="J41" s="81">
        <f>N5</f>
        <v>35358</v>
      </c>
      <c r="K41" s="27"/>
      <c r="L41" s="27"/>
      <c r="M41" s="27"/>
      <c r="N41" s="27"/>
      <c r="O41" s="27"/>
      <c r="Q41" s="137" t="s">
        <v>162</v>
      </c>
      <c r="R41" s="110">
        <f>J62</f>
        <v>471776.00536978594</v>
      </c>
      <c r="S41" s="137" t="s">
        <v>176</v>
      </c>
      <c r="T41" s="110">
        <f>J38</f>
        <v>416578.29141521285</v>
      </c>
    </row>
    <row r="42" spans="1:26" ht="14.25" customHeight="1">
      <c r="A42" s="66"/>
      <c r="B42" s="66"/>
      <c r="C42" s="66" t="s">
        <v>177</v>
      </c>
      <c r="D42" s="66">
        <f>T24</f>
        <v>2550</v>
      </c>
      <c r="E42" s="27"/>
      <c r="F42" s="27"/>
      <c r="G42" s="66" t="s">
        <v>178</v>
      </c>
      <c r="H42" s="66">
        <f>-T27</f>
        <v>-226</v>
      </c>
      <c r="I42" s="66"/>
      <c r="J42" s="66"/>
      <c r="K42" s="27"/>
      <c r="Q42" s="111" t="s">
        <v>55</v>
      </c>
      <c r="R42" s="112">
        <f>R41/(R41+T41)</f>
        <v>0.53106739853363483</v>
      </c>
      <c r="S42" s="113" t="s">
        <v>153</v>
      </c>
      <c r="T42" s="113"/>
      <c r="U42" s="27"/>
      <c r="V42" s="27"/>
      <c r="W42" s="27"/>
      <c r="X42" s="27"/>
      <c r="Y42" s="27"/>
      <c r="Z42" s="27"/>
    </row>
    <row r="43" spans="1:26" ht="14.25" customHeight="1">
      <c r="A43" s="66"/>
      <c r="B43" s="66"/>
      <c r="C43" s="66" t="s">
        <v>179</v>
      </c>
      <c r="D43" s="66">
        <f>T26</f>
        <v>0</v>
      </c>
      <c r="E43" s="27"/>
      <c r="F43" s="27"/>
      <c r="G43" s="66" t="s">
        <v>52</v>
      </c>
      <c r="H43" s="66">
        <f>R28</f>
        <v>8400</v>
      </c>
      <c r="I43" s="66"/>
      <c r="J43" s="66"/>
      <c r="K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4.25" customHeight="1">
      <c r="A44" s="66"/>
      <c r="B44" s="66"/>
      <c r="C44" s="66" t="s">
        <v>180</v>
      </c>
      <c r="D44" s="66">
        <f>T25</f>
        <v>90</v>
      </c>
      <c r="E44" s="27"/>
      <c r="F44" s="27"/>
      <c r="G44" s="66" t="s">
        <v>181</v>
      </c>
      <c r="H44" s="66">
        <f>-T28</f>
        <v>-2184</v>
      </c>
      <c r="I44" s="66"/>
      <c r="J44" s="66"/>
      <c r="K44" s="27"/>
      <c r="U44" s="27"/>
      <c r="V44" s="27"/>
      <c r="W44" s="27"/>
      <c r="X44" s="27"/>
      <c r="Y44" s="27"/>
      <c r="Z44" s="27"/>
    </row>
    <row r="45" spans="1:26" ht="14.25" customHeight="1">
      <c r="A45" s="66"/>
      <c r="B45" s="66"/>
      <c r="C45" s="66" t="s">
        <v>182</v>
      </c>
      <c r="D45" s="66">
        <f>T28</f>
        <v>2184</v>
      </c>
      <c r="E45" s="27"/>
      <c r="F45" s="27"/>
      <c r="G45" s="66" t="s">
        <v>48</v>
      </c>
      <c r="H45" s="66">
        <f>'INVERSIONES Y GASTOS'!B5</f>
        <v>0</v>
      </c>
      <c r="I45" s="66"/>
      <c r="J45" s="66"/>
      <c r="K45" s="27"/>
      <c r="Q45" s="142" t="s">
        <v>183</v>
      </c>
      <c r="R45" s="105"/>
      <c r="S45" s="105"/>
      <c r="T45" s="105"/>
      <c r="U45" s="27"/>
      <c r="V45" s="27"/>
      <c r="W45" s="27"/>
      <c r="X45" s="27"/>
      <c r="Y45" s="27"/>
      <c r="Z45" s="27"/>
    </row>
    <row r="46" spans="1:26" ht="14.25" customHeight="1">
      <c r="A46" s="66"/>
      <c r="B46" s="66"/>
      <c r="C46" s="66" t="s">
        <v>184</v>
      </c>
      <c r="D46" s="66">
        <f>N12</f>
        <v>34800</v>
      </c>
      <c r="E46" s="27"/>
      <c r="F46" s="27"/>
      <c r="G46" s="66" t="s">
        <v>185</v>
      </c>
      <c r="H46" s="66">
        <f>-T29</f>
        <v>0</v>
      </c>
      <c r="I46" s="66"/>
      <c r="J46" s="66"/>
      <c r="K46" s="27"/>
      <c r="Q46" s="137" t="s">
        <v>150</v>
      </c>
      <c r="R46" s="110">
        <f>H48</f>
        <v>0</v>
      </c>
      <c r="S46" s="137" t="s">
        <v>151</v>
      </c>
      <c r="T46" s="110">
        <f>J51</f>
        <v>0</v>
      </c>
      <c r="U46" s="27"/>
      <c r="V46" s="27"/>
      <c r="W46" s="27"/>
      <c r="X46" s="27"/>
      <c r="Y46" s="27"/>
      <c r="Z46" s="27"/>
    </row>
    <row r="47" spans="1:26" ht="14.25" customHeight="1">
      <c r="A47" s="66"/>
      <c r="B47" s="66"/>
      <c r="C47" s="66" t="s">
        <v>186</v>
      </c>
      <c r="D47" s="66">
        <f>'INVERSIONES Y GASTOS'!B17</f>
        <v>100</v>
      </c>
      <c r="E47" s="27"/>
      <c r="F47" s="27"/>
      <c r="G47" s="119" t="s">
        <v>187</v>
      </c>
      <c r="H47" s="70">
        <f>B15</f>
        <v>0</v>
      </c>
      <c r="I47" s="118" t="s">
        <v>188</v>
      </c>
      <c r="J47" s="118">
        <f>SUM(J48:J50)</f>
        <v>55197.713954573075</v>
      </c>
      <c r="Q47" s="111" t="s">
        <v>55</v>
      </c>
      <c r="R47" s="112" t="e">
        <f>R46/T46</f>
        <v>#DIV/0!</v>
      </c>
      <c r="S47" s="113" t="s">
        <v>153</v>
      </c>
      <c r="T47" s="113"/>
    </row>
    <row r="48" spans="1:26" ht="14.25" customHeight="1">
      <c r="A48" s="66"/>
      <c r="B48" s="66"/>
      <c r="C48" s="66" t="s">
        <v>189</v>
      </c>
      <c r="D48" s="66">
        <f>N11</f>
        <v>0</v>
      </c>
      <c r="E48" s="27"/>
      <c r="F48" s="27"/>
      <c r="G48" s="119" t="s">
        <v>190</v>
      </c>
      <c r="H48" s="70">
        <f>-T26</f>
        <v>0</v>
      </c>
      <c r="I48" s="66" t="s">
        <v>110</v>
      </c>
      <c r="J48" s="66">
        <f>SUM(B3-N9)</f>
        <v>55197.713954573075</v>
      </c>
    </row>
    <row r="49" spans="1:26" ht="14.25" customHeight="1">
      <c r="A49" s="66"/>
      <c r="B49" s="66"/>
      <c r="C49" s="66" t="s">
        <v>66</v>
      </c>
      <c r="D49" s="66">
        <f>N21</f>
        <v>1200</v>
      </c>
      <c r="E49" s="27"/>
      <c r="F49" s="27"/>
      <c r="G49" s="119" t="s">
        <v>113</v>
      </c>
      <c r="H49" s="70">
        <f>R25</f>
        <v>300</v>
      </c>
      <c r="I49" s="66"/>
      <c r="J49" s="66"/>
    </row>
    <row r="50" spans="1:26" ht="14.25" customHeight="1">
      <c r="A50" s="66"/>
      <c r="B50" s="66"/>
      <c r="C50" s="66" t="s">
        <v>67</v>
      </c>
      <c r="D50" s="66">
        <f>N21</f>
        <v>1200</v>
      </c>
      <c r="E50" s="27"/>
      <c r="F50" s="27"/>
      <c r="G50" s="66" t="s">
        <v>191</v>
      </c>
      <c r="H50" s="66">
        <f>-T25</f>
        <v>-90</v>
      </c>
      <c r="I50" s="66"/>
      <c r="J50" s="66"/>
    </row>
    <row r="51" spans="1:26" ht="14.25" customHeight="1">
      <c r="A51" s="66"/>
      <c r="B51" s="66"/>
      <c r="C51" s="66" t="s">
        <v>134</v>
      </c>
      <c r="D51" s="66">
        <f t="shared" ref="D51:D52" si="19">N23</f>
        <v>44640</v>
      </c>
      <c r="E51" s="27"/>
      <c r="F51" s="27"/>
      <c r="G51" s="118" t="s">
        <v>150</v>
      </c>
      <c r="H51" s="118">
        <f>SUM(H52,H57,H59,H61)</f>
        <v>0</v>
      </c>
      <c r="I51" s="118" t="s">
        <v>192</v>
      </c>
      <c r="J51" s="118">
        <f>SUM(J52:J61)</f>
        <v>0</v>
      </c>
    </row>
    <row r="52" spans="1:26" ht="14.25" customHeight="1">
      <c r="A52" s="66"/>
      <c r="B52" s="66"/>
      <c r="C52" s="66" t="s">
        <v>193</v>
      </c>
      <c r="D52" s="66">
        <f t="shared" si="19"/>
        <v>14240.160000000002</v>
      </c>
      <c r="E52" s="27"/>
      <c r="F52" s="27"/>
      <c r="G52" s="188" t="s">
        <v>194</v>
      </c>
      <c r="H52" s="188"/>
      <c r="I52" s="66" t="s">
        <v>195</v>
      </c>
      <c r="J52" s="66">
        <f>N31</f>
        <v>0</v>
      </c>
    </row>
    <row r="53" spans="1:26" ht="14.25" customHeight="1">
      <c r="A53" s="66"/>
      <c r="B53" s="66"/>
      <c r="C53" s="66" t="s">
        <v>187</v>
      </c>
      <c r="D53" s="66">
        <f>N16</f>
        <v>0</v>
      </c>
      <c r="E53" s="27"/>
      <c r="F53" s="27"/>
      <c r="G53" s="66"/>
      <c r="H53" s="66"/>
      <c r="I53" s="66"/>
      <c r="J53" s="66"/>
    </row>
    <row r="54" spans="1:26" ht="14.25" customHeight="1">
      <c r="A54" s="66"/>
      <c r="B54" s="66"/>
      <c r="C54" s="66" t="s">
        <v>71</v>
      </c>
      <c r="D54" s="66">
        <f>N27</f>
        <v>3000</v>
      </c>
      <c r="E54" s="27"/>
      <c r="F54" s="27"/>
      <c r="G54" s="66"/>
      <c r="H54" s="66"/>
      <c r="I54" s="66"/>
      <c r="J54" s="6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4.25" customHeight="1">
      <c r="A55" s="66"/>
      <c r="B55" s="66"/>
      <c r="C55" s="119" t="s">
        <v>196</v>
      </c>
      <c r="D55" s="70">
        <f>N10</f>
        <v>0</v>
      </c>
      <c r="E55" s="27"/>
      <c r="F55" s="27"/>
      <c r="G55" s="66"/>
      <c r="H55" s="66"/>
      <c r="I55" s="66"/>
      <c r="J55" s="66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4.25" customHeight="1">
      <c r="A56" s="66"/>
      <c r="B56" s="66"/>
      <c r="C56" s="119" t="s">
        <v>126</v>
      </c>
      <c r="D56" s="70">
        <f>B14</f>
        <v>650</v>
      </c>
      <c r="E56" s="27"/>
      <c r="F56" s="27"/>
      <c r="G56" s="188"/>
      <c r="H56" s="188"/>
      <c r="I56" s="66"/>
      <c r="J56" s="66"/>
    </row>
    <row r="57" spans="1:26" ht="14.25" customHeight="1">
      <c r="A57" s="66"/>
      <c r="B57" s="66"/>
      <c r="C57" s="66" t="s">
        <v>55</v>
      </c>
      <c r="D57" s="66">
        <f>SUM(D39:D56)</f>
        <v>107780.16</v>
      </c>
      <c r="E57" s="27"/>
      <c r="F57" s="27"/>
      <c r="G57" s="188" t="s">
        <v>197</v>
      </c>
      <c r="H57" s="188"/>
      <c r="I57" s="66"/>
      <c r="J57" s="66"/>
    </row>
    <row r="58" spans="1:26" ht="14.25" customHeight="1">
      <c r="A58" s="189" t="s">
        <v>198</v>
      </c>
      <c r="B58" s="190">
        <f>N2+N3+N5</f>
        <v>133218</v>
      </c>
      <c r="C58" s="189" t="s">
        <v>199</v>
      </c>
      <c r="D58" s="190">
        <f>(N8)</f>
        <v>467.54858478714567</v>
      </c>
      <c r="E58" s="27"/>
      <c r="F58" s="27"/>
      <c r="G58" s="66"/>
      <c r="H58" s="66"/>
      <c r="I58" s="66"/>
      <c r="J58" s="66"/>
    </row>
    <row r="59" spans="1:26" ht="14.25" customHeight="1">
      <c r="A59" s="120" t="s">
        <v>200</v>
      </c>
      <c r="B59" s="120">
        <f>N4</f>
        <v>326250</v>
      </c>
      <c r="C59" s="120">
        <f>D57</f>
        <v>107780.16</v>
      </c>
      <c r="D59" s="120">
        <f>SUM(B59-D57)</f>
        <v>218469.84</v>
      </c>
      <c r="E59" s="27"/>
      <c r="F59" s="27"/>
      <c r="G59" s="188" t="s">
        <v>201</v>
      </c>
      <c r="H59" s="188"/>
      <c r="I59" s="66"/>
      <c r="J59" s="66"/>
    </row>
    <row r="60" spans="1:26" ht="14.25" customHeight="1">
      <c r="A60" s="120"/>
      <c r="B60" s="70"/>
      <c r="C60" s="70"/>
      <c r="D60" s="70"/>
      <c r="E60" s="27"/>
      <c r="F60" s="27"/>
      <c r="G60" s="66"/>
      <c r="H60" s="66"/>
      <c r="I60" s="66"/>
      <c r="J60" s="66"/>
    </row>
    <row r="61" spans="1:26" ht="14.25" customHeight="1">
      <c r="A61" s="120" t="s">
        <v>202</v>
      </c>
      <c r="B61" s="70">
        <f>B58</f>
        <v>133218</v>
      </c>
      <c r="C61" s="70">
        <f>D58</f>
        <v>467.54858478714567</v>
      </c>
      <c r="D61" s="70">
        <f>SUM(B61-C61)</f>
        <v>132750.45141521285</v>
      </c>
      <c r="E61" s="27"/>
      <c r="F61" s="27"/>
      <c r="G61" s="66" t="s">
        <v>203</v>
      </c>
      <c r="H61" s="66">
        <f>N30</f>
        <v>0</v>
      </c>
      <c r="I61" s="66"/>
      <c r="J61" s="66"/>
    </row>
    <row r="62" spans="1:26" ht="14.25" customHeight="1">
      <c r="A62" s="121" t="s">
        <v>204</v>
      </c>
      <c r="B62" s="120"/>
      <c r="C62" s="120"/>
      <c r="D62" s="120">
        <f>SUM(D59,D61)</f>
        <v>351220.29141521285</v>
      </c>
      <c r="E62" s="27"/>
      <c r="F62" s="27"/>
      <c r="G62" s="118" t="s">
        <v>106</v>
      </c>
      <c r="H62" s="118">
        <f>SUM(H38,H61)</f>
        <v>90910</v>
      </c>
      <c r="I62" s="118" t="s">
        <v>106</v>
      </c>
      <c r="J62" s="118">
        <f>SUM(J38+J47+J51)</f>
        <v>471776.00536978594</v>
      </c>
    </row>
    <row r="63" spans="1:26" ht="14.25" customHeight="1">
      <c r="A63" s="122" t="s">
        <v>205</v>
      </c>
      <c r="B63" s="122"/>
      <c r="C63" s="122"/>
      <c r="D63" s="123">
        <f>D62</f>
        <v>351220.29141521285</v>
      </c>
      <c r="E63" s="27"/>
      <c r="F63" s="27"/>
      <c r="G63" s="27"/>
      <c r="H63" s="27"/>
      <c r="I63" s="27"/>
      <c r="J63" s="27"/>
      <c r="K63" s="27"/>
      <c r="L63" s="27"/>
    </row>
    <row r="64" spans="1:26" ht="14.25" customHeight="1">
      <c r="A64" s="259" t="s">
        <v>206</v>
      </c>
      <c r="B64" s="260"/>
      <c r="C64" s="261"/>
      <c r="D64" s="145">
        <f>D63-N32</f>
        <v>161561.33405099792</v>
      </c>
      <c r="G64" s="27"/>
      <c r="H64" s="27"/>
      <c r="I64" s="27"/>
      <c r="J64" s="27"/>
      <c r="K64" s="27"/>
      <c r="L64" s="27"/>
    </row>
    <row r="65" spans="1:4" ht="14.25" customHeight="1">
      <c r="A65" s="259" t="s">
        <v>207</v>
      </c>
      <c r="B65" s="260"/>
      <c r="C65" s="261"/>
      <c r="D65" s="145">
        <f>D63-N33</f>
        <v>147512.52239438941</v>
      </c>
    </row>
    <row r="66" spans="1:4" ht="14.25" customHeight="1"/>
    <row r="67" spans="1:4" ht="14.25" customHeight="1"/>
    <row r="68" spans="1:4" ht="14.25" customHeight="1"/>
    <row r="69" spans="1:4" ht="14.25" customHeight="1"/>
    <row r="70" spans="1:4" ht="14.25" customHeight="1"/>
    <row r="71" spans="1:4" ht="14.25" customHeight="1"/>
    <row r="72" spans="1:4" ht="14.25" customHeight="1"/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9">
    <mergeCell ref="A64:C64"/>
    <mergeCell ref="A65:C65"/>
    <mergeCell ref="A38:B38"/>
    <mergeCell ref="C38:D38"/>
    <mergeCell ref="Q22:T22"/>
    <mergeCell ref="A37:B37"/>
    <mergeCell ref="C37:D37"/>
    <mergeCell ref="G37:H37"/>
    <mergeCell ref="I37:J37"/>
  </mergeCells>
  <pageMargins left="0.7" right="0.7" top="0.75" bottom="0.75" header="0" footer="0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650b4f-42f8-4076-9b99-9420f67156a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F1BE098945724BA3C64256B3926412" ma:contentTypeVersion="13" ma:contentTypeDescription="Crear nuevo documento." ma:contentTypeScope="" ma:versionID="917a3ba8e6c2efa03b4354b94378b473">
  <xsd:schema xmlns:xsd="http://www.w3.org/2001/XMLSchema" xmlns:xs="http://www.w3.org/2001/XMLSchema" xmlns:p="http://schemas.microsoft.com/office/2006/metadata/properties" xmlns:ns2="52650b4f-42f8-4076-9b99-9420f67156a5" xmlns:ns3="2357240f-c2a5-472c-bfdb-30b6b3d1bfe4" targetNamespace="http://schemas.microsoft.com/office/2006/metadata/properties" ma:root="true" ma:fieldsID="c93454ebc4620dea15678f8c15c7532d" ns2:_="" ns3:_="">
    <xsd:import namespace="52650b4f-42f8-4076-9b99-9420f67156a5"/>
    <xsd:import namespace="2357240f-c2a5-472c-bfdb-30b6b3d1bf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50b4f-42f8-4076-9b99-9420f671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758c2e12-f89a-4233-af3c-91f3f7d133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7240f-c2a5-472c-bfdb-30b6b3d1bfe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463AF-F970-4208-8A3B-BEB71D74C303}">
  <ds:schemaRefs>
    <ds:schemaRef ds:uri="http://schemas.microsoft.com/office/2006/metadata/properties"/>
    <ds:schemaRef ds:uri="http://schemas.microsoft.com/office/infopath/2007/PartnerControls"/>
    <ds:schemaRef ds:uri="52650b4f-42f8-4076-9b99-9420f67156a5"/>
  </ds:schemaRefs>
</ds:datastoreItem>
</file>

<file path=customXml/itemProps2.xml><?xml version="1.0" encoding="utf-8"?>
<ds:datastoreItem xmlns:ds="http://schemas.openxmlformats.org/officeDocument/2006/customXml" ds:itemID="{60239A45-1ECB-415B-A7C1-EE52E82223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25B2AF-4A8F-4114-A715-53A532934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50b4f-42f8-4076-9b99-9420f67156a5"/>
    <ds:schemaRef ds:uri="2357240f-c2a5-472c-bfdb-30b6b3d1bf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PREVISIONVENTAS</vt:lpstr>
      <vt:lpstr>INVERSIONES Y GASTOS</vt:lpstr>
      <vt:lpstr>PRÉSTAMO BANCARIO</vt:lpstr>
      <vt:lpstr>DOCUMENTOS CONTABLES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silvia izquierdo mateo</cp:lastModifiedBy>
  <cp:revision/>
  <dcterms:created xsi:type="dcterms:W3CDTF">2021-03-20T18:51:41Z</dcterms:created>
  <dcterms:modified xsi:type="dcterms:W3CDTF">2025-05-24T17:28:18Z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0x0101000BF1BE098945724BA3C64256B3926412</vt:lpwstr>
  </property>
</Properties>
</file>