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ropbox\CCNY\Courses\CSC342_343\Documents\Take Home Tests\Take Home Test 3\"/>
    </mc:Choice>
  </mc:AlternateContent>
  <xr:revisionPtr revIDLastSave="0" documentId="13_ncr:1_{8331CF88-842A-4B68-ACEE-6E7837B34F55}" xr6:coauthVersionLast="46" xr6:coauthVersionMax="46" xr10:uidLastSave="{00000000-0000-0000-0000-000000000000}"/>
  <bookViews>
    <workbookView xWindow="-108" yWindow="-108" windowWidth="23256" windowHeight="12576" activeTab="1" xr2:uid="{9B81A484-E8CF-4452-9D89-74FD7F164E17}"/>
  </bookViews>
  <sheets>
    <sheet name="Array Index" sheetId="1" r:id="rId1"/>
    <sheet name="Array Pointer" sheetId="2" r:id="rId2"/>
    <sheet name="Array Index (Linux)" sheetId="3" r:id="rId3"/>
    <sheet name="Array Pointer (Linux)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5" i="2"/>
  <c r="C16" i="2"/>
  <c r="C18" i="2"/>
  <c r="C16" i="1"/>
  <c r="C17" i="1"/>
  <c r="C18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B18" i="1"/>
  <c r="B18" i="2"/>
  <c r="B16" i="2"/>
  <c r="B17" i="2"/>
  <c r="B15" i="2"/>
  <c r="B15" i="1"/>
  <c r="C15" i="1"/>
  <c r="B16" i="1"/>
  <c r="B17" i="1"/>
  <c r="B10" i="1"/>
  <c r="B12" i="1"/>
  <c r="C12" i="1"/>
  <c r="B3" i="1"/>
  <c r="B4" i="1"/>
  <c r="B5" i="1"/>
  <c r="C5" i="1"/>
  <c r="C14" i="1"/>
  <c r="B14" i="1"/>
  <c r="B13" i="1"/>
  <c r="C11" i="1"/>
  <c r="C10" i="1"/>
  <c r="C9" i="1"/>
  <c r="C8" i="1"/>
  <c r="C7" i="1"/>
  <c r="C6" i="1"/>
  <c r="C4" i="1"/>
  <c r="C3" i="1"/>
  <c r="C2" i="1"/>
  <c r="C13" i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1" i="1"/>
  <c r="B9" i="1"/>
  <c r="B8" i="1"/>
  <c r="B7" i="1"/>
  <c r="B6" i="1"/>
  <c r="B2" i="1"/>
</calcChain>
</file>

<file path=xl/sharedStrings.xml><?xml version="1.0" encoding="utf-8"?>
<sst xmlns="http://schemas.openxmlformats.org/spreadsheetml/2006/main" count="17" uniqueCount="8">
  <si>
    <t>Array Size</t>
  </si>
  <si>
    <t>Optimization Level 0</t>
  </si>
  <si>
    <t>Optimization Level 1</t>
  </si>
  <si>
    <t>Optimization Level 2</t>
  </si>
  <si>
    <t>Optimization Level 3</t>
  </si>
  <si>
    <t>No Optimization</t>
  </si>
  <si>
    <t>Compiler Optimized</t>
  </si>
  <si>
    <t>SSE3 Vector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</si>
</sst>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(Index)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Index'!$B$1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'Array Index'!$A$2:$A$18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Index'!$B$2:$B$18</c:f>
              <c:numCache>
                <c:formatCode>General</c:formatCode>
                <c:ptCount val="17"/>
                <c:pt idx="0">
                  <c:v>3.5999999999999999E-7</c:v>
                </c:pt>
                <c:pt idx="1">
                  <c:v>4.0999999999999999E-7</c:v>
                </c:pt>
                <c:pt idx="2">
                  <c:v>5.4000000000000002E-7</c:v>
                </c:pt>
                <c:pt idx="3">
                  <c:v>6.7142857142857138E-7</c:v>
                </c:pt>
                <c:pt idx="4">
                  <c:v>1.2399999999999998E-6</c:v>
                </c:pt>
                <c:pt idx="5">
                  <c:v>1.9800000000000005E-6</c:v>
                </c:pt>
                <c:pt idx="6">
                  <c:v>3.0199999999999999E-6</c:v>
                </c:pt>
                <c:pt idx="7">
                  <c:v>6.1599999999999995E-6</c:v>
                </c:pt>
                <c:pt idx="8">
                  <c:v>1.308E-5</c:v>
                </c:pt>
                <c:pt idx="9">
                  <c:v>2.1779999999999998E-5</c:v>
                </c:pt>
                <c:pt idx="10">
                  <c:v>3.9355555555555557E-5</c:v>
                </c:pt>
                <c:pt idx="11">
                  <c:v>8.3050000000000013E-5</c:v>
                </c:pt>
                <c:pt idx="12" formatCode="0.00E+00">
                  <c:v>1.7828999999999998E-4</c:v>
                </c:pt>
                <c:pt idx="13">
                  <c:v>2.8890000000000003E-4</c:v>
                </c:pt>
                <c:pt idx="14">
                  <c:v>7.3950000000000003E-4</c:v>
                </c:pt>
                <c:pt idx="15">
                  <c:v>1.5013166666666669E-3</c:v>
                </c:pt>
                <c:pt idx="16">
                  <c:v>2.7096499999999996E-3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A-4C3F-9C87-BBFCA561F0BC}"/>
            </c:ext>
          </c:extLst>
        </c:ser>
        <c:ser>
          <c:idx val="1"/>
          <c:order val="1"/>
          <c:tx>
            <c:strRef>
              <c:f>'Array Index'!$C$1</c:f>
              <c:strCache>
                <c:ptCount val="1"/>
                <c:pt idx="0">
                  <c:v>Compiler 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'Array Index'!$A$2:$A$18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Index'!$C$2:$C$18</c:f>
              <c:numCache>
                <c:formatCode>General</c:formatCode>
                <c:ptCount val="17"/>
                <c:pt idx="0">
                  <c:v>3.2500000000000001E-7</c:v>
                </c:pt>
                <c:pt idx="1">
                  <c:v>3.8999999999999997E-7</c:v>
                </c:pt>
                <c:pt idx="2">
                  <c:v>5.2E-7</c:v>
                </c:pt>
                <c:pt idx="3">
                  <c:v>6.5000000000000002E-7</c:v>
                </c:pt>
                <c:pt idx="4">
                  <c:v>1.11E-6</c:v>
                </c:pt>
                <c:pt idx="5">
                  <c:v>1.6699999999999999E-6</c:v>
                </c:pt>
                <c:pt idx="6">
                  <c:v>2.9699999999999999E-6</c:v>
                </c:pt>
                <c:pt idx="7">
                  <c:v>5.0200000000000002E-6</c:v>
                </c:pt>
                <c:pt idx="8">
                  <c:v>1.26E-5</c:v>
                </c:pt>
                <c:pt idx="9">
                  <c:v>1.7310000000000002E-5</c:v>
                </c:pt>
                <c:pt idx="10">
                  <c:v>3.7640000000000006E-5</c:v>
                </c:pt>
                <c:pt idx="11">
                  <c:v>7.5690000000000002E-5</c:v>
                </c:pt>
                <c:pt idx="12">
                  <c:v>1.7196250000000001E-4</c:v>
                </c:pt>
                <c:pt idx="13">
                  <c:v>2.4365000000000001E-4</c:v>
                </c:pt>
                <c:pt idx="14">
                  <c:v>5.1296000000000002E-4</c:v>
                </c:pt>
                <c:pt idx="15">
                  <c:v>9.7505714285714277E-4</c:v>
                </c:pt>
                <c:pt idx="16">
                  <c:v>1.593E-3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A-4C3F-9C87-BBFCA561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24815"/>
        <c:axId val="333721071"/>
      </c:scatterChart>
      <c:valAx>
        <c:axId val="33372481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21071"/>
        <c:crosses val="autoZero"/>
        <c:crossBetween val="midCat"/>
      </c:valAx>
      <c:valAx>
        <c:axId val="3337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(Pointer)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Pointer'!$B$1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'Array Pointer'!$A$2:$A$18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Pointer'!$B$2:$B$18</c:f>
              <c:numCache>
                <c:formatCode>General</c:formatCode>
                <c:ptCount val="17"/>
                <c:pt idx="0">
                  <c:v>3.3999999999999997E-7</c:v>
                </c:pt>
                <c:pt idx="1">
                  <c:v>3.9999999999999998E-7</c:v>
                </c:pt>
                <c:pt idx="2">
                  <c:v>5.1999999999999989E-7</c:v>
                </c:pt>
                <c:pt idx="3">
                  <c:v>7.1999999999999999E-7</c:v>
                </c:pt>
                <c:pt idx="4">
                  <c:v>9.5999999999999991E-7</c:v>
                </c:pt>
                <c:pt idx="5">
                  <c:v>2.1600000000000001E-6</c:v>
                </c:pt>
                <c:pt idx="6">
                  <c:v>3.6625000000000001E-6</c:v>
                </c:pt>
                <c:pt idx="7">
                  <c:v>6.1375000000000001E-6</c:v>
                </c:pt>
                <c:pt idx="8">
                  <c:v>1.3833333333333332E-5</c:v>
                </c:pt>
                <c:pt idx="9">
                  <c:v>2.9011111111111113E-5</c:v>
                </c:pt>
                <c:pt idx="10">
                  <c:v>4.7349999999999999E-5</c:v>
                </c:pt>
                <c:pt idx="11">
                  <c:v>9.5411111111111114E-5</c:v>
                </c:pt>
                <c:pt idx="12" formatCode="0.00E+00">
                  <c:v>1.92E-4</c:v>
                </c:pt>
                <c:pt idx="13">
                  <c:v>4.5179999999999992E-4</c:v>
                </c:pt>
                <c:pt idx="14">
                  <c:v>8.109833333333332E-4</c:v>
                </c:pt>
                <c:pt idx="15">
                  <c:v>1.6507000000000004E-3</c:v>
                </c:pt>
                <c:pt idx="16">
                  <c:v>3.3125180000000004E-3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7-42B4-BF9F-CA7A79B17496}"/>
            </c:ext>
          </c:extLst>
        </c:ser>
        <c:ser>
          <c:idx val="1"/>
          <c:order val="1"/>
          <c:tx>
            <c:strRef>
              <c:f>'Array Pointer'!$C$1</c:f>
              <c:strCache>
                <c:ptCount val="1"/>
                <c:pt idx="0">
                  <c:v>Compiler 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'Array Pointer'!$A$2:$A$18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Pointer'!$C$2:$C$18</c:f>
              <c:numCache>
                <c:formatCode>General</c:formatCode>
                <c:ptCount val="17"/>
                <c:pt idx="0">
                  <c:v>2.9999999999999999E-7</c:v>
                </c:pt>
                <c:pt idx="1">
                  <c:v>4.1999999999999995E-7</c:v>
                </c:pt>
                <c:pt idx="2">
                  <c:v>4.1999999999999995E-7</c:v>
                </c:pt>
                <c:pt idx="3">
                  <c:v>6.5999999999999993E-7</c:v>
                </c:pt>
                <c:pt idx="4">
                  <c:v>9.5999999999999991E-7</c:v>
                </c:pt>
                <c:pt idx="5">
                  <c:v>1.53E-6</c:v>
                </c:pt>
                <c:pt idx="6">
                  <c:v>2.8250000000000001E-6</c:v>
                </c:pt>
                <c:pt idx="7">
                  <c:v>5.8250000000000001E-6</c:v>
                </c:pt>
                <c:pt idx="8">
                  <c:v>9.6250000000000019E-6</c:v>
                </c:pt>
                <c:pt idx="9">
                  <c:v>2.17375E-5</c:v>
                </c:pt>
                <c:pt idx="10">
                  <c:v>3.8475E-5</c:v>
                </c:pt>
                <c:pt idx="11">
                  <c:v>8.098750000000001E-5</c:v>
                </c:pt>
                <c:pt idx="12">
                  <c:v>1.8366999999999998E-4</c:v>
                </c:pt>
                <c:pt idx="13">
                  <c:v>3.659E-4</c:v>
                </c:pt>
                <c:pt idx="14">
                  <c:v>6.7712499999999999E-4</c:v>
                </c:pt>
                <c:pt idx="15">
                  <c:v>1.1808499999999998E-3</c:v>
                </c:pt>
                <c:pt idx="16">
                  <c:v>2.1571400000000001E-3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7-42B4-BF9F-CA7A79B17496}"/>
            </c:ext>
          </c:extLst>
        </c:ser>
        <c:ser>
          <c:idx val="2"/>
          <c:order val="2"/>
          <c:tx>
            <c:strRef>
              <c:f>'Array Pointer'!$D$1</c:f>
              <c:strCache>
                <c:ptCount val="1"/>
                <c:pt idx="0">
                  <c:v>SSE3 Vector Instructions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'Array Pointer'!$A$2:$A$18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Pointer'!$D$2:$D$18</c:f>
              <c:numCache>
                <c:formatCode>General</c:formatCode>
                <c:ptCount val="17"/>
                <c:pt idx="0">
                  <c:v>4.4285714285714281E-7</c:v>
                </c:pt>
                <c:pt idx="1">
                  <c:v>5.1428571428571432E-7</c:v>
                </c:pt>
                <c:pt idx="2">
                  <c:v>5.4285714285714291E-7</c:v>
                </c:pt>
                <c:pt idx="3">
                  <c:v>6.0000000000000008E-7</c:v>
                </c:pt>
                <c:pt idx="4">
                  <c:v>6.7142857142857138E-7</c:v>
                </c:pt>
                <c:pt idx="5">
                  <c:v>6.9999999999999997E-7</c:v>
                </c:pt>
                <c:pt idx="6">
                  <c:v>1.0666666666666667E-6</c:v>
                </c:pt>
                <c:pt idx="7">
                  <c:v>1.2555555555555557E-6</c:v>
                </c:pt>
                <c:pt idx="8">
                  <c:v>2.2000000000000001E-6</c:v>
                </c:pt>
                <c:pt idx="9">
                  <c:v>4.7999999999999998E-6</c:v>
                </c:pt>
                <c:pt idx="10">
                  <c:v>8.2777777777777778E-6</c:v>
                </c:pt>
                <c:pt idx="11">
                  <c:v>1.9200000000000003E-5</c:v>
                </c:pt>
                <c:pt idx="12">
                  <c:v>3.9888888888888888E-5</c:v>
                </c:pt>
                <c:pt idx="13">
                  <c:v>1.0551249999999998E-4</c:v>
                </c:pt>
                <c:pt idx="14">
                  <c:v>1.8433749999999997E-4</c:v>
                </c:pt>
                <c:pt idx="15">
                  <c:v>4.2722499999999994E-4</c:v>
                </c:pt>
                <c:pt idx="16">
                  <c:v>8.3766666666666668E-4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6-42CC-AE7E-EEAF7535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2543"/>
        <c:axId val="133925871"/>
      </c:scatterChart>
      <c:valAx>
        <c:axId val="133922543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5871"/>
        <c:crosses val="autoZero"/>
        <c:crossBetween val="midCat"/>
      </c:valAx>
      <c:valAx>
        <c:axId val="1339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at Various Optimization Levels (Index)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Index (Linux)'!$B$1</c:f>
              <c:strCache>
                <c:ptCount val="1"/>
                <c:pt idx="0">
                  <c:v>Optimization Level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'Array Index (Linux)'!$A$2:$A$18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Index (Linux)'!$B$2:$B$18</c:f>
              <c:numCache>
                <c:formatCode>0.00E+00</c:formatCode>
                <c:ptCount val="17"/>
                <c:pt idx="0">
                  <c:v>6.8100000000000002E-7</c:v>
                </c:pt>
                <c:pt idx="1">
                  <c:v>7.4600000000000004E-7</c:v>
                </c:pt>
                <c:pt idx="2">
                  <c:v>8.6700000000000002E-7</c:v>
                </c:pt>
                <c:pt idx="3">
                  <c:v>1.246E-6</c:v>
                </c:pt>
                <c:pt idx="4">
                  <c:v>3.3809999999999999E-6</c:v>
                </c:pt>
                <c:pt idx="5">
                  <c:v>4.481E-6</c:v>
                </c:pt>
                <c:pt idx="6">
                  <c:v>7.79E-6</c:v>
                </c:pt>
                <c:pt idx="7">
                  <c:v>1.2320000000000001E-5</c:v>
                </c:pt>
                <c:pt idx="8">
                  <c:v>1.9445000000000001E-5</c:v>
                </c:pt>
                <c:pt idx="9">
                  <c:v>3.9201E-5</c:v>
                </c:pt>
                <c:pt idx="10">
                  <c:v>6.5840999999999995E-5</c:v>
                </c:pt>
                <c:pt idx="11">
                  <c:v>1.52953E-4</c:v>
                </c:pt>
                <c:pt idx="12">
                  <c:v>2.91463E-4</c:v>
                </c:pt>
                <c:pt idx="13">
                  <c:v>9.2209599999999996E-4</c:v>
                </c:pt>
                <c:pt idx="14">
                  <c:v>1.8926570000000001E-3</c:v>
                </c:pt>
                <c:pt idx="15">
                  <c:v>4.9919810000000004E-3</c:v>
                </c:pt>
                <c:pt idx="16">
                  <c:v>7.2013870000000001E-3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9-4FE4-8A58-CCCFAF23EEDF}"/>
            </c:ext>
          </c:extLst>
        </c:ser>
        <c:ser>
          <c:idx val="1"/>
          <c:order val="1"/>
          <c:tx>
            <c:strRef>
              <c:f>'Array Index (Linux)'!$C$1</c:f>
              <c:strCache>
                <c:ptCount val="1"/>
                <c:pt idx="0">
                  <c:v>Optimization Level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'Array Index (Linux)'!$A$2:$A$18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Index (Linux)'!$C$2:$C$18</c:f>
              <c:numCache>
                <c:formatCode>0.00E+00</c:formatCode>
                <c:ptCount val="17"/>
                <c:pt idx="0">
                  <c:v>5.8699999999999995E-7</c:v>
                </c:pt>
                <c:pt idx="1">
                  <c:v>6.3099999999999997E-7</c:v>
                </c:pt>
                <c:pt idx="2">
                  <c:v>8.6600000000000005E-7</c:v>
                </c:pt>
                <c:pt idx="3">
                  <c:v>9.95E-7</c:v>
                </c:pt>
                <c:pt idx="4">
                  <c:v>1.423E-6</c:v>
                </c:pt>
                <c:pt idx="5">
                  <c:v>2.932E-6</c:v>
                </c:pt>
                <c:pt idx="6">
                  <c:v>4.0790000000000002E-6</c:v>
                </c:pt>
                <c:pt idx="7">
                  <c:v>6.5309999999999998E-6</c:v>
                </c:pt>
                <c:pt idx="8">
                  <c:v>1.057E-5</c:v>
                </c:pt>
                <c:pt idx="9">
                  <c:v>1.6541999999999998E-5</c:v>
                </c:pt>
                <c:pt idx="10">
                  <c:v>3.9966999999999999E-5</c:v>
                </c:pt>
                <c:pt idx="11">
                  <c:v>7.3254E-5</c:v>
                </c:pt>
                <c:pt idx="12">
                  <c:v>1.41562E-4</c:v>
                </c:pt>
                <c:pt idx="13">
                  <c:v>3.5083199999999998E-4</c:v>
                </c:pt>
                <c:pt idx="14">
                  <c:v>9.0675399999999996E-4</c:v>
                </c:pt>
                <c:pt idx="15">
                  <c:v>1.7910300000000001E-3</c:v>
                </c:pt>
                <c:pt idx="16">
                  <c:v>3.5378720000000001E-3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9-4FE4-8A58-CCCFAF23EEDF}"/>
            </c:ext>
          </c:extLst>
        </c:ser>
        <c:ser>
          <c:idx val="2"/>
          <c:order val="2"/>
          <c:tx>
            <c:strRef>
              <c:f>'Array Index (Linux)'!$D$1</c:f>
              <c:strCache>
                <c:ptCount val="1"/>
                <c:pt idx="0">
                  <c:v>Optimization Level 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'Array Index (Linux)'!$A$2:$A$18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Index (Linux)'!$D$2:$D$18</c:f>
              <c:numCache>
                <c:formatCode>0.00E+00</c:formatCode>
                <c:ptCount val="17"/>
                <c:pt idx="0">
                  <c:v>5.7700000000000004E-7</c:v>
                </c:pt>
                <c:pt idx="1">
                  <c:v>6.2500000000000005E-7</c:v>
                </c:pt>
                <c:pt idx="2">
                  <c:v>7.2699999999999999E-7</c:v>
                </c:pt>
                <c:pt idx="3">
                  <c:v>9.4799999999999997E-7</c:v>
                </c:pt>
                <c:pt idx="4">
                  <c:v>1.3319999999999999E-6</c:v>
                </c:pt>
                <c:pt idx="5">
                  <c:v>2.7460000000000001E-6</c:v>
                </c:pt>
                <c:pt idx="6">
                  <c:v>4.0169999999999998E-6</c:v>
                </c:pt>
                <c:pt idx="7">
                  <c:v>6.0820000000000004E-6</c:v>
                </c:pt>
                <c:pt idx="8">
                  <c:v>1.0489000000000001E-5</c:v>
                </c:pt>
                <c:pt idx="9">
                  <c:v>1.3913999999999999E-5</c:v>
                </c:pt>
                <c:pt idx="10">
                  <c:v>3.8810999999999998E-5</c:v>
                </c:pt>
                <c:pt idx="11">
                  <c:v>6.1921999999999994E-5</c:v>
                </c:pt>
                <c:pt idx="12">
                  <c:v>1.1661E-4</c:v>
                </c:pt>
                <c:pt idx="13">
                  <c:v>3.2330400000000001E-4</c:v>
                </c:pt>
                <c:pt idx="14">
                  <c:v>8.3314200000000004E-4</c:v>
                </c:pt>
                <c:pt idx="15">
                  <c:v>1.705561E-3</c:v>
                </c:pt>
                <c:pt idx="16">
                  <c:v>3.2595789999999999E-3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9-4FE4-8A58-CCCFAF23EEDF}"/>
            </c:ext>
          </c:extLst>
        </c:ser>
        <c:ser>
          <c:idx val="3"/>
          <c:order val="3"/>
          <c:tx>
            <c:strRef>
              <c:f>'Array Index (Linux)'!$E$1</c:f>
              <c:strCache>
                <c:ptCount val="1"/>
                <c:pt idx="0">
                  <c:v>Optimization Level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'Array Index (Linux)'!$A$2:$A$18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Index (Linux)'!$E$2:$E$18</c:f>
              <c:numCache>
                <c:formatCode>0.00E+00</c:formatCode>
                <c:ptCount val="17"/>
                <c:pt idx="0">
                  <c:v>5.4529999999999999E-7</c:v>
                </c:pt>
                <c:pt idx="1">
                  <c:v>6.4330000000000005E-7</c:v>
                </c:pt>
                <c:pt idx="2">
                  <c:v>8.0210000000000002E-7</c:v>
                </c:pt>
                <c:pt idx="3">
                  <c:v>1.0440000000000001E-6</c:v>
                </c:pt>
                <c:pt idx="4">
                  <c:v>1.373E-6</c:v>
                </c:pt>
                <c:pt idx="5">
                  <c:v>2.88E-6</c:v>
                </c:pt>
                <c:pt idx="6">
                  <c:v>4.0199999999999996E-6</c:v>
                </c:pt>
                <c:pt idx="7">
                  <c:v>6.251E-6</c:v>
                </c:pt>
                <c:pt idx="8">
                  <c:v>1.04E-5</c:v>
                </c:pt>
                <c:pt idx="9">
                  <c:v>1.3382E-5</c:v>
                </c:pt>
                <c:pt idx="10">
                  <c:v>3.5960000000000001E-5</c:v>
                </c:pt>
                <c:pt idx="11">
                  <c:v>6.2199999999999994E-5</c:v>
                </c:pt>
                <c:pt idx="12">
                  <c:v>1.22094E-4</c:v>
                </c:pt>
                <c:pt idx="13">
                  <c:v>4.1183700000000002E-4</c:v>
                </c:pt>
                <c:pt idx="14">
                  <c:v>7.7997899999999998E-4</c:v>
                </c:pt>
                <c:pt idx="15">
                  <c:v>1.6514559999999999E-3</c:v>
                </c:pt>
                <c:pt idx="16">
                  <c:v>3.5933990000000002E-3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9-4FE4-8A58-CCCFAF23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04479"/>
        <c:axId val="351603231"/>
      </c:scatterChart>
      <c:valAx>
        <c:axId val="351604479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03231"/>
        <c:crosses val="autoZero"/>
        <c:crossBetween val="midCat"/>
      </c:valAx>
      <c:valAx>
        <c:axId val="351603231"/>
        <c:scaling>
          <c:orientation val="minMax"/>
          <c:max val="7.5000000000000023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0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At Various Optimization Levels (Pointer)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Pointer (Linux)'!$B$1</c:f>
              <c:strCache>
                <c:ptCount val="1"/>
                <c:pt idx="0">
                  <c:v>Optimization Level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'Array Pointer (Linux)'!$A$2:$A$18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Pointer (Linux)'!$B$2:$B$18</c:f>
              <c:numCache>
                <c:formatCode>0.00E+00</c:formatCode>
                <c:ptCount val="17"/>
                <c:pt idx="0">
                  <c:v>6.5499999999999998E-7</c:v>
                </c:pt>
                <c:pt idx="1">
                  <c:v>7.5499999999999997E-7</c:v>
                </c:pt>
                <c:pt idx="2">
                  <c:v>8.2200000000000003E-7</c:v>
                </c:pt>
                <c:pt idx="3">
                  <c:v>1.0979999999999999E-6</c:v>
                </c:pt>
                <c:pt idx="4">
                  <c:v>1.8169999999999999E-6</c:v>
                </c:pt>
                <c:pt idx="5">
                  <c:v>2.5629999999999999E-6</c:v>
                </c:pt>
                <c:pt idx="6">
                  <c:v>4.2019999999999997E-6</c:v>
                </c:pt>
                <c:pt idx="7">
                  <c:v>2.5473000000000002E-5</c:v>
                </c:pt>
                <c:pt idx="8">
                  <c:v>3.4610999999999998E-5</c:v>
                </c:pt>
                <c:pt idx="9">
                  <c:v>6.4762000000000001E-5</c:v>
                </c:pt>
                <c:pt idx="10">
                  <c:v>1.21933E-4</c:v>
                </c:pt>
                <c:pt idx="11">
                  <c:v>2.33427E-4</c:v>
                </c:pt>
                <c:pt idx="12">
                  <c:v>4.8188199999999999E-4</c:v>
                </c:pt>
                <c:pt idx="13">
                  <c:v>8.8907400000000001E-4</c:v>
                </c:pt>
                <c:pt idx="14">
                  <c:v>1.893732E-3</c:v>
                </c:pt>
                <c:pt idx="15">
                  <c:v>3.747827E-3</c:v>
                </c:pt>
                <c:pt idx="16">
                  <c:v>7.6774260000000002E-3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8-4918-9C6E-21A260F2A586}"/>
            </c:ext>
          </c:extLst>
        </c:ser>
        <c:ser>
          <c:idx val="1"/>
          <c:order val="1"/>
          <c:tx>
            <c:strRef>
              <c:f>'Array Pointer (Linux)'!$C$1</c:f>
              <c:strCache>
                <c:ptCount val="1"/>
                <c:pt idx="0">
                  <c:v>Optimization Level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'Array Pointer (Linux)'!$A$2:$A$18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Pointer (Linux)'!$C$2:$C$18</c:f>
              <c:numCache>
                <c:formatCode>0.00E+00</c:formatCode>
                <c:ptCount val="17"/>
                <c:pt idx="0">
                  <c:v>5.4300000000000003E-7</c:v>
                </c:pt>
                <c:pt idx="1">
                  <c:v>6.0699999999999997E-7</c:v>
                </c:pt>
                <c:pt idx="2">
                  <c:v>8.1699999999999997E-7</c:v>
                </c:pt>
                <c:pt idx="3">
                  <c:v>1.0049999999999999E-6</c:v>
                </c:pt>
                <c:pt idx="4">
                  <c:v>1.6449999999999999E-6</c:v>
                </c:pt>
                <c:pt idx="5">
                  <c:v>2.2740000000000002E-6</c:v>
                </c:pt>
                <c:pt idx="6">
                  <c:v>3.579E-6</c:v>
                </c:pt>
                <c:pt idx="7">
                  <c:v>4.211E-6</c:v>
                </c:pt>
                <c:pt idx="8">
                  <c:v>2.5928E-5</c:v>
                </c:pt>
                <c:pt idx="9">
                  <c:v>3.2787999999999998E-5</c:v>
                </c:pt>
                <c:pt idx="10">
                  <c:v>6.3483000000000002E-5</c:v>
                </c:pt>
                <c:pt idx="11">
                  <c:v>1.6343299999999999E-4</c:v>
                </c:pt>
                <c:pt idx="12">
                  <c:v>2.8260600000000002E-4</c:v>
                </c:pt>
                <c:pt idx="13">
                  <c:v>4.2249300000000002E-4</c:v>
                </c:pt>
                <c:pt idx="14">
                  <c:v>9.05476E-4</c:v>
                </c:pt>
                <c:pt idx="15">
                  <c:v>1.6764390000000001E-3</c:v>
                </c:pt>
                <c:pt idx="16">
                  <c:v>3.804895E-3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8-4918-9C6E-21A260F2A586}"/>
            </c:ext>
          </c:extLst>
        </c:ser>
        <c:ser>
          <c:idx val="2"/>
          <c:order val="2"/>
          <c:tx>
            <c:strRef>
              <c:f>'Array Pointer (Linux)'!$D$1</c:f>
              <c:strCache>
                <c:ptCount val="1"/>
                <c:pt idx="0">
                  <c:v>Optimization Level 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'Array Pointer (Linux)'!$A$2:$A$18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Pointer (Linux)'!$D$2:$D$18</c:f>
              <c:numCache>
                <c:formatCode>0.00E+00</c:formatCode>
                <c:ptCount val="17"/>
                <c:pt idx="0">
                  <c:v>5.1399999999999997E-7</c:v>
                </c:pt>
                <c:pt idx="1">
                  <c:v>5.6300000000000005E-7</c:v>
                </c:pt>
                <c:pt idx="2">
                  <c:v>6.4000000000000001E-7</c:v>
                </c:pt>
                <c:pt idx="3">
                  <c:v>7.1800000000000005E-7</c:v>
                </c:pt>
                <c:pt idx="4">
                  <c:v>1.4219999999999999E-6</c:v>
                </c:pt>
                <c:pt idx="5">
                  <c:v>1.8810000000000001E-6</c:v>
                </c:pt>
                <c:pt idx="6">
                  <c:v>2.2060000000000001E-6</c:v>
                </c:pt>
                <c:pt idx="7">
                  <c:v>3.9879999999999998E-6</c:v>
                </c:pt>
                <c:pt idx="8">
                  <c:v>1.6503000000000001E-5</c:v>
                </c:pt>
                <c:pt idx="9">
                  <c:v>2.5732999999999999E-5</c:v>
                </c:pt>
                <c:pt idx="10">
                  <c:v>4.9134000000000001E-5</c:v>
                </c:pt>
                <c:pt idx="11">
                  <c:v>1.2625099999999999E-4</c:v>
                </c:pt>
                <c:pt idx="12">
                  <c:v>2.2527499999999999E-4</c:v>
                </c:pt>
                <c:pt idx="13">
                  <c:v>3.8853299999999999E-4</c:v>
                </c:pt>
                <c:pt idx="14">
                  <c:v>8.8314399999999999E-4</c:v>
                </c:pt>
                <c:pt idx="15">
                  <c:v>1.368169E-3</c:v>
                </c:pt>
                <c:pt idx="16">
                  <c:v>3.3440779999999999E-3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8-4918-9C6E-21A260F2A586}"/>
            </c:ext>
          </c:extLst>
        </c:ser>
        <c:ser>
          <c:idx val="3"/>
          <c:order val="3"/>
          <c:tx>
            <c:strRef>
              <c:f>'Array Pointer (Linux)'!$E$1</c:f>
              <c:strCache>
                <c:ptCount val="1"/>
                <c:pt idx="0">
                  <c:v>Optimization Level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'Array Pointer (Linux)'!$A$2:$A$18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'Array Pointer (Linux)'!$E$2:$E$18</c:f>
              <c:numCache>
                <c:formatCode>0.00E+00</c:formatCode>
                <c:ptCount val="17"/>
                <c:pt idx="0">
                  <c:v>5.1200000000000003E-7</c:v>
                </c:pt>
                <c:pt idx="1">
                  <c:v>5.3399999999999999E-7</c:v>
                </c:pt>
                <c:pt idx="2">
                  <c:v>7.3099999999999997E-7</c:v>
                </c:pt>
                <c:pt idx="3">
                  <c:v>5.6899999999999997E-7</c:v>
                </c:pt>
                <c:pt idx="4">
                  <c:v>1.0109999999999999E-6</c:v>
                </c:pt>
                <c:pt idx="5">
                  <c:v>1.9120000000000001E-6</c:v>
                </c:pt>
                <c:pt idx="6">
                  <c:v>2.23E-7</c:v>
                </c:pt>
                <c:pt idx="7">
                  <c:v>3.2310000000000001E-6</c:v>
                </c:pt>
                <c:pt idx="8">
                  <c:v>1.5177999999999999E-5</c:v>
                </c:pt>
                <c:pt idx="9">
                  <c:v>3.2437999999999997E-5</c:v>
                </c:pt>
                <c:pt idx="10">
                  <c:v>5.0269999999999998E-5</c:v>
                </c:pt>
                <c:pt idx="11">
                  <c:v>1.3248700000000001E-4</c:v>
                </c:pt>
                <c:pt idx="12">
                  <c:v>2.2555700000000001E-4</c:v>
                </c:pt>
                <c:pt idx="13">
                  <c:v>3.9254300000000003E-4</c:v>
                </c:pt>
                <c:pt idx="14">
                  <c:v>8.7827100000000002E-4</c:v>
                </c:pt>
                <c:pt idx="15">
                  <c:v>1.3273989999999999E-3</c:v>
                </c:pt>
                <c:pt idx="16">
                  <c:v>3.2562670000000002E-3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8-4918-9C6E-21A260F2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45263"/>
        <c:axId val="355741519"/>
      </c:scatterChart>
      <c:valAx>
        <c:axId val="355745263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41519"/>
        <c:crosses val="autoZero"/>
        <c:crossBetween val="midCat"/>
      </c:valAx>
      <c:valAx>
        <c:axId val="3557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4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0</xdr:row>
      <xdr:rowOff>95250</xdr:rowOff>
    </xdr:from>
    <xdr:to>
      <xdr:col>15</xdr:col>
      <xdr:colOff>434340</xdr:colOff>
      <xdr:row>19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B86EF-903B-433B-AFEF-E79DB2CC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0</xdr:row>
      <xdr:rowOff>133350</xdr:rowOff>
    </xdr:from>
    <xdr:to>
      <xdr:col>17</xdr:col>
      <xdr:colOff>419100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FFC99-D46B-48B0-BEDD-1FD0DE180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2</xdr:row>
      <xdr:rowOff>80010</xdr:rowOff>
    </xdr:from>
    <xdr:to>
      <xdr:col>17</xdr:col>
      <xdr:colOff>175260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98462-9299-4E5E-A16F-F04F080E1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125730</xdr:rowOff>
    </xdr:from>
    <xdr:to>
      <xdr:col>15</xdr:col>
      <xdr:colOff>251460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485DB-2BD3-4292-81D7-7C4423AF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6A08-431C-46A8-8F4F-BD8B7D1F12C1}">
  <dimension ref="A1:C18"/>
  <sheetViews>
    <sheetView workbookViewId="0">
      <selection activeCell="C16" sqref="C16"/>
    </sheetView>
  </sheetViews>
  <sheetFormatPr defaultRowHeight="14.4" x14ac:dyDescent="0.3"/>
  <cols>
    <col min="1" max="1" width="11" bestFit="1" customWidth="1"/>
    <col min="2" max="2" width="15.44140625" customWidth="1"/>
    <col min="3" max="3" width="19.109375" customWidth="1"/>
    <col min="4" max="4" width="19.33203125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16</v>
      </c>
      <c r="B2">
        <f>AVERAGE(0.0000003,0.0000004,0.0000005,0.0000002,0.0000004)</f>
        <v>3.5999999999999999E-7</v>
      </c>
      <c r="C2">
        <f>AVERAGE(0.0000004,0.0000003,0.0000004,0.0000003,0.0000002,0.0000003,0.0000004,0.0000003)</f>
        <v>3.2500000000000001E-7</v>
      </c>
    </row>
    <row r="3" spans="1:3" x14ac:dyDescent="0.3">
      <c r="A3">
        <v>32</v>
      </c>
      <c r="B3">
        <f>AVERAGE(0.0000004,0.0000003,0.0000004,0.0000004,0.0000003,0.0000005,0.0000005,0.0000004,0.0000006,0.0000003)</f>
        <v>4.0999999999999999E-7</v>
      </c>
      <c r="C3">
        <f>AVERAGE(0.0000004,0.0000004,0.0000004,0.0000004,0.0000003,0.0000003,0.0000005,0.0000004,0.0000004,0.0000004)</f>
        <v>3.8999999999999997E-7</v>
      </c>
    </row>
    <row r="4" spans="1:3" x14ac:dyDescent="0.3">
      <c r="A4">
        <v>64</v>
      </c>
      <c r="B4">
        <f>AVERAGE(0.0000005,0.0000004,0.0000005,0.0000004,0.0000007,0.0000006,0.0000004,0.0000006,0.0000005,0.0000008)</f>
        <v>5.4000000000000002E-7</v>
      </c>
      <c r="C4">
        <f>AVERAGE(0.0000004,0.0000005,0.0000004,0.0000006,0.0000005,0.0000007,0.0000005,0.0000006,0.0000005,0.0000005)</f>
        <v>5.2E-7</v>
      </c>
    </row>
    <row r="5" spans="1:3" x14ac:dyDescent="0.3">
      <c r="A5">
        <v>128</v>
      </c>
      <c r="B5">
        <f>AVERAGE(0.0000006,0.0000006,0.0000005,0.0000008,0.0000008,0.0000007,0.0000007)</f>
        <v>6.7142857142857138E-7</v>
      </c>
      <c r="C5">
        <f>AVERAGE(0.0000006,0.0000006,0.0000007,0.0000006,0.0000007,0.0000006,0.0000008,0.0000005,0.0000009,0.0000005)</f>
        <v>6.5000000000000002E-7</v>
      </c>
    </row>
    <row r="6" spans="1:3" x14ac:dyDescent="0.3">
      <c r="A6">
        <v>256</v>
      </c>
      <c r="B6">
        <f>AVERAGE(0.000001,0.0000019,0.0000012,0.0000011,0.000001)</f>
        <v>1.2399999999999998E-6</v>
      </c>
      <c r="C6">
        <f>AVERAGE(0.0000009,0.000001,0.000001,0.0000011,0.0000008,0.0000012,0.0000011,0.0000019,0.000001,0.0000011)</f>
        <v>1.11E-6</v>
      </c>
    </row>
    <row r="7" spans="1:3" x14ac:dyDescent="0.3">
      <c r="A7">
        <v>512</v>
      </c>
      <c r="B7">
        <f>AVERAGE(0.0000019,0.0000023,0.0000019,0.0000019,0.0000019)</f>
        <v>1.9800000000000005E-6</v>
      </c>
      <c r="C7">
        <f>AVERAGE(0.0000016,0.0000016,0.0000023,0.0000019,0.0000016,0.0000012,0.0000012,0.0000022,0.0000015,0.0000016)</f>
        <v>1.6699999999999999E-6</v>
      </c>
    </row>
    <row r="8" spans="1:3" x14ac:dyDescent="0.3">
      <c r="A8">
        <v>1024</v>
      </c>
      <c r="B8">
        <f>AVERAGE(0.0000029,0.0000032,0.0000033,0.0000032,0.0000025)</f>
        <v>3.0199999999999999E-6</v>
      </c>
      <c r="C8">
        <f>AVERAGE(0.000002,0.0000028,0.000003,0.0000032,0.0000033,0.0000019,0.000003,0.0000033,0.0000038,0.0000034)</f>
        <v>2.9699999999999999E-6</v>
      </c>
    </row>
    <row r="9" spans="1:3" x14ac:dyDescent="0.3">
      <c r="A9">
        <v>2048</v>
      </c>
      <c r="B9">
        <f>AVERAGE(0.0000069,0.0000063,0.0000042,0.0000065,0.0000069)</f>
        <v>6.1599999999999995E-6</v>
      </c>
      <c r="C9">
        <f>AVERAGE(0.0000057,0.000005,0.0000047,0.000005,0.0000043,0.0000059,0.0000055,0.0000043,0.0000041,0.0000057)</f>
        <v>5.0200000000000002E-6</v>
      </c>
    </row>
    <row r="10" spans="1:3" x14ac:dyDescent="0.3">
      <c r="A10">
        <v>4096</v>
      </c>
      <c r="B10">
        <f>AVERAGE(0.0000138,0.0000112,0.0000103,0.000011,0.0000191)</f>
        <v>1.308E-5</v>
      </c>
      <c r="C10">
        <f>AVERAGE(0.0000103,0.000014,0.0000148,0.0000096,0.0000128,0.000012,0.0000215,0.0000115,0.000011,0.0000085)</f>
        <v>1.26E-5</v>
      </c>
    </row>
    <row r="11" spans="1:3" x14ac:dyDescent="0.3">
      <c r="A11">
        <v>8192</v>
      </c>
      <c r="B11">
        <f>AVERAGE(0.0000152,0.0000207,0.0000239,0.0000271,0.000022)</f>
        <v>2.1779999999999998E-5</v>
      </c>
      <c r="C11">
        <f>AVERAGE(0.0000198,0.0000152,0.0000214,0.0000222,0.0000147,0.0000219,0.000014,0.0000143,0.0000147,0.0000149)</f>
        <v>1.7310000000000002E-5</v>
      </c>
    </row>
    <row r="12" spans="1:3" x14ac:dyDescent="0.3">
      <c r="A12">
        <v>16384</v>
      </c>
      <c r="B12">
        <f>AVERAGE(0.0000471,0.0000398,0.0000454,0.0000388,0.0000327,0.0000305,0.0000493,0.0000413, 0.0000293)</f>
        <v>3.9355555555555557E-5</v>
      </c>
      <c r="C12">
        <f>AVERAGE(0.0000449,0.0000438,0.0000308,0.0000418,0.0000423,0.0000288,0.0000409,0.0000321,0.0000298,0.0000412)</f>
        <v>3.7640000000000006E-5</v>
      </c>
    </row>
    <row r="13" spans="1:3" x14ac:dyDescent="0.3">
      <c r="A13">
        <v>32768</v>
      </c>
      <c r="B13">
        <f>AVERAGE(0.0000665,0.0000846,0.0001146,0.0000859,0.0000582,0.0000902,0.0000848,0.0000938,0.0000885,0.0000634)</f>
        <v>8.3050000000000013E-5</v>
      </c>
      <c r="C13">
        <f>AVERAGE(0.0000694,0.0000584,0.0000569,0.0000865,0.0000927,0.0000856,0.0000855,0.0000584,0.0000825,0.000081)</f>
        <v>7.5690000000000002E-5</v>
      </c>
    </row>
    <row r="14" spans="1:3" x14ac:dyDescent="0.3">
      <c r="A14">
        <v>65536</v>
      </c>
      <c r="B14" s="1">
        <f>AVERAGE(0.0001922,0.000167,0.0001926,0.0001675,0.0001753,0.0001798,0.0001952,0.0001539,0.0001875,0.0001719)</f>
        <v>1.7828999999999998E-4</v>
      </c>
      <c r="C14">
        <f>AVERAGE(0.0001228,0.0001287,0.000367,0.0001907,0.0001199,0.00016,0.0001716,0.000115)</f>
        <v>1.7196250000000001E-4</v>
      </c>
    </row>
    <row r="15" spans="1:3" x14ac:dyDescent="0.3">
      <c r="A15">
        <v>131072</v>
      </c>
      <c r="B15">
        <f>AVERAGE(0.0003024,0.000262,0.0003264,0.0002648)</f>
        <v>2.8890000000000003E-4</v>
      </c>
      <c r="C15">
        <f>AVERAGE(0.0002634,0.0002298,0.000228,0.0002534)</f>
        <v>2.4365000000000001E-4</v>
      </c>
    </row>
    <row r="16" spans="1:3" x14ac:dyDescent="0.3">
      <c r="A16">
        <v>262144</v>
      </c>
      <c r="B16">
        <f>AVERAGE(0.0006188,0.0007691,0.0008478,0.0007223)</f>
        <v>7.3950000000000003E-4</v>
      </c>
      <c r="C16">
        <f>AVERAGE(0.0005806,0.000537,0.0004749,0.0004772,0.0004951)</f>
        <v>5.1296000000000002E-4</v>
      </c>
    </row>
    <row r="17" spans="1:3" x14ac:dyDescent="0.3">
      <c r="A17">
        <v>524288</v>
      </c>
      <c r="B17">
        <f>AVERAGE(0.0014473,0.0010979,0.0017343,0.0016191,0.0015131,0.0015962)</f>
        <v>1.5013166666666669E-3</v>
      </c>
      <c r="C17">
        <f>AVERAGE(0.0009114,0.0010636,0.0009356,0.0009812,0.0009797,0.0009992,0.0009547)</f>
        <v>9.7505714285714277E-4</v>
      </c>
    </row>
    <row r="18" spans="1:3" x14ac:dyDescent="0.3">
      <c r="A18">
        <v>1048576</v>
      </c>
      <c r="B18">
        <f>AVERAGE(0.0030341,0.0029463,0.0027306,0.0032924,0.002152,0.0021025)</f>
        <v>2.7096499999999996E-3</v>
      </c>
      <c r="C18">
        <f>AVERAGE(0.0014456,0.0012517,0.0013363,0.0014861,0.0021209,0.0019174)</f>
        <v>1.593E-3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ACB6-C2C8-4F03-AD0A-CC90D5D00840}">
  <dimension ref="A1:D18"/>
  <sheetViews>
    <sheetView tabSelected="1" workbookViewId="0">
      <selection activeCell="E23" sqref="E23"/>
    </sheetView>
  </sheetViews>
  <sheetFormatPr defaultRowHeight="14.4" x14ac:dyDescent="0.3"/>
  <cols>
    <col min="2" max="2" width="14.88671875" customWidth="1"/>
    <col min="3" max="3" width="19.109375" customWidth="1"/>
    <col min="4" max="4" width="18.5546875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>
        <v>16</v>
      </c>
      <c r="B2">
        <f>AVERAGE(0.0000004,0.0000003,0.0000003,0.0000003,0.0000004)</f>
        <v>3.3999999999999997E-7</v>
      </c>
      <c r="C2">
        <f>AVERAGE(0.0000003,0.0000004,0.0000003,0.0000003,0.0000002)</f>
        <v>2.9999999999999999E-7</v>
      </c>
      <c r="D2">
        <f>AVERAGE(0.0000005,0.0000003,0.0000004,0.0000004,0.0000004,0.0000006,0.0000005)</f>
        <v>4.4285714285714281E-7</v>
      </c>
    </row>
    <row r="3" spans="1:4" x14ac:dyDescent="0.3">
      <c r="A3">
        <v>32</v>
      </c>
      <c r="B3">
        <f>AVERAGE(0.0000004,0.0000005,0.0000004,0.0000003,0.0000004)</f>
        <v>3.9999999999999998E-7</v>
      </c>
      <c r="C3">
        <f>AVERAGE(0.0000004,0.0000006,0.0000003,0.0000004,0.0000004)</f>
        <v>4.1999999999999995E-7</v>
      </c>
      <c r="D3">
        <f>AVERAGE(0.0000005,0.0000005,0.0000004,0.0000006,0.0000004,0.0000006,0.0000006)</f>
        <v>5.1428571428571432E-7</v>
      </c>
    </row>
    <row r="4" spans="1:4" x14ac:dyDescent="0.3">
      <c r="A4">
        <v>64</v>
      </c>
      <c r="B4">
        <f>AVERAGE(0.0000005,0.0000004,0.0000004,0.0000007,0.0000006)</f>
        <v>5.1999999999999989E-7</v>
      </c>
      <c r="C4">
        <f>AVERAGE(0.0000005,0.0000003, 0.0000004,0.0000004,0.0000005)</f>
        <v>4.1999999999999995E-7</v>
      </c>
      <c r="D4">
        <f>AVERAGE(0.0000005,0.0000005,0.0000006,0.0000006,0.0000004,0.0000006,0.0000006)</f>
        <v>5.4285714285714291E-7</v>
      </c>
    </row>
    <row r="5" spans="1:4" x14ac:dyDescent="0.3">
      <c r="A5">
        <v>128</v>
      </c>
      <c r="B5">
        <f>AVERAGE(0.0000007,0.0000006,0.0000008,0.0000007,0.0000008)</f>
        <v>7.1999999999999999E-7</v>
      </c>
      <c r="C5">
        <f>AVERAGE(0.0000007,0.0000007, 0.0000006,0.0000006,0.0000007)</f>
        <v>6.5999999999999993E-7</v>
      </c>
      <c r="D5">
        <f>AVERAGE(0.0000004,0.0000005,0.0000008,0.0000006,0.0000006,0.0000007,0.0000006)</f>
        <v>6.0000000000000008E-7</v>
      </c>
    </row>
    <row r="6" spans="1:4" x14ac:dyDescent="0.3">
      <c r="A6">
        <v>256</v>
      </c>
      <c r="B6">
        <f>AVERAGE(0.0000007,0.0000011,0.0000008,0.0000012,0.000001)</f>
        <v>9.5999999999999991E-7</v>
      </c>
      <c r="C6">
        <f>AVERAGE(0.0000012,0.000001, 0.0000007,0.0000009,0.000001)</f>
        <v>9.5999999999999991E-7</v>
      </c>
      <c r="D6">
        <f>AVERAGE(0.0000005,0.0000007,0.0000007,0.0000007,0.0000008,0.0000007,0.0000006)</f>
        <v>6.7142857142857138E-7</v>
      </c>
    </row>
    <row r="7" spans="1:4" x14ac:dyDescent="0.3">
      <c r="A7">
        <v>512</v>
      </c>
      <c r="B7">
        <f>AVERAGE(0.0000031,0.0000022,0.0000016,0.0000018,0.0000021)</f>
        <v>2.1600000000000001E-6</v>
      </c>
      <c r="C7">
        <f>AVERAGE(0.0000021,0.0000022, 0.0000016,0.00000014,0.0000013,0.0000014,0.0000019,0.0000016)</f>
        <v>1.53E-6</v>
      </c>
      <c r="D7">
        <f>AVERAGE(0.0000007,0.0000008,0.0000007,0.0000005,0.0000007,0.0000007,0.0000008)</f>
        <v>6.9999999999999997E-7</v>
      </c>
    </row>
    <row r="8" spans="1:4" x14ac:dyDescent="0.3">
      <c r="A8">
        <v>1024</v>
      </c>
      <c r="B8">
        <f>AVERAGE(0.0000025,0.0000033,0.0000058,0.0000039,0.0000037,0.000003, 0.0000037, 0.0000034)</f>
        <v>3.6625000000000001E-6</v>
      </c>
      <c r="C8">
        <f>AVERAGE(0.0000037,0.0000029,0.0000023,0.0000029,0.0000034,0.0000023,0.0000023,0.0000028)</f>
        <v>2.8250000000000001E-6</v>
      </c>
      <c r="D8">
        <f>AVERAGE(0.0000007,0.0000015,0.0000012,0.0000008,0.000001,0.000001,0.000001,0.0000009,0.0000015)</f>
        <v>1.0666666666666667E-6</v>
      </c>
    </row>
    <row r="9" spans="1:4" x14ac:dyDescent="0.3">
      <c r="A9">
        <v>2048</v>
      </c>
      <c r="B9">
        <f>AVERAGE(0.0000068,0.000007,0.0000058,0.0000052,0.0000056,0.0000073,0.0000064,0.000005)</f>
        <v>6.1375000000000001E-6</v>
      </c>
      <c r="C9">
        <f>AVERAGE(0.0000061,0.0000043,0.0000079,0.0000049,0.0000071,0.0000061,0.000006,0.0000042)</f>
        <v>5.8250000000000001E-6</v>
      </c>
      <c r="D9">
        <f>AVERAGE(0.0000012,0.0000012,0.0000014,0.000001,0.0000013,0.0000011,0.000001,0.0000014,0.0000017)</f>
        <v>1.2555555555555557E-6</v>
      </c>
    </row>
    <row r="10" spans="1:4" x14ac:dyDescent="0.3">
      <c r="A10">
        <v>4096</v>
      </c>
      <c r="B10">
        <f>AVERAGE(0.0000166,0.0000102,0.0000166,0.0000154,0.0000109,0.0000227,0.0000095,0.0000129,0.0000097)</f>
        <v>1.3833333333333332E-5</v>
      </c>
      <c r="C10">
        <f>AVERAGE(0.0000081,0.0000115,0.0000081,0.000011,0.0000087,0.0000111,0.0000099,0.0000086)</f>
        <v>9.6250000000000019E-6</v>
      </c>
      <c r="D10">
        <f>AVERAGE(0.0000022,0.000002,0.0000028,0.0000022,0.0000018,0.0000021,0.0000021,0.0000021,0.0000025)</f>
        <v>2.2000000000000001E-6</v>
      </c>
    </row>
    <row r="11" spans="1:4" x14ac:dyDescent="0.3">
      <c r="A11">
        <v>8192</v>
      </c>
      <c r="B11">
        <f>AVERAGE(0.0000343,0.0000338,0.0000314,0.0000204,0.0000311,0.0000303,0.0000251,0.0000287,0.000026)</f>
        <v>2.9011111111111113E-5</v>
      </c>
      <c r="C11">
        <f>AVERAGE(0.0000251,0.000025,0.0000173,0.0000219,0.0000167,0.0000281,0.0000174,0.0000224)</f>
        <v>2.17375E-5</v>
      </c>
      <c r="D11">
        <f>AVERAGE(0.0000037,0.0000104,0.0000031,0.0000049,0.0000031,0.0000031,0.0000034,0.0000066,0.0000049)</f>
        <v>4.7999999999999998E-6</v>
      </c>
    </row>
    <row r="12" spans="1:4" x14ac:dyDescent="0.3">
      <c r="A12">
        <v>16384</v>
      </c>
      <c r="B12">
        <f>AVERAGE(0.0000372,0.0000434,0.0000545,0.0000555,0.0000371,0.0000484,0.0000529,0.0000534,0.0000531,0.000038)</f>
        <v>4.7349999999999999E-5</v>
      </c>
      <c r="C12">
        <f>AVERAGE(0.0000349,0.0000485,0.0000327,0.0000358,0.0000423,0.0000324,0.0000469,0.0000343)</f>
        <v>3.8475E-5</v>
      </c>
      <c r="D12">
        <f>AVERAGE(0.0000078,0.0000068,0.0000094,0.0000061,0.0000104,0.0000107,0.0000079,0.000006,0.0000094)</f>
        <v>8.2777777777777778E-6</v>
      </c>
    </row>
    <row r="13" spans="1:4" x14ac:dyDescent="0.3">
      <c r="A13">
        <v>32768</v>
      </c>
      <c r="B13">
        <f>AVERAGE(0.0000917,0.0001029,0.000103,0.0000833,0.0001038,0.0001055,0.0000928,0.0000744,0.0001013)</f>
        <v>9.5411111111111114E-5</v>
      </c>
      <c r="C13">
        <f>AVERAGE(0.000099,0.0000908,0.0000671,0.0001121,0.0000708,0.0000654,0.0000761,0.0000666)</f>
        <v>8.098750000000001E-5</v>
      </c>
      <c r="D13">
        <f>AVERAGE(0.0000123,0.0000155,0.0000138,0.0000229,0.000015,0.0000163,0.0000474,0.0000127,0.0000169)</f>
        <v>1.9200000000000003E-5</v>
      </c>
    </row>
    <row r="14" spans="1:4" x14ac:dyDescent="0.3">
      <c r="A14">
        <v>65536</v>
      </c>
      <c r="B14" s="1">
        <f>AVERAGE(0.000278,0.000219,0.000176,0.000182,0.000169,0.000184,0.000161,0.000167)</f>
        <v>1.92E-4</v>
      </c>
      <c r="C14">
        <f>AVERAGE(0.0001883,0.0002084,0.0001775,0.000198,0.0001998,0.0001902,0.0001546,0.0001364, 0.0001975, 0.000186)</f>
        <v>1.8366999999999998E-4</v>
      </c>
      <c r="D14">
        <f>AVERAGE(0.0000388,0.0000285,0.0000333,0.0000714,0.000058,0.0000308,0.0000298,0.0000237,0.0000447)</f>
        <v>3.9888888888888888E-5</v>
      </c>
    </row>
    <row r="15" spans="1:4" x14ac:dyDescent="0.3">
      <c r="A15">
        <v>131072</v>
      </c>
      <c r="B15">
        <f>AVERAGE(0.0004133,0.0004381,0.0004889,0.0004264,0.0004923)</f>
        <v>4.5179999999999992E-4</v>
      </c>
      <c r="C15">
        <f>AVERAGE(0.0003071,0.0004221,0.0003611,0.0003264,0.0004128)</f>
        <v>3.659E-4</v>
      </c>
      <c r="D15">
        <f>AVERAGE(0.0000813,0.0001113,0.0000861,0.0001011,0.0001289,0.0000734,0.000182,0.00008)</f>
        <v>1.0551249999999998E-4</v>
      </c>
    </row>
    <row r="16" spans="1:4" x14ac:dyDescent="0.3">
      <c r="A16">
        <v>262144</v>
      </c>
      <c r="B16">
        <f>AVERAGE(0.0008893,0.0006653,0.0007504,0.0009787,0.0009184,0.0006638)</f>
        <v>8.109833333333332E-4</v>
      </c>
      <c r="C16">
        <f>AVERAGE(0.0007019,0.0006547,0.0006137,0.0006984,0.0007682,0.0006591,0.0006727,0.0006483)</f>
        <v>6.7712499999999999E-4</v>
      </c>
      <c r="D16">
        <f>AVERAGE(0.0002265,0.0001643,0.000319,0.0001514, 0.0001502,0.00014,0.0001415,0.0001818)</f>
        <v>1.8433749999999997E-4</v>
      </c>
    </row>
    <row r="17" spans="1:4" x14ac:dyDescent="0.3">
      <c r="A17">
        <v>524288</v>
      </c>
      <c r="B17">
        <f>AVERAGE(0.0018997,0.0013391,0.001742,0.0016797,0.0013817,0.001862)</f>
        <v>1.6507000000000004E-3</v>
      </c>
      <c r="C17">
        <f>AVERAGE(0.0012035,0.0011469,0.0013745,0.0011372,0.0012079,0.0010151)</f>
        <v>1.1808499999999998E-3</v>
      </c>
      <c r="D17">
        <f>AVERAGE(0.0007093,0.0003853,0.0003718,0.0004756,0.0003183,0.0004081,0.0003265,0.0004229)</f>
        <v>4.2722499999999994E-4</v>
      </c>
    </row>
    <row r="18" spans="1:4" x14ac:dyDescent="0.3">
      <c r="A18">
        <v>1048576</v>
      </c>
      <c r="B18">
        <f>AVERAGE(0.00320263,0.00322386,0.00346681,0.00327861,0.00339068)</f>
        <v>3.3125180000000004E-3</v>
      </c>
      <c r="C18">
        <f>AVERAGE(0.000736,0.0007023,0.000762,0.0007394,0.007846)</f>
        <v>2.1571400000000001E-3</v>
      </c>
      <c r="D18">
        <f>AVERAGE(0.0007847,0.0012921,0.0007014,0.0007641,0.0009169,0.0005668)</f>
        <v>8.3766666666666668E-4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C5D2-BCB9-4C27-B9C2-8B033009FB4E}">
  <dimension ref="A1:E18"/>
  <sheetViews>
    <sheetView workbookViewId="0">
      <selection activeCell="D29" sqref="D29"/>
    </sheetView>
  </sheetViews>
  <sheetFormatPr defaultRowHeight="14.4" x14ac:dyDescent="0.3"/>
  <cols>
    <col min="2" max="2" width="18.5546875" customWidth="1"/>
    <col min="3" max="3" width="18.77734375" customWidth="1"/>
    <col min="4" max="4" width="18.6640625" customWidth="1"/>
    <col min="5" max="5" width="18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16</v>
      </c>
      <c r="B2" s="1">
        <v>6.8100000000000002E-7</v>
      </c>
      <c r="C2" s="1">
        <v>5.8699999999999995E-7</v>
      </c>
      <c r="D2" s="1">
        <v>5.7700000000000004E-7</v>
      </c>
      <c r="E2" s="1">
        <v>5.4529999999999999E-7</v>
      </c>
    </row>
    <row r="3" spans="1:5" x14ac:dyDescent="0.3">
      <c r="A3">
        <v>32</v>
      </c>
      <c r="B3" s="1">
        <v>7.4600000000000004E-7</v>
      </c>
      <c r="C3" s="1">
        <v>6.3099999999999997E-7</v>
      </c>
      <c r="D3" s="1">
        <v>6.2500000000000005E-7</v>
      </c>
      <c r="E3" s="1">
        <v>6.4330000000000005E-7</v>
      </c>
    </row>
    <row r="4" spans="1:5" x14ac:dyDescent="0.3">
      <c r="A4">
        <v>64</v>
      </c>
      <c r="B4" s="1">
        <v>8.6700000000000002E-7</v>
      </c>
      <c r="C4" s="1">
        <v>8.6600000000000005E-7</v>
      </c>
      <c r="D4" s="1">
        <v>7.2699999999999999E-7</v>
      </c>
      <c r="E4" s="1">
        <v>8.0210000000000002E-7</v>
      </c>
    </row>
    <row r="5" spans="1:5" x14ac:dyDescent="0.3">
      <c r="A5">
        <v>128</v>
      </c>
      <c r="B5" s="1">
        <v>1.246E-6</v>
      </c>
      <c r="C5" s="1">
        <v>9.95E-7</v>
      </c>
      <c r="D5" s="1">
        <v>9.4799999999999997E-7</v>
      </c>
      <c r="E5" s="1">
        <v>1.0440000000000001E-6</v>
      </c>
    </row>
    <row r="6" spans="1:5" x14ac:dyDescent="0.3">
      <c r="A6">
        <v>256</v>
      </c>
      <c r="B6" s="1">
        <v>3.3809999999999999E-6</v>
      </c>
      <c r="C6" s="1">
        <v>1.423E-6</v>
      </c>
      <c r="D6" s="1">
        <v>1.3319999999999999E-6</v>
      </c>
      <c r="E6" s="1">
        <v>1.373E-6</v>
      </c>
    </row>
    <row r="7" spans="1:5" x14ac:dyDescent="0.3">
      <c r="A7">
        <v>512</v>
      </c>
      <c r="B7" s="1">
        <v>4.481E-6</v>
      </c>
      <c r="C7" s="1">
        <v>2.932E-6</v>
      </c>
      <c r="D7" s="1">
        <v>2.7460000000000001E-6</v>
      </c>
      <c r="E7" s="1">
        <v>2.88E-6</v>
      </c>
    </row>
    <row r="8" spans="1:5" x14ac:dyDescent="0.3">
      <c r="A8">
        <v>1024</v>
      </c>
      <c r="B8" s="1">
        <v>7.79E-6</v>
      </c>
      <c r="C8" s="1">
        <v>4.0790000000000002E-6</v>
      </c>
      <c r="D8" s="1">
        <v>4.0169999999999998E-6</v>
      </c>
      <c r="E8" s="1">
        <v>4.0199999999999996E-6</v>
      </c>
    </row>
    <row r="9" spans="1:5" x14ac:dyDescent="0.3">
      <c r="A9">
        <v>2048</v>
      </c>
      <c r="B9" s="1">
        <v>1.2320000000000001E-5</v>
      </c>
      <c r="C9" s="1">
        <v>6.5309999999999998E-6</v>
      </c>
      <c r="D9" s="1">
        <v>6.0820000000000004E-6</v>
      </c>
      <c r="E9" s="1">
        <v>6.251E-6</v>
      </c>
    </row>
    <row r="10" spans="1:5" x14ac:dyDescent="0.3">
      <c r="A10">
        <v>4096</v>
      </c>
      <c r="B10" s="1">
        <v>1.9445000000000001E-5</v>
      </c>
      <c r="C10" s="1">
        <v>1.057E-5</v>
      </c>
      <c r="D10" s="1">
        <v>1.0489000000000001E-5</v>
      </c>
      <c r="E10" s="1">
        <v>1.04E-5</v>
      </c>
    </row>
    <row r="11" spans="1:5" x14ac:dyDescent="0.3">
      <c r="A11">
        <v>8192</v>
      </c>
      <c r="B11" s="1">
        <v>3.9201E-5</v>
      </c>
      <c r="C11" s="1">
        <v>1.6541999999999998E-5</v>
      </c>
      <c r="D11" s="1">
        <v>1.3913999999999999E-5</v>
      </c>
      <c r="E11" s="1">
        <v>1.3382E-5</v>
      </c>
    </row>
    <row r="12" spans="1:5" x14ac:dyDescent="0.3">
      <c r="A12">
        <v>16384</v>
      </c>
      <c r="B12" s="1">
        <v>6.5840999999999995E-5</v>
      </c>
      <c r="C12" s="1">
        <v>3.9966999999999999E-5</v>
      </c>
      <c r="D12" s="1">
        <v>3.8810999999999998E-5</v>
      </c>
      <c r="E12" s="1">
        <v>3.5960000000000001E-5</v>
      </c>
    </row>
    <row r="13" spans="1:5" x14ac:dyDescent="0.3">
      <c r="A13">
        <v>32768</v>
      </c>
      <c r="B13" s="1">
        <v>1.52953E-4</v>
      </c>
      <c r="C13" s="1">
        <v>7.3254E-5</v>
      </c>
      <c r="D13" s="1">
        <v>6.1921999999999994E-5</v>
      </c>
      <c r="E13" s="1">
        <v>6.2199999999999994E-5</v>
      </c>
    </row>
    <row r="14" spans="1:5" x14ac:dyDescent="0.3">
      <c r="A14">
        <v>65536</v>
      </c>
      <c r="B14" s="1">
        <v>2.91463E-4</v>
      </c>
      <c r="C14" s="1">
        <v>1.41562E-4</v>
      </c>
      <c r="D14" s="1">
        <v>1.1661E-4</v>
      </c>
      <c r="E14" s="1">
        <v>1.22094E-4</v>
      </c>
    </row>
    <row r="15" spans="1:5" x14ac:dyDescent="0.3">
      <c r="A15">
        <v>131072</v>
      </c>
      <c r="B15" s="1">
        <v>9.2209599999999996E-4</v>
      </c>
      <c r="C15" s="1">
        <v>3.5083199999999998E-4</v>
      </c>
      <c r="D15" s="1">
        <v>3.2330400000000001E-4</v>
      </c>
      <c r="E15" s="1">
        <v>4.1183700000000002E-4</v>
      </c>
    </row>
    <row r="16" spans="1:5" x14ac:dyDescent="0.3">
      <c r="A16">
        <v>262144</v>
      </c>
      <c r="B16" s="1">
        <v>1.8926570000000001E-3</v>
      </c>
      <c r="C16" s="1">
        <v>9.0675399999999996E-4</v>
      </c>
      <c r="D16" s="1">
        <v>8.3314200000000004E-4</v>
      </c>
      <c r="E16" s="1">
        <v>7.7997899999999998E-4</v>
      </c>
    </row>
    <row r="17" spans="1:5" x14ac:dyDescent="0.3">
      <c r="A17">
        <v>524288</v>
      </c>
      <c r="B17" s="1">
        <v>4.9919810000000004E-3</v>
      </c>
      <c r="C17" s="1">
        <v>1.7910300000000001E-3</v>
      </c>
      <c r="D17" s="1">
        <v>1.705561E-3</v>
      </c>
      <c r="E17" s="1">
        <v>1.6514559999999999E-3</v>
      </c>
    </row>
    <row r="18" spans="1:5" x14ac:dyDescent="0.3">
      <c r="A18">
        <v>1048576</v>
      </c>
      <c r="B18" s="1">
        <v>7.2013870000000001E-3</v>
      </c>
      <c r="C18" s="1">
        <v>3.5378720000000001E-3</v>
      </c>
      <c r="D18" s="1">
        <v>3.2595789999999999E-3</v>
      </c>
      <c r="E18" s="1">
        <v>3.5933990000000002E-3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3BDB-5075-47AD-93A0-C8EE73115051}">
  <dimension ref="A1:E18"/>
  <sheetViews>
    <sheetView workbookViewId="0">
      <selection activeCell="E19" sqref="E19"/>
    </sheetView>
  </sheetViews>
  <sheetFormatPr defaultRowHeight="14.4" x14ac:dyDescent="0.3"/>
  <cols>
    <col min="2" max="2" width="17.77734375" customWidth="1"/>
    <col min="3" max="3" width="18.33203125" customWidth="1"/>
    <col min="4" max="4" width="19.5546875" customWidth="1"/>
    <col min="5" max="5" width="19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16</v>
      </c>
      <c r="B2" s="1">
        <v>6.5499999999999998E-7</v>
      </c>
      <c r="C2" s="1">
        <v>5.4300000000000003E-7</v>
      </c>
      <c r="D2" s="1">
        <v>5.1399999999999997E-7</v>
      </c>
      <c r="E2" s="1">
        <v>5.1200000000000003E-7</v>
      </c>
    </row>
    <row r="3" spans="1:5" x14ac:dyDescent="0.3">
      <c r="A3">
        <v>32</v>
      </c>
      <c r="B3" s="1">
        <v>7.5499999999999997E-7</v>
      </c>
      <c r="C3" s="1">
        <v>6.0699999999999997E-7</v>
      </c>
      <c r="D3" s="1">
        <v>5.6300000000000005E-7</v>
      </c>
      <c r="E3" s="1">
        <v>5.3399999999999999E-7</v>
      </c>
    </row>
    <row r="4" spans="1:5" x14ac:dyDescent="0.3">
      <c r="A4">
        <v>64</v>
      </c>
      <c r="B4" s="1">
        <v>8.2200000000000003E-7</v>
      </c>
      <c r="C4" s="1">
        <v>8.1699999999999997E-7</v>
      </c>
      <c r="D4" s="1">
        <v>6.4000000000000001E-7</v>
      </c>
      <c r="E4" s="1">
        <v>7.3099999999999997E-7</v>
      </c>
    </row>
    <row r="5" spans="1:5" x14ac:dyDescent="0.3">
      <c r="A5">
        <v>128</v>
      </c>
      <c r="B5" s="1">
        <v>1.0979999999999999E-6</v>
      </c>
      <c r="C5" s="1">
        <v>1.0049999999999999E-6</v>
      </c>
      <c r="D5" s="1">
        <v>7.1800000000000005E-7</v>
      </c>
      <c r="E5" s="1">
        <v>5.6899999999999997E-7</v>
      </c>
    </row>
    <row r="6" spans="1:5" x14ac:dyDescent="0.3">
      <c r="A6">
        <v>256</v>
      </c>
      <c r="B6" s="1">
        <v>1.8169999999999999E-6</v>
      </c>
      <c r="C6" s="1">
        <v>1.6449999999999999E-6</v>
      </c>
      <c r="D6" s="1">
        <v>1.4219999999999999E-6</v>
      </c>
      <c r="E6" s="1">
        <v>1.0109999999999999E-6</v>
      </c>
    </row>
    <row r="7" spans="1:5" x14ac:dyDescent="0.3">
      <c r="A7">
        <v>512</v>
      </c>
      <c r="B7" s="1">
        <v>2.5629999999999999E-6</v>
      </c>
      <c r="C7" s="1">
        <v>2.2740000000000002E-6</v>
      </c>
      <c r="D7" s="1">
        <v>1.8810000000000001E-6</v>
      </c>
      <c r="E7" s="1">
        <v>1.9120000000000001E-6</v>
      </c>
    </row>
    <row r="8" spans="1:5" x14ac:dyDescent="0.3">
      <c r="A8">
        <v>1024</v>
      </c>
      <c r="B8" s="1">
        <v>4.2019999999999997E-6</v>
      </c>
      <c r="C8" s="1">
        <v>3.579E-6</v>
      </c>
      <c r="D8" s="1">
        <v>2.2060000000000001E-6</v>
      </c>
      <c r="E8" s="1">
        <v>2.23E-7</v>
      </c>
    </row>
    <row r="9" spans="1:5" x14ac:dyDescent="0.3">
      <c r="A9">
        <v>2048</v>
      </c>
      <c r="B9" s="1">
        <v>2.5473000000000002E-5</v>
      </c>
      <c r="C9" s="1">
        <v>4.211E-6</v>
      </c>
      <c r="D9" s="1">
        <v>3.9879999999999998E-6</v>
      </c>
      <c r="E9" s="1">
        <v>3.2310000000000001E-6</v>
      </c>
    </row>
    <row r="10" spans="1:5" x14ac:dyDescent="0.3">
      <c r="A10">
        <v>4096</v>
      </c>
      <c r="B10" s="1">
        <v>3.4610999999999998E-5</v>
      </c>
      <c r="C10" s="1">
        <v>2.5928E-5</v>
      </c>
      <c r="D10" s="1">
        <v>1.6503000000000001E-5</v>
      </c>
      <c r="E10" s="1">
        <v>1.5177999999999999E-5</v>
      </c>
    </row>
    <row r="11" spans="1:5" x14ac:dyDescent="0.3">
      <c r="A11">
        <v>8192</v>
      </c>
      <c r="B11" s="1">
        <v>6.4762000000000001E-5</v>
      </c>
      <c r="C11" s="1">
        <v>3.2787999999999998E-5</v>
      </c>
      <c r="D11" s="1">
        <v>2.5732999999999999E-5</v>
      </c>
      <c r="E11" s="1">
        <v>3.2437999999999997E-5</v>
      </c>
    </row>
    <row r="12" spans="1:5" x14ac:dyDescent="0.3">
      <c r="A12">
        <v>16384</v>
      </c>
      <c r="B12" s="1">
        <v>1.21933E-4</v>
      </c>
      <c r="C12" s="1">
        <v>6.3483000000000002E-5</v>
      </c>
      <c r="D12" s="1">
        <v>4.9134000000000001E-5</v>
      </c>
      <c r="E12" s="1">
        <v>5.0269999999999998E-5</v>
      </c>
    </row>
    <row r="13" spans="1:5" x14ac:dyDescent="0.3">
      <c r="A13">
        <v>32768</v>
      </c>
      <c r="B13" s="1">
        <v>2.33427E-4</v>
      </c>
      <c r="C13" s="1">
        <v>1.6343299999999999E-4</v>
      </c>
      <c r="D13" s="1">
        <v>1.2625099999999999E-4</v>
      </c>
      <c r="E13" s="1">
        <v>1.3248700000000001E-4</v>
      </c>
    </row>
    <row r="14" spans="1:5" x14ac:dyDescent="0.3">
      <c r="A14">
        <v>65536</v>
      </c>
      <c r="B14" s="1">
        <v>4.8188199999999999E-4</v>
      </c>
      <c r="C14" s="1">
        <v>2.8260600000000002E-4</v>
      </c>
      <c r="D14" s="1">
        <v>2.2527499999999999E-4</v>
      </c>
      <c r="E14" s="1">
        <v>2.2555700000000001E-4</v>
      </c>
    </row>
    <row r="15" spans="1:5" x14ac:dyDescent="0.3">
      <c r="A15">
        <v>131072</v>
      </c>
      <c r="B15" s="1">
        <v>8.8907400000000001E-4</v>
      </c>
      <c r="C15" s="1">
        <v>4.2249300000000002E-4</v>
      </c>
      <c r="D15" s="1">
        <v>3.8853299999999999E-4</v>
      </c>
      <c r="E15" s="1">
        <v>3.9254300000000003E-4</v>
      </c>
    </row>
    <row r="16" spans="1:5" x14ac:dyDescent="0.3">
      <c r="A16">
        <v>262144</v>
      </c>
      <c r="B16" s="1">
        <v>1.893732E-3</v>
      </c>
      <c r="C16" s="1">
        <v>9.05476E-4</v>
      </c>
      <c r="D16" s="1">
        <v>8.8314399999999999E-4</v>
      </c>
      <c r="E16" s="1">
        <v>8.7827100000000002E-4</v>
      </c>
    </row>
    <row r="17" spans="1:5" x14ac:dyDescent="0.3">
      <c r="A17">
        <v>524288</v>
      </c>
      <c r="B17" s="1">
        <v>3.747827E-3</v>
      </c>
      <c r="C17" s="1">
        <v>1.6764390000000001E-3</v>
      </c>
      <c r="D17" s="1">
        <v>1.368169E-3</v>
      </c>
      <c r="E17" s="1">
        <v>1.3273989999999999E-3</v>
      </c>
    </row>
    <row r="18" spans="1:5" x14ac:dyDescent="0.3">
      <c r="A18">
        <v>1048576</v>
      </c>
      <c r="B18" s="1">
        <v>7.6774260000000002E-3</v>
      </c>
      <c r="C18" s="1">
        <v>3.804895E-3</v>
      </c>
      <c r="D18" s="1">
        <v>3.3440779999999999E-3</v>
      </c>
      <c r="E18" s="1">
        <v>3.2562670000000002E-3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Array Index</vt:lpstr>
      <vt:lpstr>Array Pointer</vt:lpstr>
      <vt:lpstr>Array Index (Linux)</vt:lpstr>
      <vt:lpstr>Array Pointer (Linux)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Ramos</dc:creator>
  <cp:lastModifiedBy>Anthony Ramos</cp:lastModifiedBy>
  <dcterms:created xsi:type="dcterms:W3CDTF">2021-05-10T23:23:07Z</dcterms:created>
  <dcterms:modified xsi:type="dcterms:W3CDTF">2021-05-16T18:45:40Z</dcterms:modified>
</cp:coreProperties>
</file>