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84" yWindow="96" windowWidth="18180" windowHeight="7968"/>
  </bookViews>
  <sheets>
    <sheet name="main" sheetId="1" r:id="rId1"/>
    <sheet name="revision" sheetId="2" r:id="rId2"/>
  </sheets>
  <calcPr calcId="125725"/>
</workbook>
</file>

<file path=xl/calcChain.xml><?xml version="1.0" encoding="utf-8"?>
<calcChain xmlns="http://schemas.openxmlformats.org/spreadsheetml/2006/main">
  <c r="K2" i="1"/>
  <c r="D41"/>
  <c r="E41"/>
  <c r="D42"/>
  <c r="C97"/>
  <c r="B100"/>
  <c r="B80"/>
  <c r="C98" s="1"/>
  <c r="C45"/>
  <c r="B45"/>
  <c r="F5"/>
  <c r="F4"/>
  <c r="F3"/>
  <c r="F2"/>
  <c r="E5"/>
  <c r="E4"/>
  <c r="E3"/>
  <c r="E2"/>
  <c r="D5"/>
  <c r="D4"/>
  <c r="D3"/>
  <c r="D2"/>
  <c r="C96" l="1"/>
  <c r="C77"/>
  <c r="C76"/>
  <c r="C79"/>
  <c r="C99"/>
  <c r="C78"/>
  <c r="E45"/>
  <c r="D44" l="1"/>
  <c r="D43"/>
  <c r="E43"/>
  <c r="E44"/>
  <c r="E42"/>
  <c r="C80"/>
  <c r="C100" s="1"/>
</calcChain>
</file>

<file path=xl/sharedStrings.xml><?xml version="1.0" encoding="utf-8"?>
<sst xmlns="http://schemas.openxmlformats.org/spreadsheetml/2006/main" count="136" uniqueCount="98">
  <si>
    <t>Response</t>
  </si>
  <si>
    <t>Male</t>
  </si>
  <si>
    <t>Female</t>
  </si>
  <si>
    <t>Very confident</t>
  </si>
  <si>
    <t>Somewhat confident</t>
  </si>
  <si>
    <t>Not too confident</t>
  </si>
  <si>
    <t>Not at all confident</t>
  </si>
  <si>
    <t>Total</t>
  </si>
  <si>
    <t>Female (%)</t>
  </si>
  <si>
    <t>Total (%)</t>
  </si>
  <si>
    <t>Male (%)</t>
  </si>
  <si>
    <t>1. How would you calculate the expected number of "very confident" responses?</t>
  </si>
  <si>
    <t>2. Assuming the variables gender and responses are independent, did the number of female respondents or male respondents exceed the expected number of "very confident" responses?</t>
  </si>
  <si>
    <t>3. Assuming the variables gender and responses are independent, did the number of female respondents or male respondents exceed the expected number of "somewhat confident" responses?</t>
  </si>
  <si>
    <t>4. At a = 0.01, perform a seven step chi-squared independence test to determine whether the variables response and gender are independent. What can you conclude?</t>
  </si>
  <si>
    <t>5. Perform a seven step chi-squared goodness-of-fit test to compare the distribution of responses by females with the expected distribution. Use the distribution shown in the pie chart as the expected distribution. Use a 0.05. What can you conclude?</t>
  </si>
  <si>
    <t>6. Perform a seven step chi-squared goodness-of-fit test to compare the distribution of responses by males with the expected distribution. Use the distribution shown in the pie chart as the expected distribution. Use a = 0.05. What can you conclude?</t>
  </si>
  <si>
    <t>7. In addition to the variables used in the Case Study, what other variables do you think are important to consider when studying the distribution on U.S. consumer's attitudes about food safety?</t>
  </si>
  <si>
    <t xml:space="preserve">In the table provided, the total number of respondents is 792 (396 females and 396 males combined), and the percentage of respondents who reported feeling very confident is 32%. </t>
  </si>
  <si>
    <t>To calculate the expected number of "very confident" responses, you would need to multiply the total number of respondents by the percentage of respondents who reported feeling very confident.</t>
  </si>
  <si>
    <t>Expected number of "very confident" responses = Total number of respondents x Percentage of respondents who reported feeling very confident</t>
  </si>
  <si>
    <t>Therefore, the expected number of "very confident" responses would be:</t>
  </si>
  <si>
    <t>Specifically, the table indicates that 96 females and 160 males reported feeling very confident, resulting in a total of 256 respondents who reported feeling very confident.</t>
  </si>
  <si>
    <t>Still, the provided table already includes the actual number of "very confident" responses. 
It's worth noting that the expected number of "very confident" responses, calculated using the percentage of respondents who reported feeling very confident and the total number of respondents, was approximately 253. While the actual number of "very confident" responses was slightly higher than expected, the difference is relatively small and may be due to chance.</t>
  </si>
  <si>
    <t xml:space="preserve">It's worth noting that the expected number of "very confident" responses, calculated using the percentage of respondents who reported feeling very confident and the total number of respondents, was approximately 253. </t>
  </si>
  <si>
    <t>While the actual number of "very confident" responses was slightly higher than expected, the difference is relatively small and due to omitting the decimals and rounding which resulted in a small discrepancy between the expected and actual values.</t>
  </si>
  <si>
    <t xml:space="preserve">The overall proportion of individuals who reported feeling very confident is 32%, when considering both genders together. </t>
  </si>
  <si>
    <t xml:space="preserve">However, if we analyze the data by gender, we observe that the percentage of males who reported feeling very confident is 40%, which is above the median value of 32%. </t>
  </si>
  <si>
    <t>Conversely, females reported feeling very confident at a rate of 24%, which is below the median value.</t>
  </si>
  <si>
    <t>In order to perform this calculation, we had to determine the percentage of "very confident" responses in relation to the total number of responds for each gender group separately.</t>
  </si>
  <si>
    <t xml:space="preserve">The overall proportion of individuals who reported feeling somewhat confident is 52%, when considering both genders together. </t>
  </si>
  <si>
    <t>In order to perform this calculation, we had to determine the percentage of "somewhat confident" responses in relation to the total number of responds for each gender group separately.</t>
  </si>
  <si>
    <t xml:space="preserve">However, if we analyze the data by gender, we observe that the percentage of males who reported feeling somewhat confident is 45%, which is below the median value of 52%. </t>
  </si>
  <si>
    <t>Conversely, females reported feeling somewhat confident at a rate of 59%, which exceeds the expected number of "somewhat confident" responses.</t>
  </si>
  <si>
    <t>Female Exp</t>
  </si>
  <si>
    <t>Male Exp</t>
  </si>
  <si>
    <t xml:space="preserve">To perform a seven step chi-squared independence test we first need to get the expected frequencies for each response for both genders, let's put the calculations in the table: </t>
  </si>
  <si>
    <t xml:space="preserve">To get the result of expected frequency we need to use the formula:
</t>
  </si>
  <si>
    <t>Expected frequency = (Column total * Row total) / Overall sample size</t>
  </si>
  <si>
    <t>The next step is to determine the level of significance (α) and the degrees of freedom (df).</t>
  </si>
  <si>
    <t>The degrees of freedom (df) is the number of categories in the contingency table that can vary freely.</t>
  </si>
  <si>
    <t>Determining the level of significance (α) and the degrees of freedom (df) is necessary to be able to interpret the chi-square test statistic (χ²) and determine whether the null hypothesis can be rejected or not.</t>
  </si>
  <si>
    <t xml:space="preserve">It is calculated as (r-1)(c-1), where r is the number of rows and c is the number of columns in the contingency table. It is used to determine the critical value of the chi-square distribution for the given level of significance. </t>
  </si>
  <si>
    <t xml:space="preserve">If the calculated chi value is greater than the critical value, we can reject the null hypothesis and conclude that there is a significant relationship between the variables. </t>
  </si>
  <si>
    <t xml:space="preserve">We need to determine the critical value of chi to compare it with the calculated chi value. </t>
  </si>
  <si>
    <t xml:space="preserve">However, if the calculated chi value is less than the critical value, we fail to reject the null hypothesis and conclude that there is no significant relationship between the variables. </t>
  </si>
  <si>
    <r>
      <t xml:space="preserve">In this case, it's already given and is set at value </t>
    </r>
    <r>
      <rPr>
        <b/>
        <sz val="11"/>
        <color theme="1"/>
        <rFont val="Calibri"/>
        <family val="2"/>
        <scheme val="minor"/>
      </rPr>
      <t>α = 0.01</t>
    </r>
    <r>
      <rPr>
        <sz val="11"/>
        <color theme="1"/>
        <rFont val="Calibri"/>
        <family val="2"/>
        <scheme val="minor"/>
      </rPr>
      <t xml:space="preserve">. </t>
    </r>
  </si>
  <si>
    <r>
      <t xml:space="preserve">To calculate it, we need to: df = (number of rows - 1) x (number of columns - 1) = (4 - 1) x (2 - 1) = </t>
    </r>
    <r>
      <rPr>
        <b/>
        <sz val="11"/>
        <color theme="1"/>
        <rFont val="Calibri"/>
        <family val="2"/>
        <scheme val="minor"/>
      </rPr>
      <t>3</t>
    </r>
  </si>
  <si>
    <r>
      <t xml:space="preserve">Using the chi-squared distribution table we can get the critical value for a chi-squared distribution with 3 degrees of freedom at α = 0.01 which is </t>
    </r>
    <r>
      <rPr>
        <b/>
        <sz val="11"/>
        <color theme="1"/>
        <rFont val="Calibri"/>
        <family val="2"/>
        <scheme val="minor"/>
      </rPr>
      <t>11.345</t>
    </r>
    <r>
      <rPr>
        <sz val="11"/>
        <color theme="1"/>
        <rFont val="Calibri"/>
        <family val="2"/>
        <scheme val="minor"/>
      </rPr>
      <t>.</t>
    </r>
  </si>
  <si>
    <t>The level of significance (α) is the probability of rejecting the null hypothesis when it is true.</t>
  </si>
  <si>
    <t>Using the values from the table, we can calculate the chi-squared statistic as follows:</t>
  </si>
  <si>
    <t>Now that we have all the data that we need we need to calculate the chi-squared statistic (Χ2), to do that we need to use the formula:</t>
  </si>
  <si>
    <t>Χ2 = ∑[(Observed frequency - Expected frequency)^2 / Expected frequency], where the sum is taken over all cells in the table.</t>
  </si>
  <si>
    <t>Based on the data presented in the pie chart, we can compare the frequency of female responses with the frequency of total population responses. The data can be organized in the following table:</t>
  </si>
  <si>
    <r>
      <t xml:space="preserve">The level of significance is given and is set at: </t>
    </r>
    <r>
      <rPr>
        <b/>
        <sz val="11"/>
        <color theme="1"/>
        <rFont val="Calibri"/>
        <family val="2"/>
        <scheme val="minor"/>
      </rPr>
      <t>α = 0.05</t>
    </r>
  </si>
  <si>
    <r>
      <t xml:space="preserve">The degrees of freedom (df) is the same as in the previous task, and can be calculated as: df = (4 - 1) x (2 - 1) = </t>
    </r>
    <r>
      <rPr>
        <b/>
        <sz val="11"/>
        <color theme="1"/>
        <rFont val="Calibri"/>
        <family val="2"/>
        <scheme val="minor"/>
      </rPr>
      <t>3</t>
    </r>
  </si>
  <si>
    <t>Using the same formula to calculate the test statistic (χ²): χ² = Σ [(O - E)² / E], and using the data for the frequencies given in the table above we can perform the calculations:</t>
  </si>
  <si>
    <t>Using a chi-squared distribution table with df = 3 and α = 0.05 we get the critical value of 7.815.</t>
  </si>
  <si>
    <t>Based on the data presented in the pie chart, we can compare the frequency of male responses with the frequency of total population responses. The data can be organized in the following table:</t>
  </si>
  <si>
    <t>Pie Distr Exp</t>
  </si>
  <si>
    <t>In other words, the variables are not independent, and there is a significant difference in the responses between males and females.</t>
  </si>
  <si>
    <r>
      <t xml:space="preserve">Χ2 = [(96 - 48)^2 / 48] + [(160 - 80)^2 / 80] + [(232 - 116)^2 / 116] + [(180 - 90)^2 / 90] + [(56 - 28)^2 / 28] + [(52 - 26)^2 / 26] + [(12 - 6)^2 / 6] + [(4 - 2)^2 / 2] = </t>
    </r>
    <r>
      <rPr>
        <b/>
        <sz val="11"/>
        <color theme="1"/>
        <rFont val="Calibri"/>
        <family val="2"/>
        <scheme val="minor"/>
      </rPr>
      <t>396</t>
    </r>
  </si>
  <si>
    <t>Since our calculated chi-squared value (396) is greater than the critical value (11.345), we reject the null hypothesis and conclude that there is a significant relationship between the variables of response and gender.</t>
  </si>
  <si>
    <r>
      <t xml:space="preserve">χ² = [(96 - 127)² / 127] + [(232 - 206)² / 206] + [(56 -55)² / 55] + [(12 - 8)² / 8] = 7.56 + 3.28 + 0.01 + 2 = </t>
    </r>
    <r>
      <rPr>
        <b/>
        <sz val="11"/>
        <color theme="1"/>
        <rFont val="Calibri"/>
        <family val="2"/>
        <scheme val="minor"/>
      </rPr>
      <t>12.85</t>
    </r>
  </si>
  <si>
    <t>Since χ² (12.85) is greater than the critical value (7.815), we can conclude that there is a significant difference between the observed and expected frequencies.</t>
  </si>
  <si>
    <r>
      <t xml:space="preserve">χ² = [(160 - 127)² / 127] + [(180 - 206)² / 206] + [(52 - 55)² / 55] + [(4 - 8)² / 8] = 8.57 + 3.28 + 0.16 + 2 = </t>
    </r>
    <r>
      <rPr>
        <b/>
        <sz val="11"/>
        <color theme="1"/>
        <rFont val="Calibri"/>
        <family val="2"/>
        <scheme val="minor"/>
      </rPr>
      <t>14.01</t>
    </r>
  </si>
  <si>
    <t>Since χ² (14.01) is greater than the critical value (7.815), we can conclude that there is a significant difference between the observed and expected frequencies of responses.</t>
  </si>
  <si>
    <t>There are several other variables that could be important to consider when studying the distribution of U.S. consumer's attitudes about food safety. Some examples might include:</t>
  </si>
  <si>
    <t>Age: Younger and older consumers may have different attitudes about food safety, so it could be important to examine how age influences attitudes.</t>
  </si>
  <si>
    <t>Education: Consumers with higher levels of education may be more aware of food safety risks and have different attitudes about food safety compared to those with lower levels of education.</t>
  </si>
  <si>
    <t>Geographic location: Attitudes about food safety could vary based on where consumers live, as different regions may have different food safety risks or regulations.</t>
  </si>
  <si>
    <t>Income: Consumers with different income levels may have different access to and preferences for certain types of food, which could impact their attitudes about food safety.</t>
  </si>
  <si>
    <t>Food preferences: Consumers who eat a lot of raw or minimally processed foods, for example, may have different attitudes about food safety than those who primarily eat packaged or cooked foods.</t>
  </si>
  <si>
    <t>Health status: Consumers with certain health conditions or concerns may be more sensitive to food safety issues and have different attitudes as a result.</t>
  </si>
  <si>
    <t>Overall, considering these and other variables could provide a more comprehensive understanding of U.S. consumer's attitudes about food safety and help inform policies and practices to promote food safety and prevent foodborne illness.</t>
  </si>
  <si>
    <t>How would you calculate the expected number of "very confident" responses?</t>
  </si>
  <si>
    <t>The sum of the row * The sum of the column/The total sample size</t>
  </si>
  <si>
    <t>What is the expected number of "very confident" responses rounded to two decimal places?</t>
  </si>
  <si>
    <t>Calculate the Expected Value for all cells:</t>
  </si>
  <si>
    <t>Females</t>
  </si>
  <si>
    <t>Males</t>
  </si>
  <si>
    <t>Assuming the variables gender and responses are independent, did the number of female respondents or male respondents exceed the expected number of "very confident" responses?</t>
  </si>
  <si>
    <t>Assuming the variables gender and responses are independent, did the number of female respondents or male respondents exceed the expected number of "somewhat confident" responses?</t>
  </si>
  <si>
    <t>At α = 0.01, perform a seven step chi-squared independence test to determine whether the variables response and gender are independent. What can you conclude?</t>
  </si>
  <si>
    <t>1. Ho: The variables gender and responses are independent.</t>
  </si>
  <si>
    <t>2. Ha: The variables gender and responses are dependent.</t>
  </si>
  <si>
    <t>3. Degrees of freedom = 3</t>
  </si>
  <si>
    <t>Significance Level = 0.01</t>
  </si>
  <si>
    <t>χ² critical = 11.345</t>
  </si>
  <si>
    <t>4. Complete the table below with the Chi-Square contribution values for each cell:</t>
  </si>
  <si>
    <t>χ² test = 16.695</t>
  </si>
  <si>
    <t>5. p-value = 0.0008</t>
  </si>
  <si>
    <t>6. Result = Reject the null hypothesis</t>
  </si>
  <si>
    <t>7. Conclusion = There is enough evidence, at the significance level of 0.01 to conclude that the variables gender and responses are dependent.</t>
  </si>
  <si>
    <t>Perform a seven step chi-squared goodness-of-fit test to compare the distribution of responses by females with the expected distribution. Use the distribution shown in the pie chart as the expected distribution. Use a = 0.05. What can you conclude?</t>
  </si>
  <si>
    <r>
      <t>1. HO: The sample distribution is</t>
    </r>
    <r>
      <rPr>
        <b/>
        <sz val="11"/>
        <color theme="1"/>
        <rFont val="Calibri"/>
        <family val="2"/>
        <scheme val="minor"/>
      </rPr>
      <t xml:space="preserve"> </t>
    </r>
    <r>
      <rPr>
        <sz val="11"/>
        <color theme="1"/>
        <rFont val="Calibri"/>
        <family val="2"/>
        <scheme val="minor"/>
      </rPr>
      <t>a good fit for the expected values of the population. 2. Ha: The sample distribution is not a good fit for the expected values of the population. 3. X2critical = 7.815 4. X2test = 3.339 5. p-value = 0.342 6. Result = Fail to reject the null hypothesis 7. Conclusion = There is not enough evidence, at the significance level of 0.05 to conclude that the sample distribution is not a good fit for the expected values of the population.</t>
    </r>
  </si>
  <si>
    <t>Perform a seven step chi-squared goodness-of-fit test to compare the distribution of responses by males with the expected distribution. Use the distribution shown in the pie chart as the expected distribution. Use a = 0.05. What can you conclude?</t>
  </si>
  <si>
    <t>1. HO: The sample distribution is a good fit for the expected values of the population. 2. Ha: The sample distribution is not a good fit for the expected values of the population. 3. X2critical = 7.815 4. X2test = 13.356 5. p-value = 0.0039 6. Result = Reject the null hypothesis 7. Conclusion = There is enough evidence, at the significance level of 0.05 to conclude that the sample distribution is not a good fit for the expected values of the population.</t>
  </si>
</sst>
</file>

<file path=xl/styles.xml><?xml version="1.0" encoding="utf-8"?>
<styleSheet xmlns="http://schemas.openxmlformats.org/spreadsheetml/2006/main">
  <numFmts count="2">
    <numFmt numFmtId="164" formatCode="0.000"/>
    <numFmt numFmtId="165" formatCode="0.0000"/>
  </numFmts>
  <fonts count="3">
    <font>
      <sz val="11"/>
      <color theme="1"/>
      <name val="Calibri"/>
      <family val="2"/>
      <scheme val="minor"/>
    </font>
    <font>
      <b/>
      <sz val="11"/>
      <color theme="1"/>
      <name val="Calibri"/>
      <family val="2"/>
      <scheme val="minor"/>
    </font>
    <font>
      <u/>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4">
    <xf numFmtId="0" fontId="0" fillId="0" borderId="0" xfId="0"/>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0" fillId="0" borderId="4" xfId="0" applyBorder="1"/>
    <xf numFmtId="0" fontId="0" fillId="0" borderId="0" xfId="0" applyBorder="1"/>
    <xf numFmtId="0" fontId="0" fillId="0" borderId="5" xfId="0" applyBorder="1"/>
    <xf numFmtId="0" fontId="0" fillId="0" borderId="7" xfId="0" applyBorder="1"/>
    <xf numFmtId="0" fontId="0" fillId="0" borderId="8" xfId="0" applyBorder="1"/>
    <xf numFmtId="0" fontId="1" fillId="0" borderId="0" xfId="0" applyFont="1" applyBorder="1"/>
    <xf numFmtId="0" fontId="1" fillId="0" borderId="3" xfId="0" applyFont="1" applyFill="1" applyBorder="1"/>
    <xf numFmtId="0" fontId="1" fillId="0" borderId="2" xfId="0" applyFont="1" applyFill="1" applyBorder="1"/>
    <xf numFmtId="0" fontId="0" fillId="0" borderId="6" xfId="0" applyBorder="1"/>
    <xf numFmtId="0" fontId="0" fillId="0" borderId="0" xfId="0" applyNumberFormat="1"/>
    <xf numFmtId="0" fontId="0" fillId="0" borderId="0" xfId="0" applyAlignment="1"/>
    <xf numFmtId="0" fontId="0" fillId="0" borderId="0" xfId="0" applyFont="1"/>
    <xf numFmtId="1" fontId="0" fillId="0" borderId="0" xfId="0" applyNumberFormat="1" applyBorder="1"/>
    <xf numFmtId="1" fontId="0" fillId="0" borderId="5" xfId="0" applyNumberFormat="1" applyBorder="1"/>
    <xf numFmtId="1" fontId="0" fillId="0" borderId="8" xfId="0" applyNumberFormat="1" applyBorder="1"/>
    <xf numFmtId="10" fontId="0" fillId="0" borderId="5" xfId="0" applyNumberFormat="1" applyBorder="1"/>
    <xf numFmtId="10" fontId="0" fillId="0" borderId="0" xfId="0" applyNumberFormat="1" applyBorder="1"/>
    <xf numFmtId="10" fontId="0" fillId="0" borderId="7" xfId="0" applyNumberFormat="1" applyBorder="1"/>
    <xf numFmtId="10" fontId="0" fillId="0" borderId="8" xfId="0" applyNumberFormat="1" applyBorder="1"/>
    <xf numFmtId="1" fontId="0" fillId="0" borderId="7" xfId="0" applyNumberFormat="1" applyBorder="1"/>
    <xf numFmtId="1" fontId="0" fillId="0" borderId="0" xfId="0" applyNumberFormat="1"/>
    <xf numFmtId="0" fontId="0" fillId="0" borderId="0" xfId="0" applyAlignment="1">
      <alignment horizontal="left" vertical="center" wrapText="1"/>
    </xf>
    <xf numFmtId="0" fontId="2" fillId="0" borderId="0" xfId="0" applyFont="1" applyAlignment="1">
      <alignment horizontal="center" vertical="center"/>
    </xf>
    <xf numFmtId="0" fontId="0" fillId="0" borderId="0" xfId="0" applyAlignment="1">
      <alignment horizontal="left"/>
    </xf>
    <xf numFmtId="0" fontId="0" fillId="0" borderId="2" xfId="0" applyFont="1" applyBorder="1" applyAlignment="1">
      <alignment horizontal="center"/>
    </xf>
    <xf numFmtId="0" fontId="0" fillId="0" borderId="3" xfId="0" applyFont="1" applyBorder="1" applyAlignment="1">
      <alignment horizontal="center"/>
    </xf>
    <xf numFmtId="1" fontId="0" fillId="0" borderId="0" xfId="0" applyNumberFormat="1" applyBorder="1" applyAlignment="1">
      <alignment horizontal="center"/>
    </xf>
    <xf numFmtId="1" fontId="0" fillId="0" borderId="5" xfId="0" applyNumberFormat="1" applyBorder="1" applyAlignment="1">
      <alignment horizontal="center"/>
    </xf>
    <xf numFmtId="1" fontId="0" fillId="0" borderId="7" xfId="0" applyNumberFormat="1" applyBorder="1" applyAlignment="1">
      <alignment horizontal="center"/>
    </xf>
    <xf numFmtId="1" fontId="0" fillId="0" borderId="8" xfId="0" applyNumberFormat="1" applyBorder="1" applyAlignment="1">
      <alignment horizontal="center"/>
    </xf>
    <xf numFmtId="0" fontId="2" fillId="0" borderId="0" xfId="0" applyFont="1" applyBorder="1" applyAlignment="1">
      <alignment horizontal="center" vertical="center"/>
    </xf>
    <xf numFmtId="0" fontId="0" fillId="0" borderId="0" xfId="0" applyFont="1" applyBorder="1" applyAlignment="1">
      <alignment horizontal="center"/>
    </xf>
    <xf numFmtId="164" fontId="0" fillId="0" borderId="0" xfId="0" applyNumberFormat="1" applyBorder="1" applyAlignment="1">
      <alignment horizontal="center"/>
    </xf>
    <xf numFmtId="164" fontId="0" fillId="0" borderId="5" xfId="0" applyNumberFormat="1" applyBorder="1" applyAlignment="1">
      <alignment horizontal="center"/>
    </xf>
    <xf numFmtId="164" fontId="0" fillId="0" borderId="7" xfId="0" applyNumberFormat="1" applyBorder="1" applyAlignment="1">
      <alignment horizontal="center"/>
    </xf>
    <xf numFmtId="164" fontId="0" fillId="0" borderId="8" xfId="0" applyNumberFormat="1" applyBorder="1" applyAlignment="1">
      <alignment horizontal="center"/>
    </xf>
    <xf numFmtId="164" fontId="0" fillId="0" borderId="0" xfId="0" applyNumberFormat="1" applyBorder="1"/>
    <xf numFmtId="165" fontId="0" fillId="0" borderId="0" xfId="0" applyNumberFormat="1"/>
    <xf numFmtId="164"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122"/>
  <sheetViews>
    <sheetView tabSelected="1" zoomScaleNormal="100" workbookViewId="0">
      <selection activeCell="A137" sqref="A137"/>
    </sheetView>
  </sheetViews>
  <sheetFormatPr defaultRowHeight="14.4"/>
  <cols>
    <col min="1" max="1" width="23.109375" customWidth="1"/>
    <col min="2" max="2" width="10" bestFit="1" customWidth="1"/>
    <col min="3" max="3" width="12.21875" customWidth="1"/>
    <col min="4" max="4" width="10.5546875" customWidth="1"/>
    <col min="5" max="5" width="11.33203125" customWidth="1"/>
    <col min="6" max="6" width="9.109375" bestFit="1" customWidth="1"/>
  </cols>
  <sheetData>
    <row r="1" spans="1:14">
      <c r="A1" s="2" t="s">
        <v>0</v>
      </c>
      <c r="B1" s="3" t="s">
        <v>2</v>
      </c>
      <c r="C1" s="3" t="s">
        <v>1</v>
      </c>
      <c r="D1" s="12" t="s">
        <v>8</v>
      </c>
      <c r="E1" s="12" t="s">
        <v>10</v>
      </c>
      <c r="F1" s="11" t="s">
        <v>9</v>
      </c>
    </row>
    <row r="2" spans="1:14">
      <c r="A2" s="5" t="s">
        <v>3</v>
      </c>
      <c r="B2" s="17">
        <v>96</v>
      </c>
      <c r="C2" s="17">
        <v>160</v>
      </c>
      <c r="D2" s="21">
        <f>B2/SUM(B2:B5)</f>
        <v>0.24242424242424243</v>
      </c>
      <c r="E2" s="21">
        <f>C2/SUM(C2:C5)</f>
        <v>0.40404040404040403</v>
      </c>
      <c r="F2" s="20">
        <f>(B2+C2)/SUM(B2:C5)</f>
        <v>0.32323232323232326</v>
      </c>
      <c r="H2" s="25"/>
      <c r="K2">
        <f>(B2+C2)*0.2424</f>
        <v>62.054400000000001</v>
      </c>
    </row>
    <row r="3" spans="1:14">
      <c r="A3" s="5" t="s">
        <v>4</v>
      </c>
      <c r="B3" s="17">
        <v>232</v>
      </c>
      <c r="C3" s="17">
        <v>180</v>
      </c>
      <c r="D3" s="21">
        <f>B3/SUM(B2:B5)</f>
        <v>0.58585858585858586</v>
      </c>
      <c r="E3" s="21">
        <f>C3/SUM(C2:C5)</f>
        <v>0.45454545454545453</v>
      </c>
      <c r="F3" s="20">
        <f>(B3+C3)/SUM(B2:C5)</f>
        <v>0.52020202020202022</v>
      </c>
    </row>
    <row r="4" spans="1:14">
      <c r="A4" s="5" t="s">
        <v>5</v>
      </c>
      <c r="B4" s="17">
        <v>56</v>
      </c>
      <c r="C4" s="17">
        <v>52</v>
      </c>
      <c r="D4" s="21">
        <f>B4/SUM(B2:B5)</f>
        <v>0.14141414141414141</v>
      </c>
      <c r="E4" s="21">
        <f>C4/SUM(C2:C5)</f>
        <v>0.13131313131313133</v>
      </c>
      <c r="F4" s="20">
        <f>(B4+C4)/SUM(B2:C5)</f>
        <v>0.13636363636363635</v>
      </c>
    </row>
    <row r="5" spans="1:14" ht="15" thickBot="1">
      <c r="A5" s="13" t="s">
        <v>6</v>
      </c>
      <c r="B5" s="24">
        <v>12</v>
      </c>
      <c r="C5" s="24">
        <v>4</v>
      </c>
      <c r="D5" s="22">
        <f>B5/SUM(B2:B5)</f>
        <v>3.0303030303030304E-2</v>
      </c>
      <c r="E5" s="22">
        <f>C5/SUM(C2:C5)</f>
        <v>1.0101010101010102E-2</v>
      </c>
      <c r="F5" s="23">
        <f>(B5+C5)/SUM(B2:C5)</f>
        <v>2.0202020202020204E-2</v>
      </c>
    </row>
    <row r="7" spans="1:14">
      <c r="A7" s="26"/>
      <c r="B7" s="26"/>
      <c r="C7" s="26"/>
      <c r="D7" s="26"/>
      <c r="E7" s="26"/>
      <c r="F7" s="26"/>
      <c r="G7" s="26"/>
      <c r="H7" s="26"/>
      <c r="I7" s="26"/>
      <c r="J7" s="26"/>
      <c r="K7" s="26"/>
      <c r="L7" s="26"/>
      <c r="M7" s="26"/>
      <c r="N7" s="26"/>
    </row>
    <row r="8" spans="1:14">
      <c r="A8" s="1" t="s">
        <v>11</v>
      </c>
    </row>
    <row r="10" spans="1:14">
      <c r="A10" s="14" t="s">
        <v>19</v>
      </c>
    </row>
    <row r="11" spans="1:14">
      <c r="A11" t="s">
        <v>18</v>
      </c>
    </row>
    <row r="12" spans="1:14">
      <c r="A12" t="s">
        <v>21</v>
      </c>
    </row>
    <row r="13" spans="1:14">
      <c r="A13" s="14" t="s">
        <v>20</v>
      </c>
    </row>
    <row r="15" spans="1:14">
      <c r="A15" s="15" t="s">
        <v>23</v>
      </c>
    </row>
    <row r="16" spans="1:14">
      <c r="A16" t="s">
        <v>22</v>
      </c>
    </row>
    <row r="17" spans="1:1">
      <c r="A17" s="14" t="s">
        <v>24</v>
      </c>
    </row>
    <row r="18" spans="1:1">
      <c r="A18" t="s">
        <v>25</v>
      </c>
    </row>
    <row r="20" spans="1:1">
      <c r="A20" s="1" t="s">
        <v>12</v>
      </c>
    </row>
    <row r="22" spans="1:1">
      <c r="A22" t="s">
        <v>26</v>
      </c>
    </row>
    <row r="23" spans="1:1">
      <c r="A23" s="14" t="s">
        <v>27</v>
      </c>
    </row>
    <row r="24" spans="1:1">
      <c r="A24" t="s">
        <v>28</v>
      </c>
    </row>
    <row r="26" spans="1:1">
      <c r="A26" t="s">
        <v>29</v>
      </c>
    </row>
    <row r="28" spans="1:1">
      <c r="A28" s="1" t="s">
        <v>13</v>
      </c>
    </row>
    <row r="30" spans="1:1">
      <c r="A30" t="s">
        <v>30</v>
      </c>
    </row>
    <row r="31" spans="1:1">
      <c r="A31" s="14" t="s">
        <v>32</v>
      </c>
    </row>
    <row r="32" spans="1:1">
      <c r="A32" t="s">
        <v>33</v>
      </c>
    </row>
    <row r="34" spans="1:7">
      <c r="A34" t="s">
        <v>31</v>
      </c>
    </row>
    <row r="36" spans="1:7">
      <c r="A36" s="1" t="s">
        <v>14</v>
      </c>
    </row>
    <row r="37" spans="1:7">
      <c r="A37" s="1"/>
    </row>
    <row r="38" spans="1:7">
      <c r="A38" t="s">
        <v>36</v>
      </c>
    </row>
    <row r="39" spans="1:7" ht="15" thickBot="1"/>
    <row r="40" spans="1:7">
      <c r="A40" s="2" t="s">
        <v>0</v>
      </c>
      <c r="B40" s="3" t="s">
        <v>2</v>
      </c>
      <c r="C40" s="3" t="s">
        <v>1</v>
      </c>
      <c r="D40" s="3" t="s">
        <v>34</v>
      </c>
      <c r="E40" s="4" t="s">
        <v>35</v>
      </c>
      <c r="G40" s="15" t="s">
        <v>37</v>
      </c>
    </row>
    <row r="41" spans="1:7">
      <c r="A41" s="5" t="s">
        <v>3</v>
      </c>
      <c r="B41" s="6">
        <v>96</v>
      </c>
      <c r="C41" s="6">
        <v>160</v>
      </c>
      <c r="D41" s="6">
        <f>(B41*$B$45)/$E$45</f>
        <v>48</v>
      </c>
      <c r="E41" s="7">
        <f>(C41*$B$45)/$E$45</f>
        <v>80</v>
      </c>
    </row>
    <row r="42" spans="1:7">
      <c r="A42" s="5" t="s">
        <v>4</v>
      </c>
      <c r="B42" s="6">
        <v>232</v>
      </c>
      <c r="C42" s="6">
        <v>180</v>
      </c>
      <c r="D42" s="6">
        <f t="shared" ref="D42:D44" si="0">(B42*$B$45)/$E$45</f>
        <v>116</v>
      </c>
      <c r="E42" s="7">
        <f t="shared" ref="E42:E44" si="1">(C42*$B$45)/$E$45</f>
        <v>90</v>
      </c>
      <c r="G42" t="s">
        <v>38</v>
      </c>
    </row>
    <row r="43" spans="1:7">
      <c r="A43" s="5" t="s">
        <v>5</v>
      </c>
      <c r="B43" s="6">
        <v>56</v>
      </c>
      <c r="C43" s="6">
        <v>52</v>
      </c>
      <c r="D43" s="6">
        <f t="shared" si="0"/>
        <v>28</v>
      </c>
      <c r="E43" s="7">
        <f t="shared" si="1"/>
        <v>26</v>
      </c>
    </row>
    <row r="44" spans="1:7">
      <c r="A44" s="5" t="s">
        <v>6</v>
      </c>
      <c r="B44" s="6">
        <v>12</v>
      </c>
      <c r="C44" s="6">
        <v>4</v>
      </c>
      <c r="D44" s="6">
        <f t="shared" si="0"/>
        <v>6</v>
      </c>
      <c r="E44" s="7">
        <f t="shared" si="1"/>
        <v>2</v>
      </c>
    </row>
    <row r="45" spans="1:7" ht="15" thickBot="1">
      <c r="A45" s="13" t="s">
        <v>7</v>
      </c>
      <c r="B45" s="8">
        <f>SUM(B41:B44)</f>
        <v>396</v>
      </c>
      <c r="C45" s="8">
        <f>SUM(C41:C44)</f>
        <v>396</v>
      </c>
      <c r="D45" s="8"/>
      <c r="E45" s="9">
        <f>SUM(B45:C45)</f>
        <v>792</v>
      </c>
    </row>
    <row r="47" spans="1:7">
      <c r="A47" s="14" t="s">
        <v>39</v>
      </c>
    </row>
    <row r="48" spans="1:7">
      <c r="A48" t="s">
        <v>49</v>
      </c>
    </row>
    <row r="49" spans="1:1">
      <c r="A49" t="s">
        <v>46</v>
      </c>
    </row>
    <row r="51" spans="1:1">
      <c r="A51" s="14" t="s">
        <v>40</v>
      </c>
    </row>
    <row r="52" spans="1:1">
      <c r="A52" s="14" t="s">
        <v>42</v>
      </c>
    </row>
    <row r="53" spans="1:1">
      <c r="A53" t="s">
        <v>47</v>
      </c>
    </row>
    <row r="54" spans="1:1">
      <c r="A54" s="14"/>
    </row>
    <row r="55" spans="1:1">
      <c r="A55" s="14" t="s">
        <v>41</v>
      </c>
    </row>
    <row r="56" spans="1:1">
      <c r="A56" s="14" t="s">
        <v>44</v>
      </c>
    </row>
    <row r="57" spans="1:1">
      <c r="A57" s="14" t="s">
        <v>43</v>
      </c>
    </row>
    <row r="58" spans="1:1">
      <c r="A58" s="14" t="s">
        <v>45</v>
      </c>
    </row>
    <row r="60" spans="1:1">
      <c r="A60" t="s">
        <v>48</v>
      </c>
    </row>
    <row r="62" spans="1:1">
      <c r="A62" s="14" t="s">
        <v>51</v>
      </c>
    </row>
    <row r="63" spans="1:1">
      <c r="A63" s="14" t="s">
        <v>52</v>
      </c>
    </row>
    <row r="64" spans="1:1">
      <c r="A64" s="14"/>
    </row>
    <row r="65" spans="1:5">
      <c r="A65" s="14" t="s">
        <v>50</v>
      </c>
    </row>
    <row r="66" spans="1:5">
      <c r="A66" s="14" t="s">
        <v>61</v>
      </c>
    </row>
    <row r="67" spans="1:5">
      <c r="A67" s="14"/>
    </row>
    <row r="68" spans="1:5">
      <c r="A68" s="14" t="s">
        <v>62</v>
      </c>
    </row>
    <row r="69" spans="1:5">
      <c r="A69" s="14" t="s">
        <v>60</v>
      </c>
    </row>
    <row r="71" spans="1:5">
      <c r="A71" s="1" t="s">
        <v>15</v>
      </c>
    </row>
    <row r="72" spans="1:5">
      <c r="A72" s="1"/>
    </row>
    <row r="73" spans="1:5">
      <c r="A73" s="16" t="s">
        <v>53</v>
      </c>
    </row>
    <row r="74" spans="1:5" ht="15" thickBot="1">
      <c r="A74" s="1"/>
    </row>
    <row r="75" spans="1:5">
      <c r="A75" s="2" t="s">
        <v>0</v>
      </c>
      <c r="B75" s="3" t="s">
        <v>2</v>
      </c>
      <c r="C75" s="4" t="s">
        <v>59</v>
      </c>
      <c r="D75" s="10"/>
      <c r="E75" s="10"/>
    </row>
    <row r="76" spans="1:5">
      <c r="A76" s="5" t="s">
        <v>3</v>
      </c>
      <c r="B76" s="6">
        <v>96</v>
      </c>
      <c r="C76" s="18">
        <f>0.32*$B$80</f>
        <v>126.72</v>
      </c>
      <c r="D76" s="17"/>
      <c r="E76" s="6"/>
    </row>
    <row r="77" spans="1:5">
      <c r="A77" s="5" t="s">
        <v>4</v>
      </c>
      <c r="B77" s="6">
        <v>232</v>
      </c>
      <c r="C77" s="18">
        <f>0.52*$B$80</f>
        <v>205.92000000000002</v>
      </c>
      <c r="D77" s="17"/>
      <c r="E77" s="6"/>
    </row>
    <row r="78" spans="1:5">
      <c r="A78" s="5" t="s">
        <v>5</v>
      </c>
      <c r="B78" s="6">
        <v>56</v>
      </c>
      <c r="C78" s="18">
        <f>0.14*$B$80</f>
        <v>55.440000000000005</v>
      </c>
      <c r="D78" s="17"/>
      <c r="E78" s="6"/>
    </row>
    <row r="79" spans="1:5">
      <c r="A79" s="5" t="s">
        <v>6</v>
      </c>
      <c r="B79" s="6">
        <v>12</v>
      </c>
      <c r="C79" s="18">
        <f>0.02*$B$80</f>
        <v>7.92</v>
      </c>
      <c r="D79" s="17"/>
      <c r="E79" s="6"/>
    </row>
    <row r="80" spans="1:5" ht="15" thickBot="1">
      <c r="A80" s="13" t="s">
        <v>7</v>
      </c>
      <c r="B80" s="8">
        <f>SUM(B76:B79)</f>
        <v>396</v>
      </c>
      <c r="C80" s="19">
        <f>SUM(C76:C79)</f>
        <v>396</v>
      </c>
      <c r="D80" s="6"/>
      <c r="E80" s="6"/>
    </row>
    <row r="81" spans="1:5">
      <c r="A81" s="6"/>
      <c r="B81" s="6"/>
      <c r="C81" s="6"/>
      <c r="D81" s="6"/>
      <c r="E81" s="6"/>
    </row>
    <row r="82" spans="1:5">
      <c r="A82" s="14" t="s">
        <v>54</v>
      </c>
    </row>
    <row r="83" spans="1:5">
      <c r="A83" s="14" t="s">
        <v>55</v>
      </c>
    </row>
    <row r="84" spans="1:5">
      <c r="A84" s="14"/>
    </row>
    <row r="85" spans="1:5">
      <c r="A85" s="14" t="s">
        <v>56</v>
      </c>
    </row>
    <row r="86" spans="1:5">
      <c r="A86" s="14" t="s">
        <v>63</v>
      </c>
    </row>
    <row r="87" spans="1:5">
      <c r="A87" s="14"/>
    </row>
    <row r="88" spans="1:5">
      <c r="A88" s="14" t="s">
        <v>57</v>
      </c>
    </row>
    <row r="89" spans="1:5">
      <c r="A89" s="14" t="s">
        <v>64</v>
      </c>
    </row>
    <row r="91" spans="1:5">
      <c r="A91" s="1" t="s">
        <v>16</v>
      </c>
    </row>
    <row r="93" spans="1:5">
      <c r="A93" t="s">
        <v>58</v>
      </c>
    </row>
    <row r="94" spans="1:5" ht="15" thickBot="1"/>
    <row r="95" spans="1:5">
      <c r="A95" s="2" t="s">
        <v>0</v>
      </c>
      <c r="B95" s="3" t="s">
        <v>1</v>
      </c>
      <c r="C95" s="4" t="s">
        <v>59</v>
      </c>
      <c r="D95" s="10"/>
      <c r="E95" s="6"/>
    </row>
    <row r="96" spans="1:5">
      <c r="A96" s="5" t="s">
        <v>3</v>
      </c>
      <c r="B96" s="6">
        <v>160</v>
      </c>
      <c r="C96" s="18">
        <f>0.32*$B$80</f>
        <v>126.72</v>
      </c>
      <c r="D96" s="17"/>
      <c r="E96" s="6"/>
    </row>
    <row r="97" spans="1:5">
      <c r="A97" s="5" t="s">
        <v>4</v>
      </c>
      <c r="B97" s="6">
        <v>180</v>
      </c>
      <c r="C97" s="18">
        <f>0.52*$B$80</f>
        <v>205.92000000000002</v>
      </c>
      <c r="D97" s="17"/>
      <c r="E97" s="6"/>
    </row>
    <row r="98" spans="1:5">
      <c r="A98" s="5" t="s">
        <v>5</v>
      </c>
      <c r="B98" s="6">
        <v>52</v>
      </c>
      <c r="C98" s="18">
        <f>0.14*$B$80</f>
        <v>55.440000000000005</v>
      </c>
      <c r="D98" s="17"/>
      <c r="E98" s="6"/>
    </row>
    <row r="99" spans="1:5">
      <c r="A99" s="5" t="s">
        <v>6</v>
      </c>
      <c r="B99" s="6">
        <v>4</v>
      </c>
      <c r="C99" s="18">
        <f>0.02*$B$80</f>
        <v>7.92</v>
      </c>
      <c r="D99" s="17"/>
      <c r="E99" s="6"/>
    </row>
    <row r="100" spans="1:5" ht="15" thickBot="1">
      <c r="A100" s="13" t="s">
        <v>7</v>
      </c>
      <c r="B100" s="8">
        <f>SUM(B96:B99)</f>
        <v>396</v>
      </c>
      <c r="C100" s="9">
        <f>C80</f>
        <v>396</v>
      </c>
      <c r="D100" s="6"/>
      <c r="E100" s="6"/>
    </row>
    <row r="102" spans="1:5">
      <c r="A102" s="14" t="s">
        <v>54</v>
      </c>
    </row>
    <row r="103" spans="1:5">
      <c r="A103" s="14" t="s">
        <v>55</v>
      </c>
    </row>
    <row r="104" spans="1:5">
      <c r="A104" s="14"/>
    </row>
    <row r="105" spans="1:5">
      <c r="A105" s="14" t="s">
        <v>56</v>
      </c>
    </row>
    <row r="106" spans="1:5">
      <c r="A106" s="14" t="s">
        <v>65</v>
      </c>
    </row>
    <row r="107" spans="1:5">
      <c r="A107" s="14"/>
    </row>
    <row r="108" spans="1:5">
      <c r="A108" s="14" t="s">
        <v>57</v>
      </c>
    </row>
    <row r="109" spans="1:5">
      <c r="A109" s="14" t="s">
        <v>66</v>
      </c>
    </row>
    <row r="111" spans="1:5">
      <c r="A111" s="1" t="s">
        <v>17</v>
      </c>
    </row>
    <row r="113" spans="1:1">
      <c r="A113" s="14" t="s">
        <v>67</v>
      </c>
    </row>
    <row r="114" spans="1:1">
      <c r="A114" s="14"/>
    </row>
    <row r="115" spans="1:1">
      <c r="A115" s="14" t="s">
        <v>68</v>
      </c>
    </row>
    <row r="116" spans="1:1">
      <c r="A116" s="14" t="s">
        <v>69</v>
      </c>
    </row>
    <row r="117" spans="1:1">
      <c r="A117" s="14" t="s">
        <v>70</v>
      </c>
    </row>
    <row r="118" spans="1:1">
      <c r="A118" s="14" t="s">
        <v>71</v>
      </c>
    </row>
    <row r="119" spans="1:1">
      <c r="A119" s="14" t="s">
        <v>72</v>
      </c>
    </row>
    <row r="120" spans="1:1">
      <c r="A120" s="14" t="s">
        <v>73</v>
      </c>
    </row>
    <row r="122" spans="1:1">
      <c r="A122" t="s">
        <v>74</v>
      </c>
    </row>
  </sheetData>
  <mergeCells count="1">
    <mergeCell ref="A7:N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78"/>
  <sheetViews>
    <sheetView topLeftCell="A61" workbookViewId="0">
      <selection activeCell="F78" sqref="F78"/>
    </sheetView>
  </sheetViews>
  <sheetFormatPr defaultRowHeight="14.4"/>
  <cols>
    <col min="1" max="1" width="24.88671875" customWidth="1"/>
    <col min="5" max="5" width="20.44140625" customWidth="1"/>
  </cols>
  <sheetData>
    <row r="1" spans="1:5">
      <c r="A1" s="27">
        <v>1</v>
      </c>
    </row>
    <row r="3" spans="1:5">
      <c r="A3" s="1" t="s">
        <v>75</v>
      </c>
    </row>
    <row r="5" spans="1:5">
      <c r="A5" t="s">
        <v>76</v>
      </c>
    </row>
    <row r="7" spans="1:5">
      <c r="A7" s="1" t="s">
        <v>77</v>
      </c>
    </row>
    <row r="9" spans="1:5">
      <c r="A9" s="28">
        <v>128</v>
      </c>
    </row>
    <row r="11" spans="1:5">
      <c r="A11" s="27">
        <v>2</v>
      </c>
    </row>
    <row r="13" spans="1:5">
      <c r="A13" t="s">
        <v>78</v>
      </c>
    </row>
    <row r="14" spans="1:5" ht="15" thickBot="1">
      <c r="A14" s="6"/>
      <c r="B14" s="6"/>
      <c r="C14" s="6"/>
      <c r="D14" s="6"/>
      <c r="E14" s="6"/>
    </row>
    <row r="15" spans="1:5">
      <c r="A15" s="2"/>
      <c r="B15" s="29" t="s">
        <v>79</v>
      </c>
      <c r="C15" s="30" t="s">
        <v>80</v>
      </c>
      <c r="D15" s="6"/>
      <c r="E15" s="6"/>
    </row>
    <row r="16" spans="1:5">
      <c r="A16" s="5" t="s">
        <v>3</v>
      </c>
      <c r="B16" s="31">
        <v>144</v>
      </c>
      <c r="C16" s="32">
        <v>112</v>
      </c>
      <c r="D16" s="31"/>
      <c r="E16" s="6"/>
    </row>
    <row r="17" spans="1:5">
      <c r="A17" s="5" t="s">
        <v>4</v>
      </c>
      <c r="B17" s="31">
        <v>193</v>
      </c>
      <c r="C17" s="32">
        <v>219</v>
      </c>
      <c r="D17" s="31"/>
      <c r="E17" s="6"/>
    </row>
    <row r="18" spans="1:5">
      <c r="A18" s="5" t="s">
        <v>5</v>
      </c>
      <c r="B18" s="31">
        <v>53</v>
      </c>
      <c r="C18" s="32">
        <v>55</v>
      </c>
      <c r="D18" s="31"/>
      <c r="E18" s="6"/>
    </row>
    <row r="19" spans="1:5" ht="15" thickBot="1">
      <c r="A19" s="13" t="s">
        <v>6</v>
      </c>
      <c r="B19" s="33">
        <v>6</v>
      </c>
      <c r="C19" s="34">
        <v>10</v>
      </c>
      <c r="D19" s="31"/>
      <c r="E19" s="6"/>
    </row>
    <row r="20" spans="1:5">
      <c r="A20" s="6"/>
      <c r="B20" s="6"/>
      <c r="C20" s="6"/>
      <c r="D20" s="6"/>
      <c r="E20" s="6"/>
    </row>
    <row r="21" spans="1:5">
      <c r="A21" s="35">
        <v>3</v>
      </c>
      <c r="B21" s="6"/>
      <c r="C21" s="6"/>
      <c r="D21" s="6"/>
      <c r="E21" s="6"/>
    </row>
    <row r="23" spans="1:5">
      <c r="A23" s="1" t="s">
        <v>81</v>
      </c>
    </row>
    <row r="25" spans="1:5">
      <c r="A25" t="s">
        <v>1</v>
      </c>
    </row>
    <row r="27" spans="1:5">
      <c r="A27" s="27">
        <v>4</v>
      </c>
    </row>
    <row r="29" spans="1:5">
      <c r="A29" s="1" t="s">
        <v>82</v>
      </c>
    </row>
    <row r="31" spans="1:5">
      <c r="A31" t="s">
        <v>2</v>
      </c>
    </row>
    <row r="33" spans="1:8">
      <c r="A33" s="27">
        <v>5</v>
      </c>
    </row>
    <row r="35" spans="1:8">
      <c r="A35" s="1" t="s">
        <v>83</v>
      </c>
    </row>
    <row r="37" spans="1:8">
      <c r="A37" t="s">
        <v>84</v>
      </c>
    </row>
    <row r="38" spans="1:8">
      <c r="A38" t="s">
        <v>85</v>
      </c>
    </row>
    <row r="39" spans="1:8">
      <c r="A39" t="s">
        <v>86</v>
      </c>
    </row>
    <row r="40" spans="1:8">
      <c r="A40" t="s">
        <v>87</v>
      </c>
    </row>
    <row r="42" spans="1:8">
      <c r="A42" t="s">
        <v>88</v>
      </c>
    </row>
    <row r="44" spans="1:8">
      <c r="A44" t="s">
        <v>89</v>
      </c>
    </row>
    <row r="45" spans="1:8" ht="15" thickBot="1">
      <c r="E45" s="6"/>
      <c r="F45" s="6"/>
      <c r="G45" s="6"/>
      <c r="H45" s="6"/>
    </row>
    <row r="46" spans="1:8">
      <c r="A46" s="2"/>
      <c r="B46" s="29" t="s">
        <v>79</v>
      </c>
      <c r="C46" s="30" t="s">
        <v>80</v>
      </c>
      <c r="D46" s="6"/>
      <c r="E46" s="10"/>
      <c r="F46" s="36"/>
      <c r="G46" s="36"/>
      <c r="H46" s="6"/>
    </row>
    <row r="47" spans="1:8">
      <c r="A47" s="5" t="s">
        <v>3</v>
      </c>
      <c r="B47" s="37">
        <v>1.7777777777777777</v>
      </c>
      <c r="C47" s="38">
        <v>8</v>
      </c>
      <c r="D47" s="37"/>
      <c r="E47" s="6"/>
      <c r="F47" s="31"/>
      <c r="G47" s="31"/>
      <c r="H47" s="6"/>
    </row>
    <row r="48" spans="1:8">
      <c r="A48" s="5" t="s">
        <v>4</v>
      </c>
      <c r="B48" s="37">
        <v>0.87564766839378239</v>
      </c>
      <c r="C48" s="38">
        <v>3.2815533980582523</v>
      </c>
      <c r="D48" s="37"/>
      <c r="E48" s="6"/>
      <c r="F48" s="31"/>
      <c r="G48" s="31"/>
      <c r="H48" s="6"/>
    </row>
    <row r="49" spans="1:8">
      <c r="A49" s="5" t="s">
        <v>5</v>
      </c>
      <c r="B49" s="37">
        <v>1.8867924528301886E-2</v>
      </c>
      <c r="C49" s="38">
        <v>7.407407407407407E-2</v>
      </c>
      <c r="D49" s="37"/>
      <c r="E49" s="6"/>
      <c r="F49" s="31"/>
      <c r="G49" s="31"/>
      <c r="H49" s="6"/>
    </row>
    <row r="50" spans="1:8" ht="15" thickBot="1">
      <c r="A50" s="13" t="s">
        <v>6</v>
      </c>
      <c r="B50" s="39">
        <v>0.66666666666666663</v>
      </c>
      <c r="C50" s="40">
        <v>2</v>
      </c>
      <c r="D50" s="37"/>
      <c r="E50" s="41"/>
      <c r="F50" s="31"/>
      <c r="G50" s="31"/>
      <c r="H50" s="6"/>
    </row>
    <row r="51" spans="1:8">
      <c r="A51" s="6"/>
      <c r="B51" s="6"/>
      <c r="C51" s="6"/>
      <c r="D51" s="6"/>
      <c r="E51" s="6"/>
      <c r="F51" s="6"/>
      <c r="G51" s="6"/>
      <c r="H51" s="6"/>
    </row>
    <row r="52" spans="1:8">
      <c r="A52" t="s">
        <v>90</v>
      </c>
    </row>
    <row r="53" spans="1:8">
      <c r="D53" s="42"/>
    </row>
    <row r="54" spans="1:8">
      <c r="A54" t="s">
        <v>91</v>
      </c>
      <c r="E54" s="43"/>
    </row>
    <row r="55" spans="1:8">
      <c r="A55" t="s">
        <v>92</v>
      </c>
    </row>
    <row r="57" spans="1:8">
      <c r="A57" t="s">
        <v>93</v>
      </c>
    </row>
    <row r="59" spans="1:8">
      <c r="A59" s="27">
        <v>6</v>
      </c>
    </row>
    <row r="61" spans="1:8">
      <c r="A61" s="1" t="s">
        <v>94</v>
      </c>
    </row>
    <row r="63" spans="1:8">
      <c r="A63" t="s">
        <v>95</v>
      </c>
    </row>
    <row r="65" spans="1:1">
      <c r="A65" s="27">
        <v>7</v>
      </c>
    </row>
    <row r="67" spans="1:1">
      <c r="A67" s="1" t="s">
        <v>96</v>
      </c>
    </row>
    <row r="69" spans="1:1">
      <c r="A69" t="s">
        <v>97</v>
      </c>
    </row>
    <row r="71" spans="1:1">
      <c r="A71" s="28"/>
    </row>
    <row r="77" spans="1:1">
      <c r="A77" s="28"/>
    </row>
    <row r="78" spans="1:1">
      <c r="A78"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revision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2023-04-22T15:42:19Z</dcterms:created>
  <dcterms:modified xsi:type="dcterms:W3CDTF">2024-08-04T18:24:04Z</dcterms:modified>
</cp:coreProperties>
</file>