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<sst xmlns="http://schemas.openxmlformats.org/spreadsheetml/2006/main" count="43" uniqueCount="26">
  <si>
    <t xml:space="preserve">LSDA</t>
  </si>
  <si>
    <t xml:space="preserve">PBE</t>
  </si>
  <si>
    <t xml:space="preserve">SCAN</t>
  </si>
  <si>
    <t xml:space="preserve">Exact</t>
  </si>
  <si>
    <t xml:space="preserve">Molecule</t>
  </si>
  <si>
    <t xml:space="preserve">Ex</t>
  </si>
  <si>
    <t xml:space="preserve">Ec</t>
  </si>
  <si>
    <t xml:space="preserve">Total</t>
  </si>
  <si>
    <t xml:space="preserve">H</t>
  </si>
  <si>
    <t xml:space="preserve">He+1 s</t>
  </si>
  <si>
    <t xml:space="preserve">He+ 2p</t>
  </si>
  <si>
    <t xml:space="preserve">H2+</t>
  </si>
  <si>
    <t xml:space="preserve">H2p</t>
  </si>
  <si>
    <t xml:space="preserve">Errors</t>
  </si>
  <si>
    <t xml:space="preserve">LDA</t>
  </si>
  <si>
    <t xml:space="preserve">ec-lda</t>
  </si>
  <si>
    <t xml:space="preserve">ec</t>
  </si>
  <si>
    <t xml:space="preserve">ex</t>
  </si>
  <si>
    <t xml:space="preserve">e-xc</t>
  </si>
  <si>
    <t xml:space="preserve">Error</t>
  </si>
  <si>
    <t xml:space="preserve">H (2p)</t>
  </si>
  <si>
    <t xml:space="preserve">H2+(%Error in Exc)</t>
  </si>
  <si>
    <t xml:space="preserve">R(Bohr)</t>
  </si>
  <si>
    <t xml:space="preserve">He(2p)</t>
  </si>
  <si>
    <t xml:space="preserve">including huta</t>
  </si>
  <si>
    <t xml:space="preserve">including Mukesh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</si>
</sst>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C00000"/>
        <bgColor rgb="FF8000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6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84" zoomScaleNormal="84" zoomScalePageLayoutView="100" workbookViewId="0">
      <selection pane="topLeft" activeCell="F46" activeCellId="0" sqref="F46"/>
    </sheetView>
  </sheetViews>
  <sheetFormatPr defaultRowHeight="14.4"/>
  <cols>
    <col collapsed="false" hidden="false" max="1025" min="1" style="0" width="8.57085020242915"/>
  </cols>
  <sheetData>
    <row r="1" customFormat="false" ht="14.4" hidden="false" customHeight="false" outlineLevel="0" collapsed="false"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0" t="s">
        <v>3</v>
      </c>
    </row>
    <row r="2" customFormat="false" ht="14.4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5</v>
      </c>
      <c r="F2" s="0" t="s">
        <v>6</v>
      </c>
      <c r="G2" s="0" t="s">
        <v>7</v>
      </c>
      <c r="H2" s="0" t="s">
        <v>5</v>
      </c>
      <c r="I2" s="0" t="s">
        <v>6</v>
      </c>
      <c r="J2" s="0" t="s">
        <v>7</v>
      </c>
    </row>
    <row r="3" customFormat="false" ht="14.4" hidden="false" customHeight="false" outlineLevel="0" collapsed="false">
      <c r="A3" s="0" t="s">
        <v>8</v>
      </c>
      <c r="B3" s="0" t="n">
        <v>-0.268037</v>
      </c>
      <c r="C3" s="0" t="n">
        <v>-0.022184</v>
      </c>
      <c r="D3" s="0" t="n">
        <f aca="false">B3+C3</f>
        <v>-0.290221</v>
      </c>
      <c r="E3" s="0" t="n">
        <v>-0.30594</v>
      </c>
      <c r="F3" s="0" t="n">
        <f aca="false">0.0162081+C3</f>
        <v>-0.0059759</v>
      </c>
      <c r="G3" s="0" t="n">
        <f aca="false">E3+F3</f>
        <v>-0.3119159</v>
      </c>
      <c r="H3" s="0" t="n">
        <v>-0.312499</v>
      </c>
      <c r="I3" s="0" t="n">
        <v>0</v>
      </c>
      <c r="J3" s="0" t="n">
        <f aca="false">H3+I3</f>
        <v>-0.312499</v>
      </c>
      <c r="K3" s="0" t="n">
        <v>-0.3125</v>
      </c>
    </row>
    <row r="4" customFormat="false" ht="14.4" hidden="false" customHeight="false" outlineLevel="0" collapsed="false">
      <c r="A4" s="0" t="s">
        <v>9</v>
      </c>
      <c r="B4" s="0" t="n">
        <v>-0.536075</v>
      </c>
      <c r="C4" s="0" t="n">
        <v>-0.0295024</v>
      </c>
      <c r="D4" s="0" t="n">
        <f aca="false">B4+C4</f>
        <v>-0.5655774</v>
      </c>
      <c r="E4" s="0" t="n">
        <v>-0.6118799041</v>
      </c>
      <c r="F4" s="0" t="n">
        <f aca="false">0.0138161+C4</f>
        <v>-0.0156863</v>
      </c>
      <c r="G4" s="0" t="n">
        <f aca="false">E4+F4</f>
        <v>-0.6275662041</v>
      </c>
      <c r="H4" s="0" t="n">
        <v>-0.624997</v>
      </c>
      <c r="I4" s="0" t="n">
        <v>0</v>
      </c>
      <c r="J4" s="0" t="n">
        <f aca="false">H4+I4</f>
        <v>-0.624997</v>
      </c>
      <c r="K4" s="0" t="n">
        <f aca="false">-0.3125*2</f>
        <v>-0.625</v>
      </c>
    </row>
    <row r="5" customFormat="false" ht="14.4" hidden="false" customHeight="false" outlineLevel="0" collapsed="false">
      <c r="A5" s="0" t="s">
        <v>10</v>
      </c>
      <c r="B5" s="0" t="n">
        <v>-0.183501</v>
      </c>
      <c r="C5" s="0" t="n">
        <v>-0.018838</v>
      </c>
      <c r="D5" s="0" t="n">
        <f aca="false">B5+C5</f>
        <v>-0.202339</v>
      </c>
      <c r="E5" s="0" t="n">
        <v>-0.2148643596687</v>
      </c>
      <c r="F5" s="0" t="n">
        <f aca="false">0.016235+C5</f>
        <v>-0.002603</v>
      </c>
      <c r="G5" s="0" t="n">
        <f aca="false">E5+F5</f>
        <v>-0.2174673596687</v>
      </c>
      <c r="H5" s="0" t="n">
        <v>-0.0706518</v>
      </c>
      <c r="I5" s="0" t="n">
        <v>0</v>
      </c>
      <c r="J5" s="0" t="n">
        <v>-0.2129848184</v>
      </c>
      <c r="K5" s="0" t="n">
        <f aca="false">2*-0.09785</f>
        <v>-0.1957</v>
      </c>
    </row>
    <row r="6" customFormat="false" ht="14.4" hidden="false" customHeight="false" outlineLevel="0" collapsed="false">
      <c r="A6" s="0" t="s">
        <v>11</v>
      </c>
      <c r="D6" s="0" t="n">
        <f aca="false">B6+C6</f>
        <v>0</v>
      </c>
      <c r="G6" s="0" t="n">
        <f aca="false">E6+F6</f>
        <v>0</v>
      </c>
      <c r="J6" s="0" t="n">
        <f aca="false">H6+I6</f>
        <v>0</v>
      </c>
      <c r="AA6" s="0" t="n">
        <v>-0.226436</v>
      </c>
    </row>
    <row r="7" customFormat="false" ht="13.8" hidden="false" customHeight="false" outlineLevel="0" collapsed="false">
      <c r="K7" s="2" t="n">
        <v>-0.251332</v>
      </c>
      <c r="P7" s="0" t="s">
        <v>12</v>
      </c>
      <c r="Q7" s="0" t="n">
        <v>-0.01322693287</v>
      </c>
      <c r="R7" s="0" t="n">
        <v>-0.0917505</v>
      </c>
      <c r="S7" s="0" t="n">
        <f aca="false">Q7+R7</f>
        <v>-0.10497743287</v>
      </c>
      <c r="AA7" s="0" t="n">
        <v>-0.17972</v>
      </c>
    </row>
    <row r="8" customFormat="false" ht="14.4" hidden="false" customHeight="false" outlineLevel="0" collapsed="false">
      <c r="S8" s="0" t="n">
        <f aca="false">S7+0.09785</f>
        <v>-0.00712743286999999</v>
      </c>
      <c r="AA8" s="0" t="n">
        <f aca="false">(AA6-AA7)/AA7*100</f>
        <v>25.9937680836857</v>
      </c>
    </row>
    <row r="9" customFormat="false" ht="14.9" hidden="false" customHeight="false" outlineLevel="0" collapsed="false">
      <c r="B9" s="0" t="s">
        <v>13</v>
      </c>
      <c r="K9" s="3" t="n">
        <v>-0.2285</v>
      </c>
      <c r="S9" s="0" t="n">
        <f aca="false">S8/-0.09785*100</f>
        <v>7.28403972406744</v>
      </c>
    </row>
    <row r="10" customFormat="false" ht="14.4" hidden="false" customHeight="false" outlineLevel="0" collapsed="false">
      <c r="A10" s="0" t="s">
        <v>4</v>
      </c>
      <c r="B10" s="0" t="s">
        <v>14</v>
      </c>
      <c r="C10" s="0" t="s">
        <v>1</v>
      </c>
      <c r="D10" s="0" t="s">
        <v>2</v>
      </c>
    </row>
    <row r="11" customFormat="false" ht="14.4" hidden="false" customHeight="false" outlineLevel="0" collapsed="false">
      <c r="A11" s="0" t="s">
        <v>8</v>
      </c>
      <c r="B11" s="0" t="n">
        <f aca="false">(D3-K3)/K3*100</f>
        <v>-7.12928000000002</v>
      </c>
      <c r="C11" s="0" t="n">
        <f aca="false">(G3-K3)/K3*100</f>
        <v>-0.186911999999992</v>
      </c>
      <c r="D11" s="0" t="n">
        <f aca="false">(J3-K3)/K3*100</f>
        <v>-0.000320000000009202</v>
      </c>
      <c r="K11" s="0" t="n">
        <f aca="false">K9-K5</f>
        <v>-0.0328</v>
      </c>
      <c r="Q11" s="0" t="n">
        <f aca="false">0.0128925496+Q7</f>
        <v>-0.000334383269999999</v>
      </c>
      <c r="R11" s="0" t="n">
        <v>-0.107432</v>
      </c>
      <c r="S11" s="0" t="n">
        <f aca="false">Q11+R11</f>
        <v>-0.10776638327</v>
      </c>
    </row>
    <row r="12" customFormat="false" ht="14.4" hidden="false" customHeight="false" outlineLevel="0" collapsed="false">
      <c r="A12" s="0" t="s">
        <v>9</v>
      </c>
      <c r="B12" s="0" t="n">
        <f aca="false">(D4-K4)/K4*100</f>
        <v>-9.507616</v>
      </c>
      <c r="C12" s="0" t="n">
        <f aca="false">(G4-K4)/K4*100</f>
        <v>0.410592656000013</v>
      </c>
      <c r="D12" s="0" t="n">
        <f aca="false">(J4-K4)/K4*100</f>
        <v>-0.000479999999996039</v>
      </c>
      <c r="K12" s="0" t="n">
        <f aca="false">K11/K5</f>
        <v>0.167603474706183</v>
      </c>
      <c r="N12" s="0" t="n">
        <f aca="false">K5*0.088+K5</f>
        <v>-0.2129216</v>
      </c>
      <c r="S12" s="0" t="n">
        <f aca="false">(S11+0.09785)/-0.09785*100</f>
        <v>10.1342700766479</v>
      </c>
    </row>
    <row r="13" customFormat="false" ht="14.4" hidden="false" customHeight="false" outlineLevel="0" collapsed="false">
      <c r="A13" s="0" t="s">
        <v>10</v>
      </c>
      <c r="B13" s="0" t="n">
        <v>3.4</v>
      </c>
      <c r="C13" s="0" t="n">
        <v>12.8</v>
      </c>
      <c r="D13" s="0" t="n">
        <f aca="false">(J5-K5)/K5*100</f>
        <v>8.83230373019928</v>
      </c>
      <c r="R13" s="0" t="n">
        <v>-0.106493433</v>
      </c>
      <c r="S13" s="0" t="n">
        <f aca="false">(R13+0.09785)/-0.09785*100</f>
        <v>8.83335002554932</v>
      </c>
    </row>
    <row r="15" customFormat="false" ht="14.4" hidden="false" customHeight="false" outlineLevel="0" collapsed="false">
      <c r="A15" s="4"/>
      <c r="E15" s="4"/>
      <c r="Q15" s="0" t="n">
        <v>0.0128925496</v>
      </c>
      <c r="R15" s="0" t="n">
        <v>-0.01322693287</v>
      </c>
      <c r="T15" s="0" t="n">
        <f aca="false">R15+Q15</f>
        <v>-0.000334383269999999</v>
      </c>
    </row>
    <row r="17" customFormat="false" ht="14.4" hidden="false" customHeight="false" outlineLevel="0" collapsed="false">
      <c r="P17" s="5" t="s">
        <v>1</v>
      </c>
      <c r="Q17" s="4" t="s">
        <v>8</v>
      </c>
      <c r="R17" s="0" t="s">
        <v>15</v>
      </c>
      <c r="S17" s="4" t="s">
        <v>16</v>
      </c>
      <c r="T17" s="4" t="s">
        <v>17</v>
      </c>
      <c r="U17" s="4" t="s">
        <v>18</v>
      </c>
      <c r="V17" s="4" t="s">
        <v>19</v>
      </c>
    </row>
    <row r="18" customFormat="false" ht="14.4" hidden="false" customHeight="false" outlineLevel="0" collapsed="false">
      <c r="P18" s="6" t="s">
        <v>20</v>
      </c>
    </row>
    <row r="19" customFormat="false" ht="14.4" hidden="false" customHeight="false" outlineLevel="0" collapsed="false">
      <c r="Q19" s="0" t="n">
        <v>0.008296577355</v>
      </c>
      <c r="T19" s="0" t="n">
        <v>-0.1074321768</v>
      </c>
    </row>
    <row r="20" customFormat="false" ht="14.4" hidden="false" customHeight="false" outlineLevel="0" collapsed="false">
      <c r="B20" s="7" t="s">
        <v>21</v>
      </c>
      <c r="C20" s="7"/>
      <c r="S20" s="0" t="n">
        <f aca="false">T19+Q19+R15</f>
        <v>-0.112362532315</v>
      </c>
    </row>
    <row r="21" customFormat="false" ht="14.4" hidden="false" customHeight="false" outlineLevel="0" collapsed="false">
      <c r="T21" s="0" t="n">
        <f aca="false">S20+0.09785</f>
        <v>-0.014512532315</v>
      </c>
      <c r="V21" s="0" t="n">
        <f aca="false">T21/0.09785</f>
        <v>-0.148314075779254</v>
      </c>
    </row>
    <row r="22" customFormat="false" ht="14.4" hidden="false" customHeight="false" outlineLevel="0" collapsed="false">
      <c r="A22" s="8" t="s">
        <v>22</v>
      </c>
      <c r="B22" s="8" t="s">
        <v>0</v>
      </c>
      <c r="C22" s="8" t="s">
        <v>1</v>
      </c>
      <c r="D22" s="8" t="s">
        <v>2</v>
      </c>
    </row>
    <row r="23" customFormat="false" ht="14.4" hidden="false" customHeight="false" outlineLevel="0" collapsed="false">
      <c r="A23" s="9" t="n">
        <v>0</v>
      </c>
      <c r="B23" s="9" t="n">
        <v>-9.5</v>
      </c>
      <c r="C23" s="9" t="n">
        <v>-0.41</v>
      </c>
      <c r="D23" s="9" t="n">
        <v>0</v>
      </c>
    </row>
    <row r="24" customFormat="false" ht="14.4" hidden="false" customHeight="false" outlineLevel="0" collapsed="false">
      <c r="A24" s="9" t="n">
        <v>1</v>
      </c>
      <c r="B24" s="9" t="n">
        <v>-8.2</v>
      </c>
      <c r="C24" s="9" t="n">
        <v>-0.9</v>
      </c>
      <c r="D24" s="9" t="n">
        <v>-0.5</v>
      </c>
      <c r="P24" s="4" t="s">
        <v>23</v>
      </c>
    </row>
    <row r="25" customFormat="false" ht="14.4" hidden="false" customHeight="false" outlineLevel="0" collapsed="false">
      <c r="A25" s="9" t="n">
        <v>2</v>
      </c>
      <c r="B25" s="9" t="n">
        <v>-6.5</v>
      </c>
      <c r="C25" s="9" t="n">
        <v>0.5</v>
      </c>
      <c r="D25" s="9" t="n">
        <v>0.1</v>
      </c>
      <c r="Q25" s="0" t="n">
        <v>0.01296559724</v>
      </c>
      <c r="R25" s="0" t="n">
        <v>-0.018838</v>
      </c>
      <c r="S25" s="0" t="n">
        <f aca="false">Q25+R25</f>
        <v>-0.00587240276</v>
      </c>
      <c r="T25" s="0" t="n">
        <v>-0.2148682147</v>
      </c>
      <c r="U25" s="0" t="n">
        <f aca="false">S25+T25</f>
        <v>-0.22074061746</v>
      </c>
      <c r="V25" s="0" t="n">
        <f aca="false">(U25+0.1957)/0.1957</f>
        <v>-0.127954100459888</v>
      </c>
    </row>
    <row r="26" customFormat="false" ht="14.4" hidden="false" customHeight="false" outlineLevel="0" collapsed="false">
      <c r="A26" s="9" t="n">
        <v>3</v>
      </c>
      <c r="B26" s="9" t="n">
        <v>-4.1</v>
      </c>
      <c r="C26" s="9" t="n">
        <v>3.1</v>
      </c>
      <c r="D26" s="9" t="n">
        <v>1.8</v>
      </c>
    </row>
    <row r="27" customFormat="false" ht="14.4" hidden="false" customHeight="false" outlineLevel="0" collapsed="false">
      <c r="A27" s="9" t="n">
        <v>4</v>
      </c>
      <c r="B27" s="9" t="n">
        <v>-0.6</v>
      </c>
      <c r="C27" s="9" t="n">
        <v>7.1</v>
      </c>
      <c r="D27" s="9" t="n">
        <v>4.8</v>
      </c>
    </row>
    <row r="28" customFormat="false" ht="14.4" hidden="false" customHeight="false" outlineLevel="0" collapsed="false">
      <c r="A28" s="9" t="n">
        <v>5</v>
      </c>
      <c r="B28" s="10" t="n">
        <v>3.8</v>
      </c>
      <c r="C28" s="9" t="n">
        <v>12.4</v>
      </c>
      <c r="D28" s="9" t="n">
        <v>9</v>
      </c>
    </row>
    <row r="36" customFormat="false" ht="14.4" hidden="false" customHeight="false" outlineLevel="0" collapsed="false">
      <c r="F36" s="11" t="n">
        <v>42926</v>
      </c>
      <c r="G36" s="0" t="n">
        <v>86.64</v>
      </c>
      <c r="I36" s="0" t="n">
        <f aca="false">SUM(G36:G42)</f>
        <v>629.15</v>
      </c>
      <c r="J36" s="0" t="n">
        <f aca="false">I36/5</f>
        <v>125.83</v>
      </c>
      <c r="K36" s="0" t="s">
        <v>24</v>
      </c>
    </row>
    <row r="37" customFormat="false" ht="14.4" hidden="false" customHeight="false" outlineLevel="0" collapsed="false">
      <c r="F37" s="11" t="n">
        <v>42954</v>
      </c>
      <c r="G37" s="0" t="n">
        <v>81.61</v>
      </c>
    </row>
    <row r="38" customFormat="false" ht="14.4" hidden="false" customHeight="false" outlineLevel="0" collapsed="false">
      <c r="F38" s="11" t="n">
        <v>42986</v>
      </c>
      <c r="G38" s="0" t="n">
        <v>96.71</v>
      </c>
    </row>
    <row r="39" customFormat="false" ht="14.4" hidden="false" customHeight="false" outlineLevel="0" collapsed="false">
      <c r="F39" s="11" t="n">
        <v>43014</v>
      </c>
      <c r="G39" s="0" t="n">
        <v>89.16</v>
      </c>
    </row>
    <row r="40" customFormat="false" ht="14.4" hidden="false" customHeight="false" outlineLevel="0" collapsed="false">
      <c r="F40" s="11" t="n">
        <v>43046</v>
      </c>
      <c r="G40" s="0" t="n">
        <v>89.16</v>
      </c>
      <c r="M40" s="0" t="n">
        <f aca="false">(J36+J41+J44)</f>
        <v>198.2185</v>
      </c>
      <c r="O40" s="0" t="n">
        <v>213.82</v>
      </c>
      <c r="Q40" s="0" t="n">
        <f aca="false">M40+O40</f>
        <v>412.0385</v>
      </c>
    </row>
    <row r="41" customFormat="false" ht="14.4" hidden="false" customHeight="false" outlineLevel="0" collapsed="false">
      <c r="F41" s="11" t="n">
        <v>43076</v>
      </c>
      <c r="G41" s="0" t="n">
        <v>89.16</v>
      </c>
      <c r="J41" s="0" t="n">
        <f aca="false">G43/4</f>
        <v>20.4025</v>
      </c>
    </row>
    <row r="42" customFormat="false" ht="14.4" hidden="false" customHeight="false" outlineLevel="0" collapsed="false">
      <c r="F42" s="11" t="n">
        <v>43108</v>
      </c>
      <c r="G42" s="0" t="n">
        <v>96.71</v>
      </c>
    </row>
    <row r="43" customFormat="false" ht="14.4" hidden="false" customHeight="false" outlineLevel="0" collapsed="false">
      <c r="F43" s="11" t="n">
        <v>43138</v>
      </c>
      <c r="G43" s="0" t="n">
        <v>81.61</v>
      </c>
    </row>
    <row r="44" customFormat="false" ht="14.4" hidden="false" customHeight="false" outlineLevel="0" collapsed="false">
      <c r="F44" s="11" t="n">
        <v>43167</v>
      </c>
      <c r="G44" s="0" t="n">
        <v>81.61</v>
      </c>
      <c r="I44" s="0" t="n">
        <f aca="false">SUM(G44:G46)</f>
        <v>259.93</v>
      </c>
      <c r="J44" s="0" t="n">
        <f aca="false">I44/5</f>
        <v>51.986</v>
      </c>
      <c r="K44" s="0" t="s">
        <v>25</v>
      </c>
    </row>
    <row r="45" customFormat="false" ht="14.4" hidden="false" customHeight="false" outlineLevel="0" collapsed="false">
      <c r="F45" s="11" t="n">
        <v>43196</v>
      </c>
      <c r="G45" s="0" t="n">
        <v>89.16</v>
      </c>
    </row>
    <row r="46" customFormat="false" ht="14.4" hidden="false" customHeight="false" outlineLevel="0" collapsed="false">
      <c r="F46" s="11" t="n">
        <v>43227</v>
      </c>
      <c r="G46" s="0" t="n">
        <v>89.16</v>
      </c>
    </row>
  </sheetData>
  <mergeCells count="4">
    <mergeCell ref="B1:D1"/>
    <mergeCell ref="E1:G1"/>
    <mergeCell ref="H1:J1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2018-11-24T18:05:29Z</dcterms:created>
  <dc:creator>Puskar Bhattarai</dc:creator>
  <dc:description/>
  <dc:language>en-US</dc:language>
  <cp:lastModifiedBy/>
  <dcterms:modified xsi:type="dcterms:W3CDTF">2019-01-16T09:12:14Z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