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hidePivotFieldList="1"/>
  <xr:revisionPtr revIDLastSave="0" documentId="13_ncr:1_{96A2B826-F920-4CFC-976D-0721D731FA54}" xr6:coauthVersionLast="47" xr6:coauthVersionMax="47" xr10:uidLastSave="{00000000-0000-0000-0000-000000000000}"/>
  <bookViews>
    <workbookView xWindow="-120" yWindow="-120" windowWidth="29040" windowHeight="16440" activeTab="8" xr2:uid="{00000000-000D-0000-FFFF-FFFF00000000}"/>
  </bookViews>
  <sheets>
    <sheet name="Grille d’audit " sheetId="4" r:id="rId1"/>
    <sheet name="Méthodologie" sheetId="40" r:id="rId2"/>
    <sheet name="Paramètres" sheetId="30" r:id="rId3"/>
    <sheet name="Data" sheetId="5" r:id="rId4"/>
    <sheet name="Data_Model" sheetId="31" r:id="rId5"/>
    <sheet name="Détails1" sheetId="35" state="hidden" r:id="rId6"/>
    <sheet name="TCD" sheetId="32" r:id="rId7"/>
    <sheet name="Dasboard" sheetId="34" r:id="rId8"/>
    <sheet name="Analyse" sheetId="37" r:id="rId9"/>
  </sheets>
  <definedNames>
    <definedName name="_xlnm._FilterDatabase" localSheetId="3" hidden="1">Data!$A$1:$L$251</definedName>
    <definedName name="_xlnm._FilterDatabase" localSheetId="4" hidden="1">Data_Model!$A$1:$M$251</definedName>
    <definedName name="Segment_Canal_acces">#N/A</definedName>
    <definedName name="Segment_Phase_parcours">#N/A</definedName>
    <definedName name="Segment_Secteur">#N/A</definedName>
    <definedName name="Segment_Ville">#N/A</definedName>
  </definedNames>
  <calcPr calcId="191029"/>
  <pivotCaches>
    <pivotCache cacheId="36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30" l="1"/>
  <c r="C20" i="30" s="1"/>
  <c r="B105" i="37"/>
  <c r="C20" i="34"/>
  <c r="M2" i="31"/>
  <c r="M184" i="31"/>
  <c r="P2" i="31"/>
  <c r="O2" i="31"/>
  <c r="N2" i="31"/>
  <c r="M222" i="31"/>
  <c r="P3" i="31"/>
  <c r="P4" i="31"/>
  <c r="P5" i="31"/>
  <c r="P6" i="31"/>
  <c r="P7" i="31"/>
  <c r="P8" i="31"/>
  <c r="P9" i="31"/>
  <c r="P10" i="31"/>
  <c r="P11" i="31"/>
  <c r="P12" i="31"/>
  <c r="P13" i="31"/>
  <c r="P14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P32" i="31"/>
  <c r="P33" i="31"/>
  <c r="P34" i="31"/>
  <c r="P35" i="31"/>
  <c r="P36" i="31"/>
  <c r="P37" i="31"/>
  <c r="P38" i="31"/>
  <c r="P39" i="31"/>
  <c r="P40" i="31"/>
  <c r="P41" i="31"/>
  <c r="P42" i="31"/>
  <c r="P43" i="31"/>
  <c r="P44" i="31"/>
  <c r="P45" i="31"/>
  <c r="P46" i="31"/>
  <c r="P47" i="31"/>
  <c r="P48" i="31"/>
  <c r="P49" i="31"/>
  <c r="P50" i="31"/>
  <c r="P51" i="31"/>
  <c r="P52" i="31"/>
  <c r="P53" i="31"/>
  <c r="P54" i="31"/>
  <c r="P55" i="31"/>
  <c r="P56" i="31"/>
  <c r="P57" i="31"/>
  <c r="P58" i="31"/>
  <c r="P59" i="31"/>
  <c r="P60" i="31"/>
  <c r="P61" i="31"/>
  <c r="P62" i="31"/>
  <c r="P63" i="31"/>
  <c r="P64" i="31"/>
  <c r="P65" i="31"/>
  <c r="P66" i="31"/>
  <c r="P67" i="31"/>
  <c r="P68" i="31"/>
  <c r="P69" i="31"/>
  <c r="P70" i="31"/>
  <c r="P71" i="31"/>
  <c r="P72" i="31"/>
  <c r="P73" i="31"/>
  <c r="P74" i="31"/>
  <c r="P75" i="31"/>
  <c r="P76" i="31"/>
  <c r="P77" i="31"/>
  <c r="P78" i="31"/>
  <c r="P79" i="31"/>
  <c r="P80" i="31"/>
  <c r="P81" i="31"/>
  <c r="P82" i="31"/>
  <c r="P83" i="31"/>
  <c r="P84" i="31"/>
  <c r="P85" i="31"/>
  <c r="P86" i="31"/>
  <c r="P87" i="31"/>
  <c r="P88" i="31"/>
  <c r="P89" i="31"/>
  <c r="P90" i="31"/>
  <c r="P91" i="31"/>
  <c r="P92" i="31"/>
  <c r="P93" i="31"/>
  <c r="P94" i="31"/>
  <c r="P95" i="31"/>
  <c r="P96" i="31"/>
  <c r="P97" i="31"/>
  <c r="P98" i="31"/>
  <c r="P99" i="31"/>
  <c r="P100" i="31"/>
  <c r="P101" i="31"/>
  <c r="P102" i="31"/>
  <c r="P103" i="31"/>
  <c r="P104" i="31"/>
  <c r="P105" i="31"/>
  <c r="P106" i="31"/>
  <c r="P107" i="31"/>
  <c r="P108" i="31"/>
  <c r="P109" i="31"/>
  <c r="P110" i="31"/>
  <c r="P111" i="31"/>
  <c r="P112" i="31"/>
  <c r="P113" i="31"/>
  <c r="P114" i="31"/>
  <c r="P115" i="31"/>
  <c r="P116" i="31"/>
  <c r="P117" i="31"/>
  <c r="P118" i="31"/>
  <c r="P119" i="31"/>
  <c r="P120" i="31"/>
  <c r="P121" i="31"/>
  <c r="P122" i="31"/>
  <c r="P123" i="31"/>
  <c r="P124" i="31"/>
  <c r="P125" i="31"/>
  <c r="P126" i="31"/>
  <c r="P127" i="31"/>
  <c r="P128" i="31"/>
  <c r="P129" i="31"/>
  <c r="P130" i="31"/>
  <c r="P131" i="31"/>
  <c r="P132" i="31"/>
  <c r="P133" i="31"/>
  <c r="P134" i="31"/>
  <c r="P135" i="31"/>
  <c r="P136" i="31"/>
  <c r="P137" i="31"/>
  <c r="P138" i="31"/>
  <c r="P139" i="31"/>
  <c r="P140" i="31"/>
  <c r="P141" i="31"/>
  <c r="P142" i="31"/>
  <c r="P143" i="31"/>
  <c r="P144" i="31"/>
  <c r="P145" i="31"/>
  <c r="P146" i="31"/>
  <c r="P147" i="31"/>
  <c r="P148" i="31"/>
  <c r="P149" i="31"/>
  <c r="P150" i="31"/>
  <c r="P151" i="31"/>
  <c r="P152" i="31"/>
  <c r="P153" i="31"/>
  <c r="P154" i="31"/>
  <c r="P155" i="31"/>
  <c r="P156" i="31"/>
  <c r="P157" i="31"/>
  <c r="P158" i="31"/>
  <c r="P159" i="31"/>
  <c r="P160" i="31"/>
  <c r="P161" i="31"/>
  <c r="P162" i="31"/>
  <c r="P163" i="31"/>
  <c r="P164" i="31"/>
  <c r="P165" i="31"/>
  <c r="P166" i="31"/>
  <c r="P167" i="31"/>
  <c r="P168" i="31"/>
  <c r="P169" i="31"/>
  <c r="P170" i="31"/>
  <c r="P171" i="31"/>
  <c r="P172" i="31"/>
  <c r="P173" i="31"/>
  <c r="P174" i="31"/>
  <c r="P175" i="31"/>
  <c r="P176" i="31"/>
  <c r="P177" i="31"/>
  <c r="P178" i="31"/>
  <c r="P179" i="31"/>
  <c r="P180" i="31"/>
  <c r="P181" i="31"/>
  <c r="P182" i="31"/>
  <c r="P183" i="31"/>
  <c r="P184" i="31"/>
  <c r="P185" i="31"/>
  <c r="P186" i="31"/>
  <c r="P187" i="31"/>
  <c r="P188" i="31"/>
  <c r="P189" i="31"/>
  <c r="P190" i="31"/>
  <c r="P191" i="31"/>
  <c r="P192" i="31"/>
  <c r="P193" i="31"/>
  <c r="P194" i="31"/>
  <c r="P195" i="31"/>
  <c r="P196" i="31"/>
  <c r="P197" i="31"/>
  <c r="P198" i="31"/>
  <c r="P199" i="31"/>
  <c r="P200" i="31"/>
  <c r="P201" i="31"/>
  <c r="P202" i="31"/>
  <c r="P203" i="31"/>
  <c r="P204" i="31"/>
  <c r="P205" i="31"/>
  <c r="P206" i="31"/>
  <c r="P207" i="31"/>
  <c r="P208" i="31"/>
  <c r="P209" i="31"/>
  <c r="P210" i="31"/>
  <c r="P211" i="31"/>
  <c r="P212" i="31"/>
  <c r="P213" i="31"/>
  <c r="P214" i="31"/>
  <c r="P215" i="31"/>
  <c r="P216" i="31"/>
  <c r="P217" i="31"/>
  <c r="P218" i="31"/>
  <c r="P219" i="31"/>
  <c r="P220" i="31"/>
  <c r="P221" i="31"/>
  <c r="P222" i="31"/>
  <c r="P223" i="31"/>
  <c r="P224" i="31"/>
  <c r="P225" i="31"/>
  <c r="P226" i="31"/>
  <c r="P227" i="31"/>
  <c r="P228" i="31"/>
  <c r="P229" i="31"/>
  <c r="P230" i="31"/>
  <c r="P231" i="31"/>
  <c r="P232" i="31"/>
  <c r="P233" i="31"/>
  <c r="P234" i="31"/>
  <c r="P235" i="31"/>
  <c r="P236" i="31"/>
  <c r="P237" i="31"/>
  <c r="P238" i="31"/>
  <c r="P239" i="31"/>
  <c r="P240" i="31"/>
  <c r="P241" i="31"/>
  <c r="P242" i="31"/>
  <c r="P243" i="31"/>
  <c r="P244" i="31"/>
  <c r="P245" i="31"/>
  <c r="P246" i="31"/>
  <c r="P247" i="31"/>
  <c r="P248" i="31"/>
  <c r="P249" i="31"/>
  <c r="P250" i="31"/>
  <c r="P251" i="31"/>
  <c r="M3" i="31"/>
  <c r="M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42" i="31"/>
  <c r="M43" i="31"/>
  <c r="M44" i="31"/>
  <c r="M45" i="31"/>
  <c r="M46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M62" i="31"/>
  <c r="M63" i="31"/>
  <c r="M64" i="31"/>
  <c r="M65" i="31"/>
  <c r="M66" i="31"/>
  <c r="M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82" i="31"/>
  <c r="M83" i="31"/>
  <c r="M84" i="31"/>
  <c r="M85" i="31"/>
  <c r="M86" i="31"/>
  <c r="M87" i="31"/>
  <c r="M88" i="31"/>
  <c r="M89" i="31"/>
  <c r="M90" i="31"/>
  <c r="M91" i="31"/>
  <c r="M92" i="31"/>
  <c r="M93" i="31"/>
  <c r="M94" i="31"/>
  <c r="M95" i="31"/>
  <c r="M96" i="31"/>
  <c r="M97" i="31"/>
  <c r="M98" i="31"/>
  <c r="M99" i="31"/>
  <c r="M100" i="31"/>
  <c r="M101" i="31"/>
  <c r="M102" i="31"/>
  <c r="M103" i="31"/>
  <c r="M104" i="31"/>
  <c r="M105" i="31"/>
  <c r="M106" i="31"/>
  <c r="M107" i="31"/>
  <c r="M108" i="31"/>
  <c r="M109" i="31"/>
  <c r="M110" i="31"/>
  <c r="M111" i="31"/>
  <c r="M112" i="31"/>
  <c r="M113" i="31"/>
  <c r="M114" i="31"/>
  <c r="M115" i="31"/>
  <c r="M116" i="31"/>
  <c r="M117" i="31"/>
  <c r="M118" i="31"/>
  <c r="M119" i="31"/>
  <c r="M120" i="31"/>
  <c r="M121" i="31"/>
  <c r="M122" i="31"/>
  <c r="M123" i="31"/>
  <c r="M124" i="31"/>
  <c r="M125" i="31"/>
  <c r="M126" i="31"/>
  <c r="M127" i="31"/>
  <c r="M128" i="31"/>
  <c r="M129" i="31"/>
  <c r="M130" i="31"/>
  <c r="M131" i="31"/>
  <c r="M132" i="31"/>
  <c r="M133" i="31"/>
  <c r="M134" i="31"/>
  <c r="M135" i="31"/>
  <c r="M136" i="31"/>
  <c r="M137" i="31"/>
  <c r="M138" i="31"/>
  <c r="M139" i="31"/>
  <c r="M140" i="31"/>
  <c r="M141" i="31"/>
  <c r="M142" i="31"/>
  <c r="M143" i="31"/>
  <c r="M144" i="31"/>
  <c r="M145" i="31"/>
  <c r="M146" i="31"/>
  <c r="M147" i="31"/>
  <c r="M148" i="31"/>
  <c r="M149" i="31"/>
  <c r="M150" i="31"/>
  <c r="M151" i="31"/>
  <c r="M152" i="31"/>
  <c r="M153" i="31"/>
  <c r="M154" i="31"/>
  <c r="M155" i="31"/>
  <c r="M156" i="31"/>
  <c r="M157" i="31"/>
  <c r="M158" i="31"/>
  <c r="M159" i="31"/>
  <c r="M160" i="31"/>
  <c r="M161" i="31"/>
  <c r="M162" i="31"/>
  <c r="M163" i="31"/>
  <c r="M164" i="31"/>
  <c r="M165" i="31"/>
  <c r="M166" i="31"/>
  <c r="M167" i="31"/>
  <c r="M168" i="31"/>
  <c r="M169" i="31"/>
  <c r="M170" i="31"/>
  <c r="M171" i="31"/>
  <c r="M172" i="31"/>
  <c r="M173" i="31"/>
  <c r="M174" i="31"/>
  <c r="M175" i="31"/>
  <c r="M176" i="31"/>
  <c r="M177" i="31"/>
  <c r="M178" i="31"/>
  <c r="M179" i="31"/>
  <c r="M180" i="31"/>
  <c r="M181" i="31"/>
  <c r="M182" i="31"/>
  <c r="M183" i="31"/>
  <c r="M185" i="31"/>
  <c r="M186" i="31"/>
  <c r="M187" i="31"/>
  <c r="M188" i="31"/>
  <c r="M189" i="31"/>
  <c r="M190" i="31"/>
  <c r="M191" i="31"/>
  <c r="M192" i="31"/>
  <c r="M193" i="31"/>
  <c r="M194" i="31"/>
  <c r="M195" i="31"/>
  <c r="M196" i="31"/>
  <c r="M197" i="31"/>
  <c r="M198" i="31"/>
  <c r="M199" i="31"/>
  <c r="M200" i="31"/>
  <c r="M201" i="31"/>
  <c r="M202" i="31"/>
  <c r="M203" i="31"/>
  <c r="M204" i="31"/>
  <c r="M205" i="31"/>
  <c r="M206" i="31"/>
  <c r="M207" i="31"/>
  <c r="M208" i="31"/>
  <c r="M209" i="31"/>
  <c r="M210" i="31"/>
  <c r="M211" i="31"/>
  <c r="M212" i="31"/>
  <c r="M213" i="31"/>
  <c r="M214" i="31"/>
  <c r="M215" i="31"/>
  <c r="M216" i="31"/>
  <c r="M217" i="31"/>
  <c r="M218" i="31"/>
  <c r="M219" i="31"/>
  <c r="M220" i="31"/>
  <c r="M221" i="31"/>
  <c r="M223" i="31"/>
  <c r="M224" i="31"/>
  <c r="M225" i="31"/>
  <c r="M226" i="31"/>
  <c r="M227" i="31"/>
  <c r="M228" i="31"/>
  <c r="M229" i="31"/>
  <c r="M230" i="31"/>
  <c r="M231" i="31"/>
  <c r="M232" i="31"/>
  <c r="M233" i="31"/>
  <c r="M234" i="31"/>
  <c r="M235" i="31"/>
  <c r="M236" i="31"/>
  <c r="M237" i="31"/>
  <c r="M238" i="31"/>
  <c r="M239" i="31"/>
  <c r="M240" i="31"/>
  <c r="M241" i="31"/>
  <c r="M242" i="31"/>
  <c r="M243" i="31"/>
  <c r="M244" i="31"/>
  <c r="M245" i="31"/>
  <c r="M246" i="31"/>
  <c r="M247" i="31"/>
  <c r="M248" i="31"/>
  <c r="M249" i="31"/>
  <c r="M250" i="31"/>
  <c r="M251" i="31"/>
  <c r="O3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6" i="31"/>
  <c r="O187" i="31"/>
  <c r="O188" i="31"/>
  <c r="O189" i="31"/>
  <c r="O190" i="31"/>
  <c r="O191" i="31"/>
  <c r="O192" i="31"/>
  <c r="O193" i="31"/>
  <c r="O194" i="31"/>
  <c r="O195" i="31"/>
  <c r="O196" i="31"/>
  <c r="O197" i="31"/>
  <c r="O198" i="31"/>
  <c r="O199" i="31"/>
  <c r="O200" i="31"/>
  <c r="O201" i="31"/>
  <c r="O202" i="31"/>
  <c r="O203" i="31"/>
  <c r="O204" i="31"/>
  <c r="O205" i="31"/>
  <c r="O206" i="31"/>
  <c r="O207" i="31"/>
  <c r="O208" i="31"/>
  <c r="O209" i="31"/>
  <c r="O210" i="31"/>
  <c r="O211" i="31"/>
  <c r="O212" i="31"/>
  <c r="O213" i="31"/>
  <c r="O214" i="31"/>
  <c r="O215" i="31"/>
  <c r="O216" i="31"/>
  <c r="O217" i="31"/>
  <c r="O218" i="31"/>
  <c r="O219" i="31"/>
  <c r="O220" i="31"/>
  <c r="O221" i="31"/>
  <c r="O222" i="31"/>
  <c r="O223" i="31"/>
  <c r="O224" i="31"/>
  <c r="O225" i="31"/>
  <c r="O226" i="31"/>
  <c r="O227" i="31"/>
  <c r="O228" i="31"/>
  <c r="O229" i="31"/>
  <c r="O230" i="31"/>
  <c r="O231" i="31"/>
  <c r="O232" i="31"/>
  <c r="O233" i="31"/>
  <c r="O234" i="31"/>
  <c r="O235" i="31"/>
  <c r="O236" i="31"/>
  <c r="O237" i="31"/>
  <c r="O238" i="31"/>
  <c r="O239" i="31"/>
  <c r="O240" i="31"/>
  <c r="O241" i="31"/>
  <c r="O242" i="31"/>
  <c r="O243" i="31"/>
  <c r="O244" i="31"/>
  <c r="O245" i="31"/>
  <c r="O246" i="31"/>
  <c r="O247" i="31"/>
  <c r="O248" i="31"/>
  <c r="O249" i="31"/>
  <c r="O250" i="31"/>
  <c r="O251" i="31"/>
  <c r="N251" i="31"/>
  <c r="N250" i="31"/>
  <c r="N249" i="31"/>
  <c r="N248" i="31"/>
  <c r="N247" i="31"/>
  <c r="N246" i="31"/>
  <c r="N245" i="31"/>
  <c r="N244" i="31"/>
  <c r="N243" i="31"/>
  <c r="N242" i="31"/>
  <c r="N241" i="31"/>
  <c r="N240" i="31"/>
  <c r="N239" i="31"/>
  <c r="N238" i="31"/>
  <c r="N237" i="31"/>
  <c r="N236" i="31"/>
  <c r="N235" i="31"/>
  <c r="N234" i="31"/>
  <c r="N233" i="31"/>
  <c r="N232" i="31"/>
  <c r="N231" i="31"/>
  <c r="N230" i="31"/>
  <c r="N229" i="31"/>
  <c r="N228" i="31"/>
  <c r="N227" i="31"/>
  <c r="N226" i="31"/>
  <c r="N225" i="31"/>
  <c r="N224" i="31"/>
  <c r="N223" i="31"/>
  <c r="N222" i="31"/>
  <c r="N221" i="31"/>
  <c r="N220" i="31"/>
  <c r="N219" i="31"/>
  <c r="N218" i="31"/>
  <c r="N217" i="31"/>
  <c r="N216" i="31"/>
  <c r="N215" i="31"/>
  <c r="N214" i="31"/>
  <c r="N213" i="31"/>
  <c r="N212" i="31"/>
  <c r="N211" i="31"/>
  <c r="N210" i="31"/>
  <c r="N209" i="31"/>
  <c r="N208" i="31"/>
  <c r="N207" i="31"/>
  <c r="N206" i="31"/>
  <c r="N205" i="31"/>
  <c r="N204" i="31"/>
  <c r="N203" i="31"/>
  <c r="N202" i="31"/>
  <c r="N201" i="31"/>
  <c r="N200" i="31"/>
  <c r="N199" i="31"/>
  <c r="N198" i="31"/>
  <c r="N197" i="31"/>
  <c r="N196" i="31"/>
  <c r="N195" i="31"/>
  <c r="N194" i="31"/>
  <c r="N193" i="31"/>
  <c r="N192" i="31"/>
  <c r="N191" i="31"/>
  <c r="N190" i="31"/>
  <c r="N189" i="31"/>
  <c r="N188" i="31"/>
  <c r="N187" i="31"/>
  <c r="N186" i="31"/>
  <c r="N185" i="31"/>
  <c r="N184" i="31"/>
  <c r="N183" i="31"/>
  <c r="N182" i="31"/>
  <c r="N181" i="31"/>
  <c r="N180" i="31"/>
  <c r="N179" i="31"/>
  <c r="N178" i="31"/>
  <c r="N177" i="31"/>
  <c r="N176" i="31"/>
  <c r="N175" i="31"/>
  <c r="N174" i="31"/>
  <c r="N173" i="31"/>
  <c r="N172" i="31"/>
  <c r="N171" i="31"/>
  <c r="N170" i="31"/>
  <c r="N169" i="31"/>
  <c r="N168" i="31"/>
  <c r="N167" i="31"/>
  <c r="N166" i="31"/>
  <c r="N165" i="31"/>
  <c r="N164" i="31"/>
  <c r="N163" i="31"/>
  <c r="N162" i="31"/>
  <c r="N161" i="31"/>
  <c r="N160" i="31"/>
  <c r="N159" i="31"/>
  <c r="N158" i="31"/>
  <c r="N157" i="31"/>
  <c r="N156" i="31"/>
  <c r="N155" i="31"/>
  <c r="N154" i="31"/>
  <c r="N153" i="31"/>
  <c r="N152" i="31"/>
  <c r="N151" i="31"/>
  <c r="N150" i="31"/>
  <c r="N149" i="31"/>
  <c r="N148" i="31"/>
  <c r="N147" i="31"/>
  <c r="N146" i="31"/>
  <c r="N145" i="31"/>
  <c r="N144" i="31"/>
  <c r="N143" i="31"/>
  <c r="N142" i="31"/>
  <c r="N141" i="31"/>
  <c r="N140" i="31"/>
  <c r="N139" i="31"/>
  <c r="N138" i="31"/>
  <c r="N137" i="31"/>
  <c r="N136" i="31"/>
  <c r="N135" i="31"/>
  <c r="N134" i="31"/>
  <c r="N133" i="31"/>
  <c r="N132" i="31"/>
  <c r="N131" i="31"/>
  <c r="N130" i="31"/>
  <c r="N129" i="31"/>
  <c r="N128" i="31"/>
  <c r="N127" i="31"/>
  <c r="N126" i="31"/>
  <c r="N125" i="31"/>
  <c r="N124" i="31"/>
  <c r="N123" i="31"/>
  <c r="N122" i="31"/>
  <c r="N121" i="31"/>
  <c r="N120" i="31"/>
  <c r="N119" i="31"/>
  <c r="N118" i="31"/>
  <c r="N117" i="31"/>
  <c r="N116" i="31"/>
  <c r="N115" i="31"/>
  <c r="N114" i="31"/>
  <c r="N113" i="31"/>
  <c r="N112" i="31"/>
  <c r="N111" i="31"/>
  <c r="N110" i="31"/>
  <c r="N109" i="31"/>
  <c r="N108" i="31"/>
  <c r="N107" i="31"/>
  <c r="N106" i="31"/>
  <c r="N105" i="31"/>
  <c r="N104" i="31"/>
  <c r="N103" i="31"/>
  <c r="N102" i="31"/>
  <c r="N101" i="31"/>
  <c r="N100" i="31"/>
  <c r="N99" i="31"/>
  <c r="N98" i="31"/>
  <c r="N97" i="31"/>
  <c r="N96" i="31"/>
  <c r="N95" i="31"/>
  <c r="N94" i="31"/>
  <c r="N93" i="31"/>
  <c r="N92" i="31"/>
  <c r="N91" i="31"/>
  <c r="N90" i="31"/>
  <c r="N89" i="31"/>
  <c r="N88" i="31"/>
  <c r="N87" i="31"/>
  <c r="N86" i="31"/>
  <c r="N85" i="31"/>
  <c r="N84" i="31"/>
  <c r="N83" i="31"/>
  <c r="N82" i="31"/>
  <c r="N81" i="31"/>
  <c r="N80" i="31"/>
  <c r="N79" i="31"/>
  <c r="N78" i="31"/>
  <c r="N77" i="31"/>
  <c r="N76" i="31"/>
  <c r="N75" i="31"/>
  <c r="N74" i="31"/>
  <c r="N73" i="31"/>
  <c r="N72" i="31"/>
  <c r="N71" i="31"/>
  <c r="N70" i="31"/>
  <c r="N69" i="31"/>
  <c r="N68" i="31"/>
  <c r="N67" i="31"/>
  <c r="N66" i="31"/>
  <c r="N65" i="31"/>
  <c r="N64" i="31"/>
  <c r="N63" i="31"/>
  <c r="N62" i="31"/>
  <c r="N61" i="31"/>
  <c r="N60" i="31"/>
  <c r="N59" i="31"/>
  <c r="N58" i="31"/>
  <c r="N57" i="31"/>
  <c r="N56" i="31"/>
  <c r="N55" i="31"/>
  <c r="N54" i="31"/>
  <c r="N53" i="31"/>
  <c r="N52" i="31"/>
  <c r="N51" i="31"/>
  <c r="N50" i="31"/>
  <c r="N49" i="31"/>
  <c r="N48" i="31"/>
  <c r="N47" i="31"/>
  <c r="N46" i="31"/>
  <c r="N45" i="31"/>
  <c r="N44" i="31"/>
  <c r="N43" i="31"/>
  <c r="N42" i="31"/>
  <c r="N41" i="31"/>
  <c r="N40" i="31"/>
  <c r="N39" i="31"/>
  <c r="N38" i="31"/>
  <c r="N37" i="31"/>
  <c r="N36" i="31"/>
  <c r="N35" i="31"/>
  <c r="N34" i="31"/>
  <c r="N33" i="31"/>
  <c r="N32" i="31"/>
  <c r="N31" i="31"/>
  <c r="N30" i="31"/>
  <c r="N29" i="31"/>
  <c r="N28" i="31"/>
  <c r="N27" i="31"/>
  <c r="N26" i="31"/>
  <c r="N25" i="31"/>
  <c r="N24" i="31"/>
  <c r="N23" i="31"/>
  <c r="N22" i="31"/>
  <c r="N21" i="31"/>
  <c r="N20" i="31"/>
  <c r="N19" i="31"/>
  <c r="N18" i="31"/>
  <c r="N17" i="31"/>
  <c r="N16" i="31"/>
  <c r="N15" i="31"/>
  <c r="N14" i="31"/>
  <c r="N13" i="31"/>
  <c r="N12" i="31"/>
  <c r="N11" i="31"/>
  <c r="N10" i="31"/>
  <c r="N9" i="31"/>
  <c r="N8" i="31"/>
  <c r="N7" i="31"/>
  <c r="N6" i="31"/>
  <c r="N5" i="31"/>
  <c r="N4" i="31"/>
  <c r="N3" i="31"/>
  <c r="B14" i="34"/>
  <c r="B13" i="34"/>
  <c r="B17" i="34"/>
  <c r="B18" i="34"/>
  <c r="B19" i="34"/>
  <c r="B16" i="34"/>
  <c r="B15" i="34"/>
  <c r="B20" i="34" l="1"/>
</calcChain>
</file>

<file path=xl/sharedStrings.xml><?xml version="1.0" encoding="utf-8"?>
<sst xmlns="http://schemas.openxmlformats.org/spreadsheetml/2006/main" count="3583" uniqueCount="181">
  <si>
    <t>Téléphone</t>
  </si>
  <si>
    <t>Accueil</t>
  </si>
  <si>
    <t>Critère</t>
  </si>
  <si>
    <t>/20</t>
  </si>
  <si>
    <t>Rampe accès</t>
  </si>
  <si>
    <t>Signalétique claire</t>
  </si>
  <si>
    <t>Accessibilité numérique</t>
  </si>
  <si>
    <t>Accueil adapté</t>
  </si>
  <si>
    <t>Clarté information</t>
  </si>
  <si>
    <t>Total</t>
  </si>
  <si>
    <t>Score accessibilité</t>
  </si>
  <si>
    <t>code_postal</t>
  </si>
  <si>
    <t>Éducation</t>
  </si>
  <si>
    <t>Bruit</t>
  </si>
  <si>
    <t>Traitement dossier</t>
  </si>
  <si>
    <t>Borne</t>
  </si>
  <si>
    <t>Numérique</t>
  </si>
  <si>
    <t>En ligne</t>
  </si>
  <si>
    <t>Service</t>
  </si>
  <si>
    <t>Signalétique</t>
  </si>
  <si>
    <t>Orientation</t>
  </si>
  <si>
    <t>Culture</t>
  </si>
  <si>
    <t>Information</t>
  </si>
  <si>
    <t>Sur place</t>
  </si>
  <si>
    <t>Attente</t>
  </si>
  <si>
    <t>Paiement</t>
  </si>
  <si>
    <t>Accessibilité physique</t>
  </si>
  <si>
    <t>Lyon</t>
  </si>
  <si>
    <t>Villeurbanne</t>
  </si>
  <si>
    <t>Grenoble</t>
  </si>
  <si>
    <t>Médiathèque</t>
  </si>
  <si>
    <t>École</t>
  </si>
  <si>
    <t>Mairie</t>
  </si>
  <si>
    <t>Info</t>
  </si>
  <si>
    <t>Centre social</t>
  </si>
  <si>
    <t>Musée</t>
  </si>
  <si>
    <t>Date_observation</t>
  </si>
  <si>
    <t>Ville</t>
  </si>
  <si>
    <t>Type_lieu</t>
  </si>
  <si>
    <t>Temps_attente_minutes</t>
  </si>
  <si>
    <t>Niveau_satisfaction_1_5</t>
  </si>
  <si>
    <t>Niveau_gravite_1_3</t>
  </si>
  <si>
    <t>Score_accessibilite_0_100</t>
  </si>
  <si>
    <t>Phase_parcours</t>
  </si>
  <si>
    <t>Canal_acces</t>
  </si>
  <si>
    <t>Diagnostic / Évaluation</t>
  </si>
  <si>
    <t>Accueil &amp; Orientation</t>
  </si>
  <si>
    <t>Temps d’attente</t>
  </si>
  <si>
    <t>Collecte possible</t>
  </si>
  <si>
    <t>Système de ticketing</t>
  </si>
  <si>
    <t>Borne numérique</t>
  </si>
  <si>
    <t>Estimation automatique (badge entrée / sortie)</t>
  </si>
  <si>
    <t>Mini sondage email</t>
  </si>
  <si>
    <t>Questionnaire QR code</t>
  </si>
  <si>
    <t>Borne smiley en sortie</t>
  </si>
  <si>
    <t xml:space="preserve">   Satisfaction (1 à 5)</t>
  </si>
  <si>
    <t xml:space="preserve">          Catégorie de problème</t>
  </si>
  <si>
    <t xml:space="preserve">Liste fermée obligatoire </t>
  </si>
  <si>
    <t>Sélection par l’agent
Formulaire post-visite : 
À quelle heure avez-vous attendu avant d'être reçu ? (minutes)
Êtes-vous satisfait ? (1-5 étoiles) 
Quel était le problème principal ? (liste déroulante)
Gravité du problème ? (Mineur/Moyen/Grave)
Avez-vous pu accéder facilement ? (score 0-100 ou Facile/Moyen/Difficile)</t>
  </si>
  <si>
    <t>Accueil
Attente
Signalétique
Numérique
Information
Accéssibilité physique
Bruit</t>
  </si>
  <si>
    <t xml:space="preserve">           Gravité (1 à 3)</t>
  </si>
  <si>
    <t>Évaluée par</t>
  </si>
  <si>
    <t>Responsable de site
Superviseur
Système de classification interne</t>
  </si>
  <si>
    <t>1 = mineur
2 = modéré
3 = critique</t>
  </si>
  <si>
    <t>Annecy</t>
  </si>
  <si>
    <t>Saint-Étienne</t>
  </si>
  <si>
    <t>Valence</t>
  </si>
  <si>
    <t>Secteur</t>
  </si>
  <si>
    <t>Centre de formation</t>
  </si>
  <si>
    <t>Maison des services</t>
  </si>
  <si>
    <t>Bibliothèque</t>
  </si>
  <si>
    <t>Salle d’exposition</t>
  </si>
  <si>
    <t>Collège</t>
  </si>
  <si>
    <t>CAF locale</t>
  </si>
  <si>
    <t>Agence administrative</t>
  </si>
  <si>
    <t>École primaire</t>
  </si>
  <si>
    <t>Lycée</t>
  </si>
  <si>
    <t>Taux d'insatisfaction</t>
  </si>
  <si>
    <t>Insatisfait</t>
  </si>
  <si>
    <t>Temps d'attente moyen</t>
  </si>
  <si>
    <t>Paramètre</t>
  </si>
  <si>
    <t>Valeur</t>
  </si>
  <si>
    <t>Seuil insatisfaction (&lt;=)</t>
  </si>
  <si>
    <t>Seuil mauvais accès (&lt;)</t>
  </si>
  <si>
    <t>Seuil attente longue (&gt;)</t>
  </si>
  <si>
    <t>Paramètres</t>
  </si>
  <si>
    <t>Mauvais accès</t>
  </si>
  <si>
    <t>Phase de parcours</t>
  </si>
  <si>
    <t>Gravité critique</t>
  </si>
  <si>
    <t>Attente longue</t>
  </si>
  <si>
    <t>Canal</t>
  </si>
  <si>
    <t>Dasboaord DATA</t>
  </si>
  <si>
    <t>Indicateur</t>
  </si>
  <si>
    <t>Satisfaction moyenne</t>
  </si>
  <si>
    <t>Gravité critique moyenne</t>
  </si>
  <si>
    <t>Moyenne des mauvais accès</t>
  </si>
  <si>
    <t xml:space="preserve">Résumé KPI </t>
  </si>
  <si>
    <t>Insatisfaction par phase</t>
  </si>
  <si>
    <t>Problème des insatisfaits</t>
  </si>
  <si>
    <t>Phase</t>
  </si>
  <si>
    <t>Nb Observations</t>
  </si>
  <si>
    <t>janv</t>
  </si>
  <si>
    <t>févr</t>
  </si>
  <si>
    <t>mars</t>
  </si>
  <si>
    <t>avr</t>
  </si>
  <si>
    <t>Problème</t>
  </si>
  <si>
    <t>Nombre de Catégorie_problème</t>
  </si>
  <si>
    <t>Catégorie_problème</t>
  </si>
  <si>
    <t xml:space="preserve">Insatisfait = </t>
  </si>
  <si>
    <t>satisfaction ≤ seuil</t>
  </si>
  <si>
    <t xml:space="preserve">Mauvais accès = </t>
  </si>
  <si>
    <t>score &lt; seuil</t>
  </si>
  <si>
    <t>Attente longue =</t>
  </si>
  <si>
    <t xml:space="preserve"> attente &gt; seuil</t>
  </si>
  <si>
    <t>Categorie_problème</t>
  </si>
  <si>
    <t>Définition</t>
  </si>
  <si>
    <t>Expérience usager</t>
  </si>
  <si>
    <t>Taux_Insatisfait</t>
  </si>
  <si>
    <t>Gravité critique par ville</t>
  </si>
  <si>
    <t>Performance opérationnelle</t>
  </si>
  <si>
    <t>Temps d'attente moyen par ville</t>
  </si>
  <si>
    <t>Temps d'attente moyen par phase de parcours</t>
  </si>
  <si>
    <t>Satisfaction usagers</t>
  </si>
  <si>
    <t>Satisfaction moyenne par ville</t>
  </si>
  <si>
    <t>Taux d'insatisfaction par secteur</t>
  </si>
  <si>
    <t>Gravité des problèmes</t>
  </si>
  <si>
    <t>Gravité critique par catégorie de problème</t>
  </si>
  <si>
    <t>Nature des problèmes</t>
  </si>
  <si>
    <t xml:space="preserve">Top de catégories </t>
  </si>
  <si>
    <t>Problèmes graves</t>
  </si>
  <si>
    <t>Temps d'attente moyen global</t>
  </si>
  <si>
    <t>% insatisfaction global</t>
  </si>
  <si>
    <t>Score accessibilité moyen</t>
  </si>
  <si>
    <t>% Gravité critique</t>
  </si>
  <si>
    <t>Nombre d'observations</t>
  </si>
  <si>
    <t>Performance territoriale</t>
  </si>
  <si>
    <t>Diagnostic</t>
  </si>
  <si>
    <t>Score moyen par canal</t>
  </si>
  <si>
    <t>Détails pou for Temps d'attente moyen - Mois (Date_observation): Feb, Attente longue: 1</t>
  </si>
  <si>
    <t>Analyse</t>
  </si>
  <si>
    <t>Moyenne de Gravité critique</t>
  </si>
  <si>
    <t>Mois</t>
  </si>
  <si>
    <t>Niveau_gravité_1_3</t>
  </si>
  <si>
    <t>Score_accessibilité_0_100</t>
  </si>
  <si>
    <t>Score moyen_accessibilité</t>
  </si>
  <si>
    <t>Temps moyen_attente</t>
  </si>
  <si>
    <t>Nombre observations</t>
  </si>
  <si>
    <t>Attente longue moyenne</t>
  </si>
  <si>
    <t>Moyenne_Insatisfait</t>
  </si>
  <si>
    <t>Correlation Attente/Insatisfaction</t>
  </si>
  <si>
    <t>0,6 ou plus</t>
  </si>
  <si>
    <t xml:space="preserve">Corrélation forte  → </t>
  </si>
  <si>
    <t xml:space="preserve">Corrélation modérée → </t>
  </si>
  <si>
    <t>Corrélation faible →</t>
  </si>
  <si>
    <t>mai</t>
  </si>
  <si>
    <t>Taux de Gravité critique</t>
  </si>
  <si>
    <t>Nombre Observations</t>
  </si>
  <si>
    <t>Gravité critique par secteur</t>
  </si>
  <si>
    <t>Moyenne de temps d'attente par mois</t>
  </si>
  <si>
    <t>Le dépassement du seuil de 30 minutes augmente-t-il significativement le taux d’insatisfaction ?</t>
  </si>
  <si>
    <t>Une meilleure accessibilité est-elle associée à une satisfaction plus élevée ?</t>
  </si>
  <si>
    <t>Les secteurs avec le plus grand nombre d’observations sont-ils aussi les plus graves ?</t>
  </si>
  <si>
    <t>ÉTUDE 1 : Attente longue (0 vs 1)</t>
  </si>
  <si>
    <t>Correlation</t>
  </si>
  <si>
    <t>ÉTUDE 2 : Corrélation attente longue / insatisfaction</t>
  </si>
  <si>
    <t>Les villes où il y a plus de cas &gt; 30 min ont-elles plus d’insatisfaction ?</t>
  </si>
  <si>
    <t>Taux_Attente longue</t>
  </si>
  <si>
    <t xml:space="preserve"> Étude 2A — Relation linéaire</t>
  </si>
  <si>
    <t xml:space="preserve">Temps d'attente moyen </t>
  </si>
  <si>
    <t>Étude 2B — Effet seuil (&gt;30 min)</t>
  </si>
  <si>
    <t>ÉTUDE 3 : Corrélation accessibilité / satisfaction</t>
  </si>
  <si>
    <t>ÉTUDE 4 : Gravité vs volume</t>
  </si>
  <si>
    <t>ÉTUDE 5 : Vérification des biais</t>
  </si>
  <si>
    <t>Les petites tailles d’échantillon produisent-elles des taux extrêmes ?</t>
  </si>
  <si>
    <t>2. Est-elle stable selon les villes ?</t>
  </si>
  <si>
    <t xml:space="preserve">1. Quelle est la différence de taux ? </t>
  </si>
  <si>
    <t>3. Est-elle amplifiée selon le canal ?</t>
  </si>
  <si>
    <t>Segments intéractifs</t>
  </si>
  <si>
    <t>Plus le temps d’attente moyen est élevé, plus l’insatisfaction augmente-t-elle ?</t>
  </si>
  <si>
    <t>Méthodologie</t>
  </si>
  <si>
    <t>Données simulées à des fins pédagogiques – 250 observations – Analyse statistique et outil d’aide à la décision.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</si>
</sst>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[&lt;=9999999]###\-####;\(###\)\ ###\-####"/>
    <numFmt numFmtId="165" formatCode="_-* #,##0.00\ _€_-;\-* #,##0.00\ _€_-;_-* &quot;-&quot;??\ _€_-;_-@_-"/>
    <numFmt numFmtId="166" formatCode="_-* #,##0\ _€_-;\-* #,##0\ _€_-;_-* &quot;-&quot;\ _€_-;_-@_-"/>
    <numFmt numFmtId="167" formatCode="0.0"/>
    <numFmt numFmtId="176" formatCode="0.0000"/>
  </numFmts>
  <fonts count="72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sz val="18"/>
      <color theme="3"/>
      <name val="Calibri"/>
      <family val="2"/>
      <charset val="134"/>
      <scheme val="maj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40"/>
      <color theme="4" tint="-0.249977111117893"/>
      <name val="Calibri"/>
      <family val="2"/>
      <scheme val="major"/>
    </font>
    <font>
      <b/>
      <sz val="20"/>
      <color theme="4" tint="-0.249977111117893"/>
      <name val="Calibri"/>
      <family val="2"/>
      <scheme val="major"/>
    </font>
    <font>
      <sz val="14"/>
      <color theme="4" tint="-0.249977111117893"/>
      <name val="Calibri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36"/>
      <color theme="4" tint="-0.249977111117893"/>
      <name val="Calibri"/>
      <family val="2"/>
      <scheme val="major"/>
    </font>
    <font>
      <b/>
      <sz val="28"/>
      <color theme="4" tint="-0.249977111117893"/>
      <name val="Calibri"/>
      <family val="2"/>
      <scheme val="major"/>
    </font>
    <font>
      <b/>
      <sz val="12"/>
      <color rgb="FF404040"/>
      <name val="Calibri"/>
      <family val="2"/>
    </font>
    <font>
      <b/>
      <sz val="18"/>
      <color rgb="FF0D3B2A"/>
      <name val="Poppins"/>
    </font>
    <font>
      <b/>
      <sz val="12"/>
      <color rgb="FF0D3B2A"/>
      <name val="Poppins"/>
    </font>
    <font>
      <b/>
      <sz val="11"/>
      <color rgb="FF0D3B2A"/>
      <name val="Poppins"/>
    </font>
    <font>
      <b/>
      <u/>
      <sz val="11"/>
      <color rgb="FF0D3B2A"/>
      <name val="Poppins"/>
    </font>
    <font>
      <b/>
      <sz val="11"/>
      <color theme="1" tint="0.24994659260841701"/>
      <name val="Poppins"/>
    </font>
    <font>
      <b/>
      <sz val="11"/>
      <color rgb="FF7030A0"/>
      <name val="Calibri"/>
      <family val="2"/>
      <scheme val="minor"/>
    </font>
    <font>
      <b/>
      <sz val="26"/>
      <color theme="4" tint="-0.249977111117893"/>
      <name val="Calibri"/>
      <family val="2"/>
      <scheme val="major"/>
    </font>
    <font>
      <b/>
      <sz val="12"/>
      <name val="Poppins"/>
    </font>
    <font>
      <b/>
      <sz val="12"/>
      <color rgb="FF7030A0"/>
      <name val="Poppins"/>
    </font>
    <font>
      <b/>
      <u/>
      <sz val="20"/>
      <color rgb="FF7030A0"/>
      <name val="Calibri"/>
      <family val="2"/>
      <scheme val="minor"/>
    </font>
    <font>
      <b/>
      <sz val="14"/>
      <color theme="4" tint="-0.249977111117893"/>
      <name val="Calibri"/>
      <family val="2"/>
      <scheme val="major"/>
    </font>
    <font>
      <b/>
      <sz val="20"/>
      <color rgb="FF7030A0"/>
      <name val="Calibri"/>
      <family val="2"/>
      <scheme val="major"/>
    </font>
    <font>
      <b/>
      <sz val="14"/>
      <color rgb="FF3F1C5A"/>
      <name val="Poppins"/>
    </font>
    <font>
      <b/>
      <sz val="10"/>
      <color theme="1" tint="0.24994659260841701"/>
      <name val="Calibri"/>
      <family val="2"/>
      <scheme val="minor"/>
    </font>
    <font>
      <b/>
      <sz val="11"/>
      <color rgb="FFC00000"/>
      <name val="Poppins"/>
    </font>
    <font>
      <b/>
      <sz val="10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7030A0"/>
      <name val="Calibri"/>
      <family val="2"/>
      <scheme val="major"/>
    </font>
    <font>
      <b/>
      <sz val="11"/>
      <color rgb="FFC0000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4" tint="-0.499984740745262"/>
      <name val="Calibri"/>
      <family val="2"/>
      <scheme val="major"/>
    </font>
    <font>
      <b/>
      <sz val="12"/>
      <color rgb="FF7030A0"/>
      <name val="Calibri"/>
      <family val="2"/>
      <scheme val="minor"/>
    </font>
    <font>
      <b/>
      <u/>
      <sz val="16"/>
      <color rgb="FF7030A0"/>
      <name val="Calibri"/>
      <family val="2"/>
      <scheme val="major"/>
    </font>
    <font>
      <b/>
      <sz val="14"/>
      <color rgb="FF2C3E50"/>
      <name val="Poppins"/>
    </font>
    <font>
      <b/>
      <sz val="40"/>
      <color rgb="FF2C3E50"/>
      <name val="Calibri"/>
      <family val="2"/>
      <scheme val="major"/>
    </font>
    <font>
      <b/>
      <u/>
      <sz val="16"/>
      <color rgb="FF2C3E50"/>
      <name val="Segoe UI"/>
      <family val="2"/>
    </font>
    <font>
      <b/>
      <sz val="26"/>
      <color rgb="FF2C3E50"/>
      <name val="Segoe UI"/>
      <family val="2"/>
    </font>
    <font>
      <b/>
      <u/>
      <sz val="14"/>
      <color rgb="FF2C3E50"/>
      <name val="Poppins"/>
    </font>
    <font>
      <b/>
      <u/>
      <sz val="20"/>
      <color rgb="FF2C3E50"/>
      <name val="Calibri"/>
      <family val="2"/>
      <scheme val="minor"/>
    </font>
    <font>
      <b/>
      <sz val="14"/>
      <color rgb="FF2C3E50"/>
      <name val="Calibri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FAFA"/>
        <bgColor indexed="64"/>
      </patternFill>
    </fill>
    <fill>
      <patternFill patternType="solid">
        <fgColor rgb="FFF5F0EB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</borders>
  <cellStyleXfs count="61">
    <xf numFmtId="0" fontId="0" fillId="0" borderId="0"/>
    <xf numFmtId="0" fontId="7" fillId="0" borderId="1" applyNumberFormat="0" applyFill="0" applyAlignment="0" applyProtection="0"/>
    <xf numFmtId="0" fontId="5" fillId="0" borderId="2" applyNumberFormat="0" applyFill="0" applyBorder="0" applyAlignment="0" applyProtection="0"/>
    <xf numFmtId="0" fontId="6" fillId="0" borderId="3" applyNumberFormat="0" applyFill="0" applyBorder="0" applyAlignment="0" applyProtection="0"/>
    <xf numFmtId="164" fontId="8" fillId="0" borderId="0" applyFont="0" applyFill="0" applyBorder="0" applyAlignment="0" applyProtection="0"/>
    <xf numFmtId="14" fontId="8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9" applyNumberFormat="0" applyAlignment="0" applyProtection="0"/>
    <xf numFmtId="0" fontId="22" fillId="6" borderId="10" applyNumberFormat="0" applyAlignment="0" applyProtection="0"/>
    <xf numFmtId="0" fontId="23" fillId="6" borderId="9" applyNumberFormat="0" applyAlignment="0" applyProtection="0"/>
    <xf numFmtId="0" fontId="24" fillId="0" borderId="11" applyNumberFormat="0" applyFill="0" applyAlignment="0" applyProtection="0"/>
    <xf numFmtId="0" fontId="25" fillId="7" borderId="12" applyNumberFormat="0" applyAlignment="0" applyProtection="0"/>
    <xf numFmtId="0" fontId="26" fillId="0" borderId="0" applyNumberFormat="0" applyFill="0" applyBorder="0" applyAlignment="0" applyProtection="0"/>
    <xf numFmtId="0" fontId="15" fillId="8" borderId="13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" fillId="0" borderId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2" fillId="0" borderId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" fillId="0" borderId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" fillId="0" borderId="0"/>
    <xf numFmtId="44" fontId="15" fillId="0" borderId="0" applyFont="0" applyFill="0" applyBorder="0" applyAlignment="0" applyProtection="0"/>
  </cellStyleXfs>
  <cellXfs count="122">
    <xf numFmtId="0" fontId="0" fillId="0" borderId="0" xfId="0"/>
    <xf numFmtId="0" fontId="30" fillId="33" borderId="18" xfId="49" applyFont="1" applyFill="1" applyBorder="1" applyAlignment="1">
      <alignment horizontal="center" vertical="top"/>
    </xf>
    <xf numFmtId="0" fontId="13" fillId="33" borderId="0" xfId="0" applyFont="1" applyFill="1"/>
    <xf numFmtId="2" fontId="13" fillId="33" borderId="0" xfId="0" applyNumberFormat="1" applyFont="1" applyFill="1"/>
    <xf numFmtId="2" fontId="38" fillId="33" borderId="0" xfId="0" applyNumberFormat="1" applyFont="1" applyFill="1"/>
    <xf numFmtId="0" fontId="40" fillId="33" borderId="0" xfId="0" applyFont="1" applyFill="1"/>
    <xf numFmtId="14" fontId="0" fillId="0" borderId="0" xfId="0" applyNumberFormat="1"/>
    <xf numFmtId="0" fontId="52" fillId="0" borderId="0" xfId="0" applyFont="1"/>
    <xf numFmtId="2" fontId="61" fillId="34" borderId="0" xfId="0" applyNumberFormat="1" applyFont="1" applyFill="1"/>
    <xf numFmtId="0" fontId="0" fillId="36" borderId="0" xfId="0" applyFill="1"/>
    <xf numFmtId="0" fontId="50" fillId="36" borderId="0" xfId="2" applyFont="1" applyFill="1" applyBorder="1" applyAlignment="1">
      <alignment horizontal="left" vertical="top"/>
    </xf>
    <xf numFmtId="0" fontId="64" fillId="36" borderId="0" xfId="2" applyFont="1" applyFill="1" applyBorder="1" applyAlignment="1">
      <alignment horizontal="left" vertical="top"/>
    </xf>
    <xf numFmtId="0" fontId="49" fillId="36" borderId="0" xfId="2" applyFont="1" applyFill="1" applyBorder="1" applyAlignment="1">
      <alignment horizontal="left" vertical="top"/>
    </xf>
    <xf numFmtId="0" fontId="62" fillId="36" borderId="0" xfId="2" applyFont="1" applyFill="1" applyBorder="1" applyAlignment="1">
      <alignment horizontal="left" vertical="top"/>
    </xf>
    <xf numFmtId="0" fontId="35" fillId="36" borderId="0" xfId="0" applyFont="1" applyFill="1"/>
    <xf numFmtId="0" fontId="57" fillId="36" borderId="0" xfId="0" applyFont="1" applyFill="1"/>
    <xf numFmtId="2" fontId="35" fillId="36" borderId="0" xfId="0" applyNumberFormat="1" applyFont="1" applyFill="1"/>
    <xf numFmtId="10" fontId="35" fillId="36" borderId="0" xfId="0" applyNumberFormat="1" applyFont="1" applyFill="1"/>
    <xf numFmtId="0" fontId="35" fillId="36" borderId="0" xfId="0" applyFont="1" applyFill="1" applyAlignment="1">
      <alignment horizontal="left"/>
    </xf>
    <xf numFmtId="2" fontId="57" fillId="36" borderId="0" xfId="0" applyNumberFormat="1" applyFont="1" applyFill="1"/>
    <xf numFmtId="0" fontId="54" fillId="36" borderId="0" xfId="0" applyFont="1" applyFill="1" applyBorder="1"/>
    <xf numFmtId="0" fontId="0" fillId="36" borderId="0" xfId="0" applyFill="1" applyBorder="1"/>
    <xf numFmtId="0" fontId="56" fillId="36" borderId="0" xfId="2" applyFont="1" applyFill="1" applyBorder="1" applyAlignment="1">
      <alignment horizontal="left" vertical="top"/>
    </xf>
    <xf numFmtId="176" fontId="0" fillId="36" borderId="0" xfId="10" applyNumberFormat="1" applyFont="1" applyFill="1"/>
    <xf numFmtId="0" fontId="60" fillId="36" borderId="0" xfId="0" applyFont="1" applyFill="1" applyAlignment="1">
      <alignment horizontal="center"/>
    </xf>
    <xf numFmtId="0" fontId="63" fillId="36" borderId="0" xfId="0" applyFont="1" applyFill="1"/>
    <xf numFmtId="0" fontId="57" fillId="36" borderId="23" xfId="0" applyFont="1" applyFill="1" applyBorder="1"/>
    <xf numFmtId="0" fontId="57" fillId="36" borderId="24" xfId="0" applyFont="1" applyFill="1" applyBorder="1"/>
    <xf numFmtId="10" fontId="59" fillId="36" borderId="21" xfId="0" applyNumberFormat="1" applyFont="1" applyFill="1" applyBorder="1"/>
    <xf numFmtId="10" fontId="59" fillId="36" borderId="22" xfId="0" applyNumberFormat="1" applyFont="1" applyFill="1" applyBorder="1"/>
    <xf numFmtId="0" fontId="54" fillId="36" borderId="0" xfId="0" applyFont="1" applyFill="1"/>
    <xf numFmtId="0" fontId="55" fillId="36" borderId="0" xfId="0" applyFont="1" applyFill="1"/>
    <xf numFmtId="2" fontId="55" fillId="36" borderId="0" xfId="0" applyNumberFormat="1" applyFont="1" applyFill="1"/>
    <xf numFmtId="0" fontId="35" fillId="36" borderId="19" xfId="0" applyFont="1" applyFill="1" applyBorder="1"/>
    <xf numFmtId="2" fontId="35" fillId="36" borderId="19" xfId="0" applyNumberFormat="1" applyFont="1" applyFill="1" applyBorder="1"/>
    <xf numFmtId="0" fontId="54" fillId="36" borderId="19" xfId="0" applyFont="1" applyFill="1" applyBorder="1"/>
    <xf numFmtId="0" fontId="54" fillId="36" borderId="18" xfId="0" applyFont="1" applyFill="1" applyBorder="1"/>
    <xf numFmtId="2" fontId="0" fillId="36" borderId="0" xfId="0" applyNumberFormat="1" applyFill="1"/>
    <xf numFmtId="10" fontId="0" fillId="36" borderId="0" xfId="10" applyNumberFormat="1" applyFont="1" applyFill="1"/>
    <xf numFmtId="0" fontId="58" fillId="36" borderId="0" xfId="0" applyFont="1" applyFill="1"/>
    <xf numFmtId="167" fontId="0" fillId="36" borderId="0" xfId="0" applyNumberFormat="1" applyFill="1" applyBorder="1"/>
    <xf numFmtId="2" fontId="0" fillId="36" borderId="0" xfId="10" applyNumberFormat="1" applyFont="1" applyFill="1"/>
    <xf numFmtId="167" fontId="35" fillId="36" borderId="0" xfId="0" applyNumberFormat="1" applyFont="1" applyFill="1"/>
    <xf numFmtId="1" fontId="35" fillId="36" borderId="0" xfId="0" applyNumberFormat="1" applyFont="1" applyFill="1"/>
    <xf numFmtId="0" fontId="13" fillId="36" borderId="0" xfId="0" applyFont="1" applyFill="1"/>
    <xf numFmtId="0" fontId="42" fillId="36" borderId="0" xfId="0" applyFont="1" applyFill="1"/>
    <xf numFmtId="0" fontId="42" fillId="36" borderId="0" xfId="0" applyFont="1" applyFill="1" applyAlignment="1">
      <alignment horizontal="right"/>
    </xf>
    <xf numFmtId="0" fontId="43" fillId="36" borderId="0" xfId="0" applyFont="1" applyFill="1" applyAlignment="1">
      <alignment horizontal="left"/>
    </xf>
    <xf numFmtId="0" fontId="41" fillId="36" borderId="0" xfId="0" applyFont="1" applyFill="1" applyAlignment="1">
      <alignment horizontal="right"/>
    </xf>
    <xf numFmtId="2" fontId="41" fillId="36" borderId="0" xfId="0" applyNumberFormat="1" applyFont="1" applyFill="1" applyAlignment="1">
      <alignment horizontal="right"/>
    </xf>
    <xf numFmtId="10" fontId="41" fillId="36" borderId="0" xfId="0" applyNumberFormat="1" applyFont="1" applyFill="1" applyAlignment="1">
      <alignment horizontal="right"/>
    </xf>
    <xf numFmtId="9" fontId="41" fillId="36" borderId="0" xfId="10" applyFont="1" applyFill="1" applyBorder="1" applyAlignment="1">
      <alignment horizontal="right"/>
    </xf>
    <xf numFmtId="0" fontId="53" fillId="36" borderId="0" xfId="0" applyFont="1" applyFill="1" applyAlignment="1">
      <alignment horizontal="left"/>
    </xf>
    <xf numFmtId="167" fontId="53" fillId="36" borderId="0" xfId="0" applyNumberFormat="1" applyFont="1" applyFill="1" applyAlignment="1">
      <alignment horizontal="right"/>
    </xf>
    <xf numFmtId="0" fontId="65" fillId="36" borderId="0" xfId="0" applyFont="1" applyFill="1" applyAlignment="1">
      <alignment horizontal="left"/>
    </xf>
    <xf numFmtId="0" fontId="39" fillId="36" borderId="0" xfId="0" applyFont="1" applyFill="1"/>
    <xf numFmtId="0" fontId="51" fillId="36" borderId="0" xfId="0" applyFont="1" applyFill="1" applyAlignment="1">
      <alignment horizontal="left"/>
    </xf>
    <xf numFmtId="0" fontId="36" fillId="36" borderId="0" xfId="2" applyFont="1" applyFill="1" applyBorder="1" applyAlignment="1">
      <alignment horizontal="center" vertical="center"/>
    </xf>
    <xf numFmtId="0" fontId="36" fillId="36" borderId="0" xfId="2" applyFont="1" applyFill="1" applyBorder="1" applyAlignment="1">
      <alignment horizontal="center" vertical="center"/>
    </xf>
    <xf numFmtId="10" fontId="35" fillId="36" borderId="19" xfId="0" applyNumberFormat="1" applyFont="1" applyFill="1" applyBorder="1"/>
    <xf numFmtId="0" fontId="35" fillId="36" borderId="0" xfId="0" applyNumberFormat="1" applyFont="1" applyFill="1"/>
    <xf numFmtId="0" fontId="49" fillId="36" borderId="0" xfId="2" applyFont="1" applyFill="1" applyBorder="1" applyAlignment="1">
      <alignment horizontal="left" vertical="top"/>
    </xf>
    <xf numFmtId="0" fontId="35" fillId="36" borderId="0" xfId="0" applyFont="1" applyFill="1" applyBorder="1"/>
    <xf numFmtId="0" fontId="35" fillId="36" borderId="0" xfId="0" applyFont="1" applyFill="1" applyBorder="1" applyAlignment="1">
      <alignment horizontal="left"/>
    </xf>
    <xf numFmtId="1" fontId="35" fillId="36" borderId="0" xfId="0" applyNumberFormat="1" applyFont="1" applyFill="1" applyBorder="1"/>
    <xf numFmtId="0" fontId="35" fillId="36" borderId="20" xfId="0" applyFont="1" applyFill="1" applyBorder="1" applyAlignment="1">
      <alignment horizontal="left"/>
    </xf>
    <xf numFmtId="1" fontId="35" fillId="36" borderId="20" xfId="0" applyNumberFormat="1" applyFont="1" applyFill="1" applyBorder="1"/>
    <xf numFmtId="0" fontId="35" fillId="36" borderId="20" xfId="0" applyFont="1" applyFill="1" applyBorder="1"/>
    <xf numFmtId="2" fontId="35" fillId="36" borderId="0" xfId="0" applyNumberFormat="1" applyFont="1" applyFill="1" applyBorder="1" applyAlignment="1">
      <alignment horizontal="right"/>
    </xf>
    <xf numFmtId="2" fontId="35" fillId="36" borderId="20" xfId="0" applyNumberFormat="1" applyFont="1" applyFill="1" applyBorder="1" applyAlignment="1">
      <alignment horizontal="right"/>
    </xf>
    <xf numFmtId="2" fontId="35" fillId="36" borderId="0" xfId="0" applyNumberFormat="1" applyFont="1" applyFill="1" applyAlignment="1">
      <alignment horizontal="right"/>
    </xf>
    <xf numFmtId="2" fontId="35" fillId="36" borderId="0" xfId="0" applyNumberFormat="1" applyFont="1" applyFill="1" applyBorder="1"/>
    <xf numFmtId="2" fontId="35" fillId="36" borderId="20" xfId="0" applyNumberFormat="1" applyFont="1" applyFill="1" applyBorder="1"/>
    <xf numFmtId="0" fontId="44" fillId="36" borderId="0" xfId="0" applyFont="1" applyFill="1"/>
    <xf numFmtId="0" fontId="35" fillId="36" borderId="0" xfId="0" applyFont="1" applyFill="1" applyAlignment="1">
      <alignment horizontal="right"/>
    </xf>
    <xf numFmtId="10" fontId="35" fillId="36" borderId="19" xfId="0" applyNumberFormat="1" applyFont="1" applyFill="1" applyBorder="1" applyAlignment="1">
      <alignment horizontal="right"/>
    </xf>
    <xf numFmtId="0" fontId="35" fillId="36" borderId="0" xfId="0" applyNumberFormat="1" applyFont="1" applyFill="1" applyAlignment="1">
      <alignment horizontal="right"/>
    </xf>
    <xf numFmtId="10" fontId="35" fillId="36" borderId="0" xfId="0" applyNumberFormat="1" applyFont="1" applyFill="1" applyAlignment="1">
      <alignment horizontal="right"/>
    </xf>
    <xf numFmtId="0" fontId="37" fillId="36" borderId="0" xfId="2" applyFont="1" applyFill="1" applyBorder="1" applyAlignment="1">
      <alignment vertical="center"/>
    </xf>
    <xf numFmtId="0" fontId="37" fillId="36" borderId="0" xfId="2" applyFont="1" applyFill="1" applyBorder="1" applyAlignment="1">
      <alignment horizontal="center" vertical="center"/>
    </xf>
    <xf numFmtId="0" fontId="45" fillId="36" borderId="0" xfId="2" applyFont="1" applyFill="1" applyBorder="1" applyAlignment="1">
      <alignment horizontal="center" vertical="center"/>
    </xf>
    <xf numFmtId="17" fontId="30" fillId="36" borderId="17" xfId="49" applyNumberFormat="1" applyFont="1" applyFill="1" applyBorder="1" applyAlignment="1">
      <alignment horizontal="right"/>
    </xf>
    <xf numFmtId="0" fontId="30" fillId="36" borderId="17" xfId="49" applyFont="1" applyFill="1" applyBorder="1" applyAlignment="1">
      <alignment horizontal="center" vertical="top"/>
    </xf>
    <xf numFmtId="17" fontId="14" fillId="36" borderId="0" xfId="49" applyNumberFormat="1" applyFont="1" applyFill="1"/>
    <xf numFmtId="0" fontId="14" fillId="36" borderId="0" xfId="49" applyFont="1" applyFill="1"/>
    <xf numFmtId="0" fontId="9" fillId="36" borderId="0" xfId="0" applyFont="1" applyFill="1"/>
    <xf numFmtId="1" fontId="9" fillId="36" borderId="0" xfId="0" applyNumberFormat="1" applyFont="1" applyFill="1"/>
    <xf numFmtId="17" fontId="0" fillId="36" borderId="0" xfId="0" applyNumberFormat="1" applyFill="1" applyAlignment="1">
      <alignment horizontal="right"/>
    </xf>
    <xf numFmtId="17" fontId="9" fillId="36" borderId="0" xfId="0" applyNumberFormat="1" applyFont="1" applyFill="1"/>
    <xf numFmtId="0" fontId="0" fillId="36" borderId="0" xfId="0" applyFill="1" applyAlignment="1">
      <alignment vertical="center"/>
    </xf>
    <xf numFmtId="0" fontId="46" fillId="36" borderId="0" xfId="0" applyFont="1" applyFill="1"/>
    <xf numFmtId="0" fontId="46" fillId="36" borderId="0" xfId="0" applyFont="1" applyFill="1" applyAlignment="1">
      <alignment horizontal="right"/>
    </xf>
    <xf numFmtId="1" fontId="41" fillId="36" borderId="0" xfId="0" applyNumberFormat="1" applyFont="1" applyFill="1"/>
    <xf numFmtId="0" fontId="9" fillId="36" borderId="0" xfId="0" applyFont="1" applyFill="1" applyAlignment="1">
      <alignment vertical="center" wrapText="1"/>
    </xf>
    <xf numFmtId="0" fontId="41" fillId="36" borderId="0" xfId="0" applyFont="1" applyFill="1"/>
    <xf numFmtId="0" fontId="9" fillId="36" borderId="0" xfId="49" applyFont="1" applyFill="1"/>
    <xf numFmtId="0" fontId="48" fillId="36" borderId="0" xfId="0" applyFont="1" applyFill="1"/>
    <xf numFmtId="10" fontId="47" fillId="36" borderId="0" xfId="10" applyNumberFormat="1" applyFont="1" applyFill="1"/>
    <xf numFmtId="0" fontId="40" fillId="36" borderId="0" xfId="0" applyFont="1" applyFill="1"/>
    <xf numFmtId="0" fontId="66" fillId="36" borderId="0" xfId="2" applyFont="1" applyFill="1" applyBorder="1" applyAlignment="1">
      <alignment horizontal="left" vertical="center" indent="11"/>
    </xf>
    <xf numFmtId="0" fontId="67" fillId="36" borderId="0" xfId="0" applyFont="1" applyFill="1" applyAlignment="1">
      <alignment horizontal="left"/>
    </xf>
    <xf numFmtId="0" fontId="68" fillId="36" borderId="0" xfId="0" applyFont="1" applyFill="1" applyAlignment="1">
      <alignment horizontal="center" vertical="center"/>
    </xf>
    <xf numFmtId="0" fontId="69" fillId="36" borderId="0" xfId="0" applyFont="1" applyFill="1"/>
    <xf numFmtId="0" fontId="34" fillId="36" borderId="0" xfId="0" applyFont="1" applyFill="1"/>
    <xf numFmtId="0" fontId="31" fillId="36" borderId="0" xfId="2" applyFont="1" applyFill="1" applyBorder="1" applyAlignment="1">
      <alignment horizontal="center" vertical="center"/>
    </xf>
    <xf numFmtId="0" fontId="32" fillId="36" borderId="5" xfId="3" applyFont="1" applyFill="1" applyBorder="1" applyAlignment="1">
      <alignment horizontal="left" vertical="center" indent="1"/>
    </xf>
    <xf numFmtId="0" fontId="33" fillId="36" borderId="6" xfId="3" applyFont="1" applyFill="1" applyBorder="1" applyAlignment="1">
      <alignment horizontal="left" vertical="center" indent="1"/>
    </xf>
    <xf numFmtId="0" fontId="11" fillId="36" borderId="4" xfId="2" applyFont="1" applyFill="1" applyBorder="1" applyAlignment="1">
      <alignment horizontal="left" vertical="center" indent="1"/>
    </xf>
    <xf numFmtId="0" fontId="11" fillId="36" borderId="15" xfId="2" applyFont="1" applyFill="1" applyBorder="1" applyAlignment="1"/>
    <xf numFmtId="0" fontId="11" fillId="36" borderId="16" xfId="2" applyFont="1" applyFill="1" applyBorder="1" applyAlignment="1"/>
    <xf numFmtId="0" fontId="10" fillId="36" borderId="7" xfId="2" applyFont="1" applyFill="1" applyBorder="1" applyAlignment="1">
      <alignment horizontal="left" vertical="center" indent="1"/>
    </xf>
    <xf numFmtId="0" fontId="12" fillId="36" borderId="8" xfId="0" applyFont="1" applyFill="1" applyBorder="1"/>
    <xf numFmtId="0" fontId="10" fillId="36" borderId="7" xfId="2" applyFont="1" applyFill="1" applyBorder="1" applyAlignment="1">
      <alignment vertical="top"/>
    </xf>
    <xf numFmtId="0" fontId="34" fillId="36" borderId="0" xfId="0" applyFont="1" applyFill="1" applyAlignment="1">
      <alignment vertical="top" wrapText="1"/>
    </xf>
    <xf numFmtId="0" fontId="35" fillId="36" borderId="0" xfId="0" applyFont="1" applyFill="1" applyAlignment="1">
      <alignment wrapText="1"/>
    </xf>
    <xf numFmtId="0" fontId="34" fillId="36" borderId="0" xfId="0" applyFont="1" applyFill="1" applyAlignment="1">
      <alignment horizontal="left"/>
    </xf>
    <xf numFmtId="0" fontId="35" fillId="36" borderId="0" xfId="0" applyFont="1" applyFill="1" applyAlignment="1">
      <alignment horizontal="left" vertical="top" wrapText="1"/>
    </xf>
    <xf numFmtId="0" fontId="31" fillId="36" borderId="0" xfId="2" applyFont="1" applyFill="1" applyBorder="1" applyAlignment="1">
      <alignment horizontal="left" vertical="center"/>
    </xf>
    <xf numFmtId="0" fontId="34" fillId="36" borderId="0" xfId="0" applyFont="1" applyFill="1" applyAlignment="1">
      <alignment wrapText="1"/>
    </xf>
    <xf numFmtId="0" fontId="35" fillId="36" borderId="0" xfId="0" applyFont="1" applyFill="1" applyAlignment="1">
      <alignment horizontal="left" wrapText="1"/>
    </xf>
    <xf numFmtId="0" fontId="70" fillId="36" borderId="0" xfId="0" applyFont="1" applyFill="1"/>
    <xf numFmtId="0" fontId="71" fillId="35" borderId="0" xfId="2" applyFont="1" applyFill="1" applyBorder="1" applyAlignment="1">
      <alignment horizontal="center" vertical="top"/>
    </xf>
  </cellXfs>
  <cellStyles count="61">
    <cellStyle name="20 % - Accent1" xfId="26" builtinId="30" customBuiltin="1"/>
    <cellStyle name="20 % - Accent2" xfId="30" builtinId="34" customBuiltin="1"/>
    <cellStyle name="20 % - Accent3" xfId="34" builtinId="38" customBuiltin="1"/>
    <cellStyle name="20 % - Accent4" xfId="38" builtinId="42" customBuiltin="1"/>
    <cellStyle name="20 % - Accent5" xfId="42" builtinId="46" customBuiltin="1"/>
    <cellStyle name="20 % - Accent6" xfId="46" builtinId="50" customBuiltin="1"/>
    <cellStyle name="40 % - Accent1" xfId="27" builtinId="31" customBuiltin="1"/>
    <cellStyle name="40 % - Accent2" xfId="31" builtinId="35" customBuiltin="1"/>
    <cellStyle name="40 % - Accent3" xfId="35" builtinId="39" customBuiltin="1"/>
    <cellStyle name="40 % - Accent4" xfId="39" builtinId="43" customBuiltin="1"/>
    <cellStyle name="40 % - Accent5" xfId="43" builtinId="47" customBuiltin="1"/>
    <cellStyle name="40 % - Accent6" xfId="47" builtinId="51" customBuiltin="1"/>
    <cellStyle name="60 % - Accent1" xfId="28" builtinId="32" customBuiltin="1"/>
    <cellStyle name="60 % - Accent2" xfId="32" builtinId="36" customBuiltin="1"/>
    <cellStyle name="60 % - Accent3" xfId="36" builtinId="40" customBuiltin="1"/>
    <cellStyle name="60 % - Accent4" xfId="40" builtinId="44" customBuiltin="1"/>
    <cellStyle name="60 % - Accent5" xfId="44" builtinId="48" customBuiltin="1"/>
    <cellStyle name="60 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Avertissement" xfId="21" builtinId="11" customBuiltin="1"/>
    <cellStyle name="Calcul" xfId="18" builtinId="22" customBuiltin="1"/>
    <cellStyle name="Cellule liée" xfId="19" builtinId="24" customBuiltin="1"/>
    <cellStyle name="Date" xfId="5" xr:uid="{FE33F3B2-B201-45AD-A81E-81BCB12ED9D2}"/>
    <cellStyle name="Entrée" xfId="16" builtinId="20" customBuiltin="1"/>
    <cellStyle name="Insatisfaisant" xfId="14" builtinId="27" customBuiltin="1"/>
    <cellStyle name="Milliers" xfId="6" builtinId="3" customBuiltin="1"/>
    <cellStyle name="Milliers [0]" xfId="7" builtinId="6" customBuiltin="1"/>
    <cellStyle name="Monétaire" xfId="8" builtinId="4" customBuiltin="1"/>
    <cellStyle name="Monétaire [0]" xfId="9" builtinId="7" customBuiltin="1"/>
    <cellStyle name="Monétaire [0] 2" xfId="51" xr:uid="{2E33F60D-2456-4829-B945-336143BD7E0B}"/>
    <cellStyle name="Monétaire [0] 2 2" xfId="58" xr:uid="{2DFB5699-F262-46DE-ABE3-D9215B0C1783}"/>
    <cellStyle name="Monétaire [0] 3" xfId="55" xr:uid="{B2076B34-4CBE-4C4B-9A99-738E2A6408B7}"/>
    <cellStyle name="Monétaire 2" xfId="50" xr:uid="{BEC8B629-4FE9-494D-85F9-731DE9FDF469}"/>
    <cellStyle name="Monétaire 2 2" xfId="57" xr:uid="{B4E9A023-F24A-4588-AC33-F852EA1E40BD}"/>
    <cellStyle name="Monétaire 3" xfId="53" xr:uid="{9F9FC18C-0A0C-4309-8B86-CD1B7624B623}"/>
    <cellStyle name="Monétaire 3 2" xfId="60" xr:uid="{D267241B-7DAF-420E-AC43-9C32CA7F8A63}"/>
    <cellStyle name="Monétaire 4" xfId="54" xr:uid="{1AAAFA8B-30FD-4515-A965-E37F8CB4B944}"/>
    <cellStyle name="Neutre" xfId="15" builtinId="28" customBuiltin="1"/>
    <cellStyle name="Normal" xfId="0" builtinId="0" customBuiltin="1"/>
    <cellStyle name="Normal 2" xfId="49" xr:uid="{CCEE16DB-46E1-4BD3-8873-C192DA8D3CA2}"/>
    <cellStyle name="Normal 2 2" xfId="52" xr:uid="{C23CE631-AE6A-4679-8023-8E55095D7F4B}"/>
    <cellStyle name="Normal 2 2 2" xfId="59" xr:uid="{111D73DB-8E01-4C05-B400-2AA130AA5CA9}"/>
    <cellStyle name="Normal 2 3" xfId="56" xr:uid="{636AEB27-84EB-4313-B618-EFCB62539D80}"/>
    <cellStyle name="Note" xfId="22" builtinId="10" customBuiltin="1"/>
    <cellStyle name="Pourcentage" xfId="10" builtinId="5" customBuiltin="1"/>
    <cellStyle name="Satisfaisant" xfId="13" builtinId="26" customBuiltin="1"/>
    <cellStyle name="Sortie" xfId="17" builtinId="21" customBuiltin="1"/>
    <cellStyle name="Téléphone" xfId="4" xr:uid="{70E46558-98AC-446F-861A-54F270CBD905}"/>
    <cellStyle name="Texte explicatif" xfId="23" builtinId="53" customBuiltin="1"/>
    <cellStyle name="Titre" xfId="11" builtinId="15" customBuiltin="1"/>
    <cellStyle name="Titre 1" xfId="1" builtinId="16" customBuiltin="1"/>
    <cellStyle name="Titre 2" xfId="2" builtinId="17" customBuiltin="1"/>
    <cellStyle name="Titre 3" xfId="3" builtinId="18" customBuiltin="1"/>
    <cellStyle name="Titre 4" xfId="12" builtinId="19" customBuiltin="1"/>
    <cellStyle name="Total" xfId="24" builtinId="25" customBuiltin="1"/>
    <cellStyle name="Vérification" xfId="20" builtinId="23" customBuiltin="1"/>
  </cellStyles>
  <dxfs count="57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D3B2A"/>
        <name val="Poppins"/>
        <scheme val="none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D3B2A"/>
        <name val="Poppins"/>
        <scheme val="none"/>
      </font>
      <fill>
        <patternFill patternType="solid">
          <fgColor indexed="64"/>
          <bgColor rgb="FFF5F0E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D3B2A"/>
        <name val="Poppins"/>
        <scheme val="none"/>
      </font>
      <fill>
        <patternFill patternType="solid">
          <fgColor indexed="64"/>
          <bgColor rgb="FFF5F0EB"/>
        </patternFill>
      </fill>
    </dxf>
    <dxf>
      <fill>
        <patternFill>
          <fgColor indexed="64"/>
          <bgColor rgb="FFF5F0EB"/>
        </patternFill>
      </fill>
    </dxf>
    <dxf>
      <font>
        <b/>
        <strike val="0"/>
        <outline val="0"/>
        <shadow val="0"/>
        <u val="none"/>
        <vertAlign val="baseline"/>
        <sz val="12"/>
        <color rgb="FF0D3B2A"/>
        <name val="Poppins"/>
        <scheme val="none"/>
      </font>
      <fill>
        <patternFill>
          <fgColor indexed="64"/>
          <bgColor rgb="FFF5F0EB"/>
        </patternFill>
      </fill>
    </dxf>
    <dxf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404040"/>
        <name val="Calibr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4" formatCode="0.00%"/>
      <fill>
        <patternFill patternType="solid">
          <fgColor indexed="64"/>
          <bgColor theme="5" tint="0.79998168889431442"/>
        </patternFill>
      </fill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04040"/>
        <name val="Calibri"/>
        <family val="2"/>
        <scheme val="none"/>
      </font>
      <fill>
        <patternFill>
          <fgColor indexed="64"/>
          <bgColor rgb="FFF5F0E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fgColor indexed="64"/>
          <bgColor rgb="FFF5F0EB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" formatCode="0"/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fill>
        <patternFill>
          <fgColor indexed="64"/>
          <bgColor rgb="FFF5F0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22" formatCode="mmm\-yy"/>
      <fill>
        <patternFill>
          <fgColor indexed="64"/>
          <bgColor rgb="FFF5F0EB"/>
        </patternFill>
      </fill>
      <alignment horizontal="right" vertical="bottom" textRotation="0" wrapText="0" indent="0" justifyLastLine="0" shrinkToFit="0" readingOrder="0"/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ill>
        <patternFill>
          <bgColor rgb="FFF5F0E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5F0E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rgb="FFF5F0E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F5F0EB"/>
        </patternFill>
      </fill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F5F0EB"/>
        </patternFill>
      </fill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rgb="FFF5F0EB"/>
        </patternFill>
      </fill>
    </dxf>
    <dxf>
      <font>
        <b/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rgb="FFF5F0EB"/>
        </patternFill>
      </fill>
    </dxf>
    <dxf>
      <font>
        <b/>
        <sz val="11"/>
      </font>
      <numFmt numFmtId="14" formatCode="0.00%"/>
      <fill>
        <patternFill patternType="solid">
          <fgColor indexed="64"/>
          <bgColor rgb="FFF5F0EB"/>
        </patternFill>
      </fill>
    </dxf>
    <dxf>
      <font>
        <b/>
        <sz val="11"/>
      </font>
      <numFmt numFmtId="2" formatCode="0.00"/>
      <fill>
        <patternFill patternType="solid">
          <fgColor indexed="64"/>
          <bgColor rgb="FFF5F0EB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rgb="FFF5F0EB"/>
        </patternFill>
      </fill>
    </dxf>
    <dxf>
      <font>
        <b/>
        <strike val="0"/>
        <outline val="0"/>
        <shadow val="0"/>
        <u val="none"/>
        <vertAlign val="baseline"/>
        <sz val="10"/>
        <color rgb="FFC00000"/>
        <name val="Calibri"/>
        <family val="2"/>
        <scheme val="minor"/>
      </font>
      <fill>
        <patternFill patternType="solid">
          <fgColor indexed="64"/>
          <bgColor rgb="FFF5F0EB"/>
        </patternFill>
      </fill>
    </dxf>
    <dxf>
      <numFmt numFmtId="14" formatCode="0.00%"/>
      <fill>
        <patternFill patternType="solid">
          <fgColor indexed="64"/>
          <bgColor rgb="FFF5F0EB"/>
        </patternFill>
      </fill>
    </dxf>
    <dxf>
      <fill>
        <patternFill patternType="solid">
          <fgColor indexed="64"/>
          <bgColor rgb="FFF5F0EB"/>
        </patternFill>
      </fill>
    </dxf>
    <dxf>
      <fill>
        <patternFill patternType="solid">
          <fgColor indexed="64"/>
          <bgColor rgb="FFF5F0EB"/>
        </patternFill>
      </fill>
    </dxf>
    <dxf>
      <fill>
        <patternFill patternType="solid">
          <fgColor indexed="64"/>
          <bgColor rgb="FFF5F0EB"/>
        </patternFill>
      </fill>
    </dxf>
    <dxf>
      <fill>
        <patternFill patternType="solid">
          <fgColor indexed="64"/>
          <bgColor rgb="FFF5F0EB"/>
        </patternFill>
      </fill>
    </dxf>
    <dxf>
      <fill>
        <patternFill patternType="solid">
          <fgColor indexed="64"/>
          <bgColor rgb="FFF5F0EB"/>
        </patternFill>
      </fill>
    </dxf>
    <dxf>
      <numFmt numFmtId="2" formatCode="0.00"/>
      <fill>
        <patternFill patternType="solid">
          <fgColor indexed="64"/>
          <bgColor rgb="FFF5F0EB"/>
        </patternFill>
      </fill>
    </dxf>
    <dxf>
      <fill>
        <patternFill patternType="solid">
          <fgColor indexed="64"/>
          <bgColor rgb="FFF5F0EB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5F0EB"/>
        </patternFill>
      </fill>
    </dxf>
    <dxf>
      <font>
        <b/>
        <strike val="0"/>
        <outline val="0"/>
        <shadow val="0"/>
        <u val="none"/>
        <vertAlign val="baseline"/>
        <sz val="10"/>
        <color rgb="FFC00000"/>
        <name val="Calibri"/>
        <family val="2"/>
        <scheme val="minor"/>
      </font>
      <fill>
        <patternFill patternType="solid">
          <fgColor indexed="64"/>
          <bgColor rgb="FFF5F0EB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F5F0EB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F5F0EB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5F0EB"/>
        </patternFill>
      </fill>
    </dxf>
    <dxf>
      <border outline="0">
        <top style="thin">
          <color theme="0" tint="-0.14999847407452621"/>
        </top>
      </border>
    </dxf>
    <dxf>
      <border outline="0">
        <bottom style="medium">
          <color theme="1" tint="0.499984740745262"/>
        </bottom>
      </border>
    </dxf>
    <dxf>
      <border outline="0">
        <top style="medium">
          <color theme="1" tint="0.499984740745262"/>
        </top>
      </border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ill>
        <patternFill patternType="solid">
          <bgColor rgb="FFF5F2E9"/>
        </patternFill>
      </fill>
    </dxf>
    <dxf>
      <font>
        <color rgb="FFC00000"/>
      </font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numFmt numFmtId="14" formatCode="0.0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numFmt numFmtId="14" formatCode="0.00%"/>
    </dxf>
    <dxf>
      <fill>
        <patternFill>
          <bgColor rgb="FFF5F2E9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numFmt numFmtId="14" formatCode="0.0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numFmt numFmtId="14" formatCode="0.00%"/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4" formatCode="0.00%"/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numFmt numFmtId="14" formatCode="0.00%"/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4" formatCode="0.00%"/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>
          <bgColor rgb="FFF5F2E9"/>
        </patternFill>
      </fill>
    </dxf>
    <dxf>
      <fill>
        <patternFill>
          <bgColor rgb="FFF5F2E9"/>
        </patternFill>
      </fill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2" formatCode="0.00"/>
    </dxf>
    <dxf>
      <numFmt numFmtId="14" formatCode="0.00%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14" formatCode="0.00%"/>
    </dxf>
    <dxf>
      <alignment horizontal="center"/>
    </dxf>
    <dxf>
      <alignment vertical="center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2" formatCode="0.00"/>
    </dxf>
    <dxf>
      <border>
        <right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right/>
      </border>
    </dxf>
    <dxf>
      <border>
        <right/>
      </border>
    </dxf>
    <dxf>
      <border>
        <righ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2" formatCode="0.0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14" formatCode="0.00%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2" formatCode="0.00"/>
    </dxf>
    <dxf>
      <alignment horizontal="right"/>
    </dxf>
    <dxf>
      <numFmt numFmtId="2" formatCode="0.00"/>
    </dxf>
    <dxf>
      <alignment vertic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14" formatCode="0.00%"/>
    </dxf>
    <dxf>
      <alignment vertical="bottom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14" formatCode="0.00%"/>
    </dxf>
    <dxf>
      <alignment vertical="bottom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vertical="center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9" formatCode="dd/mm/yyyy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i val="0"/>
      </font>
      <fill>
        <patternFill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/>
        <horizontal/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Carnet d’adresses" pivot="0" count="3" xr9:uid="{00000000-0011-0000-FFFF-FFFF00000000}">
      <tableStyleElement type="wholeTable" dxfId="574"/>
      <tableStyleElement type="headerRow" dxfId="573"/>
      <tableStyleElement type="totalRow" dxfId="572"/>
    </tableStyle>
    <tableStyle name="Budget mensuel personnel" pivot="0" count="7" xr9:uid="{DF2684C2-C435-47FA-9646-E632C3AE8948}">
      <tableStyleElement type="wholeTable" dxfId="571"/>
      <tableStyleElement type="headerRow" dxfId="570"/>
      <tableStyleElement type="totalRow" dxfId="569"/>
      <tableStyleElement type="firstColumn" dxfId="568"/>
      <tableStyleElement type="lastColumn" dxfId="567"/>
      <tableStyleElement type="firstRowStripe" dxfId="566"/>
      <tableStyleElement type="firstColumnStripe" dxfId="56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CF8"/>
      <color rgb="FFFCFAFA"/>
      <color rgb="FFF5F0EB"/>
      <color rgb="FF2C3E50"/>
      <color rgb="FFD3784B"/>
      <color rgb="FFA87C5B"/>
      <color rgb="FFFBF9F3"/>
      <color rgb="FFF5F2E9"/>
      <color rgb="FFEA1610"/>
      <color rgb="FFFAF7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[DATA.xlsx]TCD!Ville</c:name>
    <c:fmtId val="5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Temps d'attente moyen par ville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cap="all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66F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66F86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66F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Lao UI" panose="020B0502040204020203" pitchFamily="34" charset="0"/>
                    <a:ea typeface="+mn-ea"/>
                    <a:cs typeface="Lao UI" panose="020B0502040204020203" pitchFamily="34" charset="0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TCD!$B$25:$B$30</c:f>
              <c:strCache>
                <c:ptCount val="6"/>
                <c:pt idx="0">
                  <c:v>Grenoble</c:v>
                </c:pt>
                <c:pt idx="1">
                  <c:v>Valence</c:v>
                </c:pt>
                <c:pt idx="2">
                  <c:v>Lyon</c:v>
                </c:pt>
                <c:pt idx="3">
                  <c:v>Saint-Étienne</c:v>
                </c:pt>
                <c:pt idx="4">
                  <c:v>Annecy</c:v>
                </c:pt>
                <c:pt idx="5">
                  <c:v>Villeurbanne</c:v>
                </c:pt>
              </c:strCache>
            </c:strRef>
          </c:cat>
          <c:val>
            <c:numRef>
              <c:f>TCD!$C$25:$C$30</c:f>
              <c:numCache>
                <c:formatCode>0</c:formatCode>
                <c:ptCount val="6"/>
                <c:pt idx="0">
                  <c:v>21.837837837837839</c:v>
                </c:pt>
                <c:pt idx="1">
                  <c:v>21.074999999999999</c:v>
                </c:pt>
                <c:pt idx="2">
                  <c:v>20.875</c:v>
                </c:pt>
                <c:pt idx="3">
                  <c:v>20.420000000000002</c:v>
                </c:pt>
                <c:pt idx="4">
                  <c:v>20.399999999999999</c:v>
                </c:pt>
                <c:pt idx="5">
                  <c:v>18.315789473684209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2-498D-960E-0C2733DE0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141021952"/>
        <c:axId val="1141024832"/>
      </c:barChart>
      <c:catAx>
        <c:axId val="114102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024832"/>
        <c:crosses val="autoZero"/>
        <c:auto val="1"/>
        <c:lblAlgn val="ctr"/>
        <c:lblOffset val="100"/>
        <c:noMultiLvlLbl val="0"/>
      </c:catAx>
      <c:valAx>
        <c:axId val="11410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02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[DATA.xlsx]TCD!Tableau croisé dynamique2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Gravité par ville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cap="all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F1C5A"/>
          </a:solidFill>
          <a:ln>
            <a:solidFill>
              <a:srgbClr val="FFC000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7F1E3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7F1E3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3F1C5A"/>
          </a:solidFill>
          <a:ln>
            <a:solidFill>
              <a:srgbClr val="FFC000"/>
            </a:solidFill>
          </a:ln>
          <a:effectLst/>
        </c:spPr>
      </c:pivotFmt>
      <c:pivotFmt>
        <c:idx val="6"/>
        <c:spPr>
          <a:solidFill>
            <a:srgbClr val="3F1C5A"/>
          </a:solidFill>
          <a:ln>
            <a:solidFill>
              <a:srgbClr val="FFC000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TCD!$C$118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F1C5A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spPr>
              <a:solidFill>
                <a:sysClr val="window" lastClr="F7F1E3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TCD!$B$119:$B$124</c:f>
              <c:strCache>
                <c:ptCount val="6"/>
                <c:pt idx="0">
                  <c:v>Annecy</c:v>
                </c:pt>
                <c:pt idx="1">
                  <c:v>Grenoble</c:v>
                </c:pt>
                <c:pt idx="2">
                  <c:v>Villeurbanne</c:v>
                </c:pt>
                <c:pt idx="3">
                  <c:v>Lyon</c:v>
                </c:pt>
                <c:pt idx="4">
                  <c:v>Saint-Étienne</c:v>
                </c:pt>
                <c:pt idx="5">
                  <c:v>Valence</c:v>
                </c:pt>
              </c:strCache>
            </c:strRef>
          </c:cat>
          <c:val>
            <c:numRef>
              <c:f>TCD!$C$119:$C$124</c:f>
              <c:numCache>
                <c:formatCode>0.00%</c:formatCode>
                <c:ptCount val="6"/>
                <c:pt idx="0">
                  <c:v>0.53333333333333333</c:v>
                </c:pt>
                <c:pt idx="1">
                  <c:v>0.40540540540540543</c:v>
                </c:pt>
                <c:pt idx="2">
                  <c:v>0.36842105263157893</c:v>
                </c:pt>
                <c:pt idx="3">
                  <c:v>0.35</c:v>
                </c:pt>
                <c:pt idx="4">
                  <c:v>0.32</c:v>
                </c:pt>
                <c:pt idx="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E-449A-ABD3-C0DC851E28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2067904"/>
        <c:axId val="182063104"/>
      </c:barChart>
      <c:valAx>
        <c:axId val="182063104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182067904"/>
        <c:crosses val="max"/>
        <c:crossBetween val="between"/>
      </c:valAx>
      <c:catAx>
        <c:axId val="1820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063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[DATA.xlsx]TCD!Insatisfaction par ville</c:name>
    <c:fmtId val="14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Taux d'insatisfaction par secteur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TCD!$C$88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9D-4857-9179-F891A9B6B58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9D-4857-9179-F891A9B6B58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9D-4857-9179-F891A9B6B5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Lao UI" panose="020B0502040204020203" pitchFamily="34" charset="0"/>
                    <a:ea typeface="+mn-ea"/>
                    <a:cs typeface="Lao UI" panose="020B0502040204020203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TCD!$B$89:$B$91</c:f>
              <c:strCache>
                <c:ptCount val="3"/>
                <c:pt idx="0">
                  <c:v>Culture</c:v>
                </c:pt>
                <c:pt idx="1">
                  <c:v>Éducation</c:v>
                </c:pt>
                <c:pt idx="2">
                  <c:v>Service</c:v>
                </c:pt>
              </c:strCache>
            </c:strRef>
          </c:cat>
          <c:val>
            <c:numRef>
              <c:f>TCD!$C$89:$C$91</c:f>
              <c:numCache>
                <c:formatCode>0.00%</c:formatCode>
                <c:ptCount val="3"/>
                <c:pt idx="0">
                  <c:v>0.11538461538461539</c:v>
                </c:pt>
                <c:pt idx="1">
                  <c:v>0.26506024096385544</c:v>
                </c:pt>
                <c:pt idx="2">
                  <c:v>0.29213483146067415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9D-4857-9179-F891A9B6B5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2386720"/>
        <c:axId val="182385760"/>
      </c:barChart>
      <c:valAx>
        <c:axId val="182385760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82386720"/>
        <c:crosses val="autoZero"/>
        <c:crossBetween val="between"/>
      </c:valAx>
      <c:catAx>
        <c:axId val="18238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385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[DATA.xlsx]TCD!Insatisfaction</c:name>
    <c:fmtId val="12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Taux d'insatisfaction </a:t>
            </a:r>
            <a:r>
              <a: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par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cap="all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rgbClr val="FFFF00"/>
            </a:solidFill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ysClr val="window" lastClr="F7F1E3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5F2E9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fr-FR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6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8"/>
        <c:spPr>
          <a:solidFill>
            <a:schemeClr val="accent6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9"/>
        <c:spPr>
          <a:solidFill>
            <a:schemeClr val="accent6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0"/>
        <c:spPr>
          <a:solidFill>
            <a:schemeClr val="accent6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1"/>
        <c:spPr>
          <a:solidFill>
            <a:schemeClr val="accent6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TCD!$C$97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rgbClr val="FFFF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CAD-4FAB-B79B-4EEA9304A5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CAD-4FAB-B79B-4EEA9304A5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AD-4FAB-B79B-4EEA9304A58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CAD-4FAB-B79B-4EEA9304A58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CAD-4FAB-B79B-4EEA9304A58E}"/>
              </c:ext>
            </c:extLst>
          </c:dPt>
          <c:dLbls>
            <c:spPr>
              <a:solidFill>
                <a:sysClr val="window" lastClr="F7F1E3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TCD!$B$98:$B$103</c:f>
              <c:strCache>
                <c:ptCount val="6"/>
                <c:pt idx="0">
                  <c:v>Diagnostic / Évaluation</c:v>
                </c:pt>
                <c:pt idx="1">
                  <c:v>Traitement dossier</c:v>
                </c:pt>
                <c:pt idx="2">
                  <c:v>Orientation</c:v>
                </c:pt>
                <c:pt idx="3">
                  <c:v>Paiement</c:v>
                </c:pt>
                <c:pt idx="4">
                  <c:v>Accueil &amp; Orientation</c:v>
                </c:pt>
                <c:pt idx="5">
                  <c:v>Information</c:v>
                </c:pt>
              </c:strCache>
            </c:strRef>
          </c:cat>
          <c:val>
            <c:numRef>
              <c:f>TCD!$C$98:$C$103</c:f>
              <c:numCache>
                <c:formatCode>0.00%</c:formatCode>
                <c:ptCount val="6"/>
                <c:pt idx="0">
                  <c:v>0.30188679245283018</c:v>
                </c:pt>
                <c:pt idx="1">
                  <c:v>0.2857142857142857</c:v>
                </c:pt>
                <c:pt idx="2">
                  <c:v>0.27083333333333331</c:v>
                </c:pt>
                <c:pt idx="3">
                  <c:v>0.2</c:v>
                </c:pt>
                <c:pt idx="4">
                  <c:v>9.0909090909090912E-2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0-4F3A-B5C0-477E4471C3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7648256"/>
        <c:axId val="207662176"/>
      </c:barChart>
      <c:valAx>
        <c:axId val="20766217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207648256"/>
        <c:crosses val="max"/>
        <c:crossBetween val="between"/>
      </c:valAx>
      <c:catAx>
        <c:axId val="20764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662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[DATA.xlsx]TCD!Problèmes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Top de catégories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cap="all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rgbClr val="EA1610"/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TCD!$C$163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rgbClr val="EA1610"/>
                    </a:solidFill>
                    <a:latin typeface="Lao UI" panose="020B0502040204020203" pitchFamily="34" charset="0"/>
                    <a:ea typeface="+mn-ea"/>
                    <a:cs typeface="Lao UI" panose="020B0502040204020203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TCD!$B$164:$B$170</c:f>
              <c:strCache>
                <c:ptCount val="7"/>
                <c:pt idx="0">
                  <c:v>Accueil</c:v>
                </c:pt>
                <c:pt idx="1">
                  <c:v>Attente</c:v>
                </c:pt>
                <c:pt idx="2">
                  <c:v>Numérique</c:v>
                </c:pt>
                <c:pt idx="3">
                  <c:v>Bruit</c:v>
                </c:pt>
                <c:pt idx="4">
                  <c:v>Info</c:v>
                </c:pt>
                <c:pt idx="5">
                  <c:v>Signalétique</c:v>
                </c:pt>
                <c:pt idx="6">
                  <c:v>Accessibilité physique</c:v>
                </c:pt>
              </c:strCache>
            </c:strRef>
          </c:cat>
          <c:val>
            <c:numRef>
              <c:f>TCD!$C$164:$C$170</c:f>
              <c:numCache>
                <c:formatCode>General</c:formatCode>
                <c:ptCount val="7"/>
                <c:pt idx="0">
                  <c:v>49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32</c:v>
                </c:pt>
                <c:pt idx="5">
                  <c:v>31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8-474D-A0BB-02FB4B0E60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74164944"/>
        <c:axId val="1474165424"/>
      </c:barChart>
      <c:catAx>
        <c:axId val="1474164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4165424"/>
        <c:crosses val="autoZero"/>
        <c:auto val="1"/>
        <c:lblAlgn val="ctr"/>
        <c:lblOffset val="100"/>
        <c:noMultiLvlLbl val="0"/>
      </c:catAx>
      <c:valAx>
        <c:axId val="147416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416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[DATA.xlsx]TCD!Evolution</c:name>
    <c:fmtId val="14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Évolution temporelle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cap="all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3F1C5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3F1C5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3F1C5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rgbClr val="3F1C5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rgbClr val="3F1C5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3F1C5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rgbClr val="EA1610"/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rgbClr val="C00000"/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TCD!$C$38:$C$39</c:f>
              <c:strCache>
                <c:ptCount val="1"/>
                <c:pt idx="0">
                  <c:v>0,00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rgbClr val="C00000"/>
                    </a:solidFill>
                    <a:latin typeface="Lao UI" panose="020B0502040204020203" pitchFamily="34" charset="0"/>
                    <a:ea typeface="+mn-ea"/>
                    <a:cs typeface="Lao UI" panose="020B0502040204020203" pitchFamily="34" charset="0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TCD!$B$40:$B$44</c:f>
              <c:strCache>
                <c:ptCount val="5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</c:strCache>
            </c:strRef>
          </c:cat>
          <c:val>
            <c:numRef>
              <c:f>TCD!$C$40:$C$44</c:f>
              <c:numCache>
                <c:formatCode>0.00%</c:formatCode>
                <c:ptCount val="5"/>
                <c:pt idx="0">
                  <c:v>0.15254237288135594</c:v>
                </c:pt>
                <c:pt idx="1">
                  <c:v>0.14545454545454545</c:v>
                </c:pt>
                <c:pt idx="2">
                  <c:v>0.2153846153846154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F-40FB-9BCF-76AA87A21DF3}"/>
            </c:ext>
          </c:extLst>
        </c:ser>
        <c:ser>
          <c:idx val="1"/>
          <c:order val="1"/>
          <c:tx>
            <c:strRef>
              <c:f>TCD!$D$38:$D$39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Lao UI" panose="020B0502040204020203" pitchFamily="34" charset="0"/>
                    <a:ea typeface="+mn-ea"/>
                    <a:cs typeface="Lao UI" panose="020B0502040204020203" pitchFamily="34" charset="0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TCD!$B$40:$B$44</c:f>
              <c:strCache>
                <c:ptCount val="5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</c:strCache>
            </c:strRef>
          </c:cat>
          <c:val>
            <c:numRef>
              <c:f>TCD!$D$40:$D$44</c:f>
              <c:numCache>
                <c:formatCode>0.00%</c:formatCode>
                <c:ptCount val="5"/>
                <c:pt idx="0">
                  <c:v>0.47058823529411764</c:v>
                </c:pt>
                <c:pt idx="1">
                  <c:v>0.42857142857142855</c:v>
                </c:pt>
                <c:pt idx="2">
                  <c:v>0.46666666666666667</c:v>
                </c:pt>
                <c:pt idx="3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AF-40FB-9BCF-76AA87A21D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09570384"/>
        <c:axId val="1109568944"/>
      </c:lineChart>
      <c:catAx>
        <c:axId val="110957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9568944"/>
        <c:crosses val="autoZero"/>
        <c:auto val="1"/>
        <c:lblAlgn val="ctr"/>
        <c:lblOffset val="100"/>
        <c:noMultiLvlLbl val="0"/>
      </c:catAx>
      <c:valAx>
        <c:axId val="110956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957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[DATA.xlsx]TCD!Gravité2</c:name>
    <c:fmtId val="5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Gravité critique par secteur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cap="all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7F1E3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7F1E3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chemeClr val="bg1"/>
                  </a:solidFill>
                  <a:latin typeface="Lao UI" panose="020B0502040204020203" pitchFamily="34" charset="0"/>
                  <a:ea typeface="+mn-ea"/>
                  <a:cs typeface="Lao UI" panose="020B0502040204020203" pitchFamily="34" charset="0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7F1E3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TCD!$C$130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F-4B44-A3AB-FAE05F6CBED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EF-4B44-A3AB-FAE05F6CBED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EF-4B44-A3AB-FAE05F6CBE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bg1"/>
                    </a:solidFill>
                    <a:latin typeface="Lao UI" panose="020B0502040204020203" pitchFamily="34" charset="0"/>
                    <a:ea typeface="+mn-ea"/>
                    <a:cs typeface="Lao UI" panose="020B0502040204020203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TCD!$B$131:$B$133</c:f>
              <c:strCache>
                <c:ptCount val="3"/>
                <c:pt idx="0">
                  <c:v>Culture</c:v>
                </c:pt>
                <c:pt idx="1">
                  <c:v>Éducation</c:v>
                </c:pt>
                <c:pt idx="2">
                  <c:v>Service</c:v>
                </c:pt>
              </c:strCache>
            </c:strRef>
          </c:cat>
          <c:val>
            <c:numRef>
              <c:f>TCD!$C$131:$C$133</c:f>
              <c:numCache>
                <c:formatCode>0.00%</c:formatCode>
                <c:ptCount val="3"/>
                <c:pt idx="0">
                  <c:v>0.41025641025641024</c:v>
                </c:pt>
                <c:pt idx="1">
                  <c:v>0.36144578313253012</c:v>
                </c:pt>
                <c:pt idx="2">
                  <c:v>0.3707865168539326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EF-4B44-A3AB-FAE05F6CBE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16203872"/>
        <c:axId val="116213472"/>
      </c:barChart>
      <c:valAx>
        <c:axId val="11621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203872"/>
        <c:crosses val="autoZero"/>
        <c:crossBetween val="between"/>
      </c:valAx>
      <c:catAx>
        <c:axId val="11620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213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all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Corrélation</a:t>
            </a:r>
            <a:r>
              <a:rPr lang="fr-FR" sz="1400" b="1" i="0" u="none" strike="noStrike" kern="1200" cap="all" spc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</a:t>
            </a:r>
            <a:r>
              <a:rPr lang="en-US" sz="1400" b="1" i="0" u="none" strike="noStrike" kern="1200" cap="all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accessibilité</a:t>
            </a:r>
            <a:r>
              <a:rPr lang="en-US" cap="all" baseline="0"/>
              <a:t> / </a:t>
            </a:r>
            <a:r>
              <a:rPr lang="en-US" sz="1400" b="1" i="0" u="none" strike="noStrike" kern="1200" cap="all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all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Corrélation accessibilité / satisfaction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Analyse!$C$168:$C$173</c:f>
              <c:numCache>
                <c:formatCode>0.00</c:formatCode>
                <c:ptCount val="6"/>
                <c:pt idx="0">
                  <c:v>79.760000000000005</c:v>
                </c:pt>
                <c:pt idx="1">
                  <c:v>74.511111111111106</c:v>
                </c:pt>
                <c:pt idx="2">
                  <c:v>74</c:v>
                </c:pt>
                <c:pt idx="3">
                  <c:v>73.60526315789474</c:v>
                </c:pt>
                <c:pt idx="4">
                  <c:v>72.275000000000006</c:v>
                </c:pt>
                <c:pt idx="5">
                  <c:v>71.351351351351354</c:v>
                </c:pt>
              </c:numCache>
            </c:numRef>
          </c:xVal>
          <c:yVal>
            <c:numRef>
              <c:f>Analyse!$B$168:$B$173</c:f>
              <c:numCache>
                <c:formatCode>0.00</c:formatCode>
                <c:ptCount val="6"/>
                <c:pt idx="0">
                  <c:v>4.12</c:v>
                </c:pt>
                <c:pt idx="1">
                  <c:v>3.6222222222222222</c:v>
                </c:pt>
                <c:pt idx="2">
                  <c:v>3</c:v>
                </c:pt>
                <c:pt idx="3">
                  <c:v>3.3947368421052633</c:v>
                </c:pt>
                <c:pt idx="4">
                  <c:v>3.2749999999999999</c:v>
                </c:pt>
                <c:pt idx="5">
                  <c:v>3.2432432432432434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B2-4250-A96C-3194BCD9F3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6210112"/>
        <c:axId val="116207232"/>
      </c:scatterChart>
      <c:valAx>
        <c:axId val="11621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7030A0"/>
                    </a:solidFill>
                  </a:rPr>
                  <a:t>Score moyen_accessibilité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207232"/>
        <c:crosses val="autoZero"/>
        <c:crossBetween val="midCat"/>
      </c:valAx>
      <c:valAx>
        <c:axId val="1162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rgbClr val="7030A0"/>
                    </a:solidFill>
                  </a:rPr>
                  <a:t>Satisfaction moyenne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21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all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cap="all" baseline="0"/>
              <a:t>Gravité critique / NB Observations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all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Gravité critique / NB Observations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Analyse!$C$220:$C$222</c:f>
              <c:numCache>
                <c:formatCode>General</c:formatCode>
                <c:ptCount val="3"/>
                <c:pt idx="0">
                  <c:v>78</c:v>
                </c:pt>
                <c:pt idx="1">
                  <c:v>83</c:v>
                </c:pt>
                <c:pt idx="2">
                  <c:v>89</c:v>
                </c:pt>
              </c:numCache>
            </c:numRef>
          </c:xVal>
          <c:yVal>
            <c:numRef>
              <c:f>Analyse!$B$220:$B$222</c:f>
              <c:numCache>
                <c:formatCode>0.00</c:formatCode>
                <c:ptCount val="3"/>
                <c:pt idx="0">
                  <c:v>0.41025641025641024</c:v>
                </c:pt>
                <c:pt idx="1">
                  <c:v>0.36144578313253012</c:v>
                </c:pt>
                <c:pt idx="2">
                  <c:v>0.3707865168539326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D-4C40-8727-43EE609ADD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4653360"/>
        <c:axId val="184644240"/>
      </c:scatterChart>
      <c:valAx>
        <c:axId val="18465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fr-FR"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rPr>
                  <a:t>Nombre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fr-FR" sz="10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44240"/>
        <c:crosses val="autoZero"/>
        <c:crossBetween val="midCat"/>
      </c:valAx>
      <c:valAx>
        <c:axId val="18464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rPr>
                  <a:t>Gravité critique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fr-FR" sz="10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5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Vérification des biais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Analyse!$B$261:$B$266</c:f>
              <c:numCache>
                <c:formatCode>General</c:formatCode>
                <c:ptCount val="6"/>
                <c:pt idx="0">
                  <c:v>50</c:v>
                </c:pt>
                <c:pt idx="1">
                  <c:v>45</c:v>
                </c:pt>
                <c:pt idx="2">
                  <c:v>40</c:v>
                </c:pt>
                <c:pt idx="3">
                  <c:v>40</c:v>
                </c:pt>
                <c:pt idx="4">
                  <c:v>38</c:v>
                </c:pt>
                <c:pt idx="5">
                  <c:v>37</c:v>
                </c:pt>
              </c:numCache>
            </c:numRef>
          </c:xVal>
          <c:yVal>
            <c:numRef>
              <c:f>Analyse!$C$261:$C$266</c:f>
              <c:numCache>
                <c:formatCode>0.00%</c:formatCode>
                <c:ptCount val="6"/>
                <c:pt idx="0">
                  <c:v>0.1</c:v>
                </c:pt>
                <c:pt idx="1">
                  <c:v>0.17777777777777778</c:v>
                </c:pt>
                <c:pt idx="2">
                  <c:v>0.25</c:v>
                </c:pt>
                <c:pt idx="3">
                  <c:v>0.3</c:v>
                </c:pt>
                <c:pt idx="4">
                  <c:v>0.28947368421052633</c:v>
                </c:pt>
                <c:pt idx="5">
                  <c:v>0.29729729729729731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A0-4B34-96A3-EDC25FF73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64064"/>
        <c:axId val="182067424"/>
      </c:scatterChart>
      <c:valAx>
        <c:axId val="18206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067424"/>
        <c:crosses val="autoZero"/>
        <c:crossBetween val="midCat"/>
      </c:valAx>
      <c:valAx>
        <c:axId val="1820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06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[DATA.xlsx]Analyse!Tableau croisé dynamique37</c:name>
    <c:fmtId val="148"/>
  </c:pivotSource>
  <c:chart>
    <c:autoTitleDeleted val="1"/>
    <c:pivotFmts>
      <c:pivotFmt>
        <c:idx val="0"/>
        <c:spPr>
          <a:solidFill>
            <a:srgbClr val="D3784B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A161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87C5B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Analyse!$B$54:$B$55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rgbClr val="D3784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A161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Analyse!$A$56:$A$59</c:f>
              <c:strCache>
                <c:ptCount val="4"/>
                <c:pt idx="0">
                  <c:v>Sur place</c:v>
                </c:pt>
                <c:pt idx="1">
                  <c:v>Borne</c:v>
                </c:pt>
                <c:pt idx="2">
                  <c:v>En ligne</c:v>
                </c:pt>
                <c:pt idx="3">
                  <c:v>Téléphone</c:v>
                </c:pt>
              </c:strCache>
            </c:strRef>
          </c:cat>
          <c:val>
            <c:numRef>
              <c:f>Analyse!$B$56:$B$59</c:f>
              <c:numCache>
                <c:formatCode>0.00%</c:formatCode>
                <c:ptCount val="4"/>
                <c:pt idx="0">
                  <c:v>9.3023255813953487E-2</c:v>
                </c:pt>
                <c:pt idx="1">
                  <c:v>0.10204081632653061</c:v>
                </c:pt>
                <c:pt idx="2">
                  <c:v>0.24</c:v>
                </c:pt>
                <c:pt idx="3">
                  <c:v>0.19230769230769232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B-49ED-BA4F-D0E49FC48F65}"/>
            </c:ext>
          </c:extLst>
        </c:ser>
        <c:ser>
          <c:idx val="1"/>
          <c:order val="1"/>
          <c:tx>
            <c:strRef>
              <c:f>Analyse!$C$54:$C$55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rgbClr val="A87C5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Analyse!$A$56:$A$59</c:f>
              <c:strCache>
                <c:ptCount val="4"/>
                <c:pt idx="0">
                  <c:v>Sur place</c:v>
                </c:pt>
                <c:pt idx="1">
                  <c:v>Borne</c:v>
                </c:pt>
                <c:pt idx="2">
                  <c:v>En ligne</c:v>
                </c:pt>
                <c:pt idx="3">
                  <c:v>Téléphone</c:v>
                </c:pt>
              </c:strCache>
            </c:strRef>
          </c:cat>
          <c:val>
            <c:numRef>
              <c:f>Analyse!$C$56:$C$59</c:f>
              <c:numCache>
                <c:formatCode>0.00%</c:formatCode>
                <c:ptCount val="4"/>
                <c:pt idx="0">
                  <c:v>0.58823529411764708</c:v>
                </c:pt>
                <c:pt idx="1">
                  <c:v>0.52631578947368418</c:v>
                </c:pt>
                <c:pt idx="2">
                  <c:v>0.45454545454545453</c:v>
                </c:pt>
                <c:pt idx="3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B-49ED-BA4F-D0E49FC48F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68850080"/>
        <c:axId val="1468849600"/>
      </c:barChart>
      <c:valAx>
        <c:axId val="146884960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468850080"/>
        <c:crosses val="autoZero"/>
        <c:crossBetween val="between"/>
      </c:valAx>
      <c:catAx>
        <c:axId val="146885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8849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[DATA.xlsx]Analyse!Tableau croisé dynamique7</c:name>
    <c:fmtId val="148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3784B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87C5B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87C5B"/>
          </a:solidFill>
          <a:ln>
            <a:noFill/>
          </a:ln>
          <a:effectLst/>
        </c:spPr>
      </c:pivotFmt>
      <c:pivotFmt>
        <c:idx val="5"/>
        <c:spPr>
          <a:solidFill>
            <a:srgbClr val="A87C5B"/>
          </a:solidFill>
          <a:ln>
            <a:noFill/>
          </a:ln>
          <a:effectLst/>
        </c:spPr>
      </c:pivotFmt>
      <c:pivotFmt>
        <c:idx val="6"/>
        <c:spPr>
          <a:solidFill>
            <a:srgbClr val="A87C5B"/>
          </a:solidFill>
          <a:ln>
            <a:noFill/>
          </a:ln>
          <a:effectLst/>
        </c:spPr>
      </c:pivotFmt>
      <c:pivotFmt>
        <c:idx val="7"/>
        <c:spPr>
          <a:solidFill>
            <a:srgbClr val="A87C5B"/>
          </a:solidFill>
          <a:ln>
            <a:noFill/>
          </a:ln>
          <a:effectLst/>
        </c:spPr>
      </c:pivotFmt>
      <c:pivotFmt>
        <c:idx val="8"/>
        <c:spPr>
          <a:solidFill>
            <a:srgbClr val="A87C5B"/>
          </a:solidFill>
          <a:ln>
            <a:noFill/>
          </a:ln>
          <a:effectLst/>
        </c:spPr>
      </c:pivotFmt>
      <c:pivotFmt>
        <c:idx val="9"/>
        <c:spPr>
          <a:solidFill>
            <a:srgbClr val="A87C5B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Analyse!$B$32:$B$33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rgbClr val="D3784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Analyse!$A$34:$A$39</c:f>
              <c:strCache>
                <c:ptCount val="6"/>
                <c:pt idx="0">
                  <c:v>Villeurbanne</c:v>
                </c:pt>
                <c:pt idx="1">
                  <c:v>Saint-Étienne</c:v>
                </c:pt>
                <c:pt idx="2">
                  <c:v>Grenoble</c:v>
                </c:pt>
                <c:pt idx="3">
                  <c:v>Lyon</c:v>
                </c:pt>
                <c:pt idx="4">
                  <c:v>Annecy</c:v>
                </c:pt>
                <c:pt idx="5">
                  <c:v>Valence</c:v>
                </c:pt>
              </c:strCache>
            </c:strRef>
          </c:cat>
          <c:val>
            <c:numRef>
              <c:f>Analyse!$B$34:$B$39</c:f>
              <c:numCache>
                <c:formatCode>0.00%</c:formatCode>
                <c:ptCount val="6"/>
                <c:pt idx="0">
                  <c:v>0.24242424242424243</c:v>
                </c:pt>
                <c:pt idx="1">
                  <c:v>0</c:v>
                </c:pt>
                <c:pt idx="2">
                  <c:v>0.19230769230769232</c:v>
                </c:pt>
                <c:pt idx="3">
                  <c:v>0.14285714285714285</c:v>
                </c:pt>
                <c:pt idx="4">
                  <c:v>9.0909090909090912E-2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C-42D0-8C69-B874A7FDDEAF}"/>
            </c:ext>
          </c:extLst>
        </c:ser>
        <c:ser>
          <c:idx val="1"/>
          <c:order val="1"/>
          <c:tx>
            <c:strRef>
              <c:f>Analyse!$C$32:$C$33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rgbClr val="A87C5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Analyse!$A$34:$A$39</c:f>
              <c:strCache>
                <c:ptCount val="6"/>
                <c:pt idx="0">
                  <c:v>Villeurbanne</c:v>
                </c:pt>
                <c:pt idx="1">
                  <c:v>Saint-Étienne</c:v>
                </c:pt>
                <c:pt idx="2">
                  <c:v>Grenoble</c:v>
                </c:pt>
                <c:pt idx="3">
                  <c:v>Lyon</c:v>
                </c:pt>
                <c:pt idx="4">
                  <c:v>Annecy</c:v>
                </c:pt>
                <c:pt idx="5">
                  <c:v>Valence</c:v>
                </c:pt>
              </c:strCache>
            </c:strRef>
          </c:cat>
          <c:val>
            <c:numRef>
              <c:f>Analyse!$C$34:$C$39</c:f>
              <c:numCache>
                <c:formatCode>0.00%</c:formatCode>
                <c:ptCount val="6"/>
                <c:pt idx="0">
                  <c:v>0.6</c:v>
                </c:pt>
                <c:pt idx="1">
                  <c:v>0.55555555555555558</c:v>
                </c:pt>
                <c:pt idx="2">
                  <c:v>0.54545454545454541</c:v>
                </c:pt>
                <c:pt idx="3">
                  <c:v>0.5</c:v>
                </c:pt>
                <c:pt idx="4">
                  <c:v>0.41666666666666669</c:v>
                </c:pt>
                <c:pt idx="5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DC-42D0-8C69-B874A7FDDE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38092640"/>
        <c:axId val="1138091680"/>
      </c:barChart>
      <c:valAx>
        <c:axId val="1138091680"/>
        <c:scaling>
          <c:orientation val="minMax"/>
        </c:scaling>
        <c:delete val="1"/>
        <c:axPos val="t"/>
        <c:numFmt formatCode="0.00%" sourceLinked="1"/>
        <c:majorTickMark val="out"/>
        <c:minorTickMark val="none"/>
        <c:tickLblPos val="nextTo"/>
        <c:crossAx val="1138092640"/>
        <c:crosses val="max"/>
        <c:crossBetween val="between"/>
      </c:valAx>
      <c:catAx>
        <c:axId val="113809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80916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3784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87C5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0,00</c:v>
          </c:tx>
          <c:spPr>
            <a:solidFill>
              <a:srgbClr val="D3784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0.15979381443298968</c:v>
              </c:pt>
            </c:numLit>
          </c:val>
          <c:extLst>
            <c:ext xmlns:c16="http://schemas.microsoft.com/office/drawing/2014/chart" uri="{C3380CC4-5D6E-409C-BE32-E72D297353CC}">
              <c16:uniqueId val="{00000000-EB40-44F9-BF48-410B93AB0668}"/>
            </c:ext>
          </c:extLst>
        </c:ser>
        <c:ser>
          <c:idx val="1"/>
          <c:order val="1"/>
          <c:tx>
            <c:v>1,00</c:v>
          </c:tx>
          <c:spPr>
            <a:solidFill>
              <a:srgbClr val="A87C5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0.4642857142857143</c:v>
              </c:pt>
            </c:numLit>
          </c:val>
          <c:extLst>
            <c:ext xmlns:c16="http://schemas.microsoft.com/office/drawing/2014/chart" uri="{C3380CC4-5D6E-409C-BE32-E72D297353CC}">
              <c16:uniqueId val="{00000001-EB40-44F9-BF48-410B93AB06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47302672"/>
        <c:axId val="1647300752"/>
      </c:barChart>
      <c:catAx>
        <c:axId val="1647302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7300752"/>
        <c:crosses val="autoZero"/>
        <c:auto val="1"/>
        <c:lblAlgn val="ctr"/>
        <c:lblOffset val="100"/>
        <c:noMultiLvlLbl val="0"/>
      </c:catAx>
      <c:valAx>
        <c:axId val="16473007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4730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Analyse!$B$93</c:f>
              <c:strCache>
                <c:ptCount val="1"/>
                <c:pt idx="0">
                  <c:v>Taux_Insatisfait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66F8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9037401574803147E-2"/>
                  <c:y val="0.10123683973576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266F8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Analyse!$A$94:$A$99</c:f>
              <c:numCache>
                <c:formatCode>0.00</c:formatCode>
                <c:ptCount val="6"/>
                <c:pt idx="0">
                  <c:v>34.416666666666664</c:v>
                </c:pt>
                <c:pt idx="1">
                  <c:v>35.454545454545453</c:v>
                </c:pt>
                <c:pt idx="2">
                  <c:v>36.166666666666664</c:v>
                </c:pt>
                <c:pt idx="3">
                  <c:v>35.222222222222221</c:v>
                </c:pt>
                <c:pt idx="4">
                  <c:v>34.714285714285715</c:v>
                </c:pt>
                <c:pt idx="5">
                  <c:v>34.200000000000003</c:v>
                </c:pt>
              </c:numCache>
            </c:numRef>
          </c:xVal>
          <c:yVal>
            <c:numRef>
              <c:f>Analyse!$B$94:$B$99</c:f>
              <c:numCache>
                <c:formatCode>0.00%</c:formatCode>
                <c:ptCount val="6"/>
                <c:pt idx="0">
                  <c:v>0.41666666666666669</c:v>
                </c:pt>
                <c:pt idx="1">
                  <c:v>0.54545454545454541</c:v>
                </c:pt>
                <c:pt idx="2">
                  <c:v>0.5</c:v>
                </c:pt>
                <c:pt idx="3">
                  <c:v>0.55555555555555558</c:v>
                </c:pt>
                <c:pt idx="4">
                  <c:v>0.14285714285714285</c:v>
                </c:pt>
                <c:pt idx="5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8-4954-BF16-A4C2922A4D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96520592"/>
        <c:axId val="1796509072"/>
      </c:scatterChart>
      <c:valAx>
        <c:axId val="179652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50" b="0">
                    <a:solidFill>
                      <a:srgbClr val="7030A0"/>
                    </a:solidFill>
                  </a:rPr>
                  <a:t>Temps d'attente moyen long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6509072"/>
        <c:crosses val="autoZero"/>
        <c:crossBetween val="midCat"/>
      </c:valAx>
      <c:valAx>
        <c:axId val="17965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50" b="0">
                    <a:solidFill>
                      <a:srgbClr val="7030A0"/>
                    </a:solidFill>
                  </a:rPr>
                  <a:t>Taux_Insatisfait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652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CORRELATION ATTENTE LONGUE / INSATISFACTION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66F8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Analyse!$B$125:$B$130</c:f>
              <c:numCache>
                <c:formatCode>0.00%</c:formatCode>
                <c:ptCount val="6"/>
                <c:pt idx="0">
                  <c:v>0.26666666666666666</c:v>
                </c:pt>
                <c:pt idx="1">
                  <c:v>0.29729729729729731</c:v>
                </c:pt>
                <c:pt idx="2">
                  <c:v>0.3</c:v>
                </c:pt>
                <c:pt idx="3">
                  <c:v>0.18</c:v>
                </c:pt>
                <c:pt idx="4">
                  <c:v>0.17499999999999999</c:v>
                </c:pt>
                <c:pt idx="5">
                  <c:v>0.13157894736842105</c:v>
                </c:pt>
              </c:numCache>
            </c:numRef>
          </c:xVal>
          <c:yVal>
            <c:numRef>
              <c:f>Analyse!$A$125:$A$130</c:f>
              <c:numCache>
                <c:formatCode>0.00%</c:formatCode>
                <c:ptCount val="6"/>
                <c:pt idx="0">
                  <c:v>0.17777777777777778</c:v>
                </c:pt>
                <c:pt idx="1">
                  <c:v>0.29729729729729731</c:v>
                </c:pt>
                <c:pt idx="2">
                  <c:v>0.25</c:v>
                </c:pt>
                <c:pt idx="3">
                  <c:v>0.1</c:v>
                </c:pt>
                <c:pt idx="4">
                  <c:v>0.3</c:v>
                </c:pt>
                <c:pt idx="5">
                  <c:v>0.28947368421052633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D-415F-AC82-E4B3D4A91C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40173360"/>
        <c:axId val="1840163280"/>
      </c:scatterChart>
      <c:valAx>
        <c:axId val="184017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fr-FR" sz="105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5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rPr>
                  <a:t>Taux_Attente longue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fr-FR" sz="105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0163280"/>
        <c:crosses val="autoZero"/>
        <c:crossBetween val="midCat"/>
      </c:valAx>
      <c:valAx>
        <c:axId val="184016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05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5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rPr>
                  <a:t>Taux_Insatisfait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fr-FR" sz="105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017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sv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https://fr.freepik.com/vecteurs-premium/dessin-ligne-continue-du-concept-audit-parametres-reference-analyse-performance-operationnelle_133840074.htm" TargetMode="External"/><Relationship Id="rId7" Type="http://schemas.openxmlformats.org/officeDocument/2006/relationships/image" Target="../media/image17.png"/><Relationship Id="rId2" Type="http://schemas.openxmlformats.org/officeDocument/2006/relationships/image" Target="../media/image14.jpeg"/><Relationship Id="rId1" Type="http://schemas.openxmlformats.org/officeDocument/2006/relationships/image" Target="../media/image13.png"/><Relationship Id="rId6" Type="http://schemas.openxmlformats.org/officeDocument/2006/relationships/image" Target="../media/image16.png"/><Relationship Id="rId5" Type="http://schemas.openxmlformats.org/officeDocument/2006/relationships/hyperlink" Target="https://ar.inspiredpencil.com/pictures-2023/customer-satisfaction-images" TargetMode="External"/><Relationship Id="rId4" Type="http://schemas.openxmlformats.org/officeDocument/2006/relationships/image" Target="../media/image15.jpeg"/><Relationship Id="rId9" Type="http://schemas.openxmlformats.org/officeDocument/2006/relationships/hyperlink" Target="https://fr.vecteezy.com/art-vectoriel/16669496-resolution-de-problemes-icone-de-fond-low-poly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svg.org/widgets-in-silhouette" TargetMode="External"/><Relationship Id="rId13" Type="http://schemas.openxmlformats.org/officeDocument/2006/relationships/image" Target="../media/image21.png"/><Relationship Id="rId18" Type="http://schemas.openxmlformats.org/officeDocument/2006/relationships/image" Target="../media/image22.png"/><Relationship Id="rId26" Type="http://schemas.openxmlformats.org/officeDocument/2006/relationships/image" Target="../media/image25.png"/><Relationship Id="rId3" Type="http://schemas.openxmlformats.org/officeDocument/2006/relationships/hyperlink" Target="https://www.etico-conseil.fr/6-points-cles-pour-mieux-vendre-etico-cabinet-conseil-bordeaux/" TargetMode="External"/><Relationship Id="rId21" Type="http://schemas.openxmlformats.org/officeDocument/2006/relationships/image" Target="../media/image23.jpeg"/><Relationship Id="rId7" Type="http://schemas.openxmlformats.org/officeDocument/2006/relationships/image" Target="../media/image20.png"/><Relationship Id="rId12" Type="http://schemas.openxmlformats.org/officeDocument/2006/relationships/chart" Target="../charts/chart4.xml"/><Relationship Id="rId17" Type="http://schemas.openxmlformats.org/officeDocument/2006/relationships/chart" Target="../charts/chart7.xml"/><Relationship Id="rId25" Type="http://schemas.openxmlformats.org/officeDocument/2006/relationships/hyperlink" Target="https://www.freepik.com/premium-vector/emoticon-carry-key-mascot-cartoon_10264849.htm" TargetMode="External"/><Relationship Id="rId2" Type="http://schemas.microsoft.com/office/2007/relationships/hdphoto" Target="../media/hdphoto2.wdp"/><Relationship Id="rId16" Type="http://schemas.openxmlformats.org/officeDocument/2006/relationships/chart" Target="../charts/chart6.xml"/><Relationship Id="rId20" Type="http://schemas.openxmlformats.org/officeDocument/2006/relationships/hyperlink" Target="https://www.merci-app.com/article/synthese" TargetMode="External"/><Relationship Id="rId1" Type="http://schemas.openxmlformats.org/officeDocument/2006/relationships/image" Target="../media/image18.png"/><Relationship Id="rId6" Type="http://schemas.openxmlformats.org/officeDocument/2006/relationships/hyperlink" Target="https://www.merci-app.com/article/comment-faire-resume" TargetMode="External"/><Relationship Id="rId11" Type="http://schemas.openxmlformats.org/officeDocument/2006/relationships/chart" Target="../charts/chart3.xml"/><Relationship Id="rId24" Type="http://schemas.microsoft.com/office/2007/relationships/hdphoto" Target="../media/hdphoto5.wdp"/><Relationship Id="rId5" Type="http://schemas.microsoft.com/office/2007/relationships/hdphoto" Target="../media/hdphoto3.wdp"/><Relationship Id="rId15" Type="http://schemas.openxmlformats.org/officeDocument/2006/relationships/chart" Target="../charts/chart5.xml"/><Relationship Id="rId23" Type="http://schemas.openxmlformats.org/officeDocument/2006/relationships/image" Target="../media/image24.png"/><Relationship Id="rId28" Type="http://schemas.openxmlformats.org/officeDocument/2006/relationships/hyperlink" Target="https://fr.freepik.com/photos-vecteurs-libre/conclusion-dessin" TargetMode="External"/><Relationship Id="rId10" Type="http://schemas.openxmlformats.org/officeDocument/2006/relationships/chart" Target="../charts/chart2.xml"/><Relationship Id="rId19" Type="http://schemas.microsoft.com/office/2007/relationships/hdphoto" Target="../media/hdphoto4.wdp"/><Relationship Id="rId4" Type="http://schemas.openxmlformats.org/officeDocument/2006/relationships/image" Target="../media/image19.png"/><Relationship Id="rId9" Type="http://schemas.openxmlformats.org/officeDocument/2006/relationships/chart" Target="../charts/chart1.xml"/><Relationship Id="rId14" Type="http://schemas.openxmlformats.org/officeDocument/2006/relationships/hyperlink" Target="https://www.speleographies.com/guide-pratique-comment-ecrire-le-resume-parfait-dun-roman/" TargetMode="External"/><Relationship Id="rId22" Type="http://schemas.openxmlformats.org/officeDocument/2006/relationships/hyperlink" Target="https://www.istockphoto.com/fr/illustrations/illustrations-de-liens-affectifs" TargetMode="External"/><Relationship Id="rId27" Type="http://schemas.microsoft.com/office/2007/relationships/hdphoto" Target="../media/hdphoto6.wdp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microsoft.com/office/2007/relationships/hdphoto" Target="../media/hdphoto6.wdp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image" Target="../media/image25.png"/><Relationship Id="rId2" Type="http://schemas.openxmlformats.org/officeDocument/2006/relationships/hyperlink" Target="https://www.rawpixel.com/search/corner" TargetMode="External"/><Relationship Id="rId16" Type="http://schemas.microsoft.com/office/2007/relationships/hdphoto" Target="../media/hdphoto7.wdp"/><Relationship Id="rId1" Type="http://schemas.openxmlformats.org/officeDocument/2006/relationships/image" Target="../media/image26.jpeg"/><Relationship Id="rId6" Type="http://schemas.openxmlformats.org/officeDocument/2006/relationships/chart" Target="../charts/chart11.xml"/><Relationship Id="rId11" Type="http://schemas.openxmlformats.org/officeDocument/2006/relationships/image" Target="../media/image27.png"/><Relationship Id="rId5" Type="http://schemas.openxmlformats.org/officeDocument/2006/relationships/chart" Target="../charts/chart10.xml"/><Relationship Id="rId15" Type="http://schemas.openxmlformats.org/officeDocument/2006/relationships/image" Target="../media/image28.png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hyperlink" Target="https://fr.freepik.com/photos-vecteurs-libre/conclusion-dessi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234954</xdr:rowOff>
    </xdr:from>
    <xdr:to>
      <xdr:col>1</xdr:col>
      <xdr:colOff>752475</xdr:colOff>
      <xdr:row>1</xdr:row>
      <xdr:rowOff>920754</xdr:rowOff>
    </xdr:to>
    <xdr:pic>
      <xdr:nvPicPr>
        <xdr:cNvPr id="2" name="Graphique 1" descr="Argent">
          <a:extLst>
            <a:ext uri="{FF2B5EF4-FFF2-40B4-BE49-F238E27FC236}">
              <a16:creationId xmlns:a16="http://schemas.microsoft.com/office/drawing/2014/main" id="{15289A74-4E70-4A42-9117-4572D9D02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1925" y="482604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14</xdr:row>
      <xdr:rowOff>47625</xdr:rowOff>
    </xdr:from>
    <xdr:to>
      <xdr:col>1</xdr:col>
      <xdr:colOff>962025</xdr:colOff>
      <xdr:row>14</xdr:row>
      <xdr:rowOff>628649</xdr:rowOff>
    </xdr:to>
    <xdr:pic>
      <xdr:nvPicPr>
        <xdr:cNvPr id="10" name="Graphique 9" descr="Sablier 30% avec un remplissage uni">
          <a:extLst>
            <a:ext uri="{FF2B5EF4-FFF2-40B4-BE49-F238E27FC236}">
              <a16:creationId xmlns:a16="http://schemas.microsoft.com/office/drawing/2014/main" id="{5280F00A-8F31-DAB2-B1EC-6F499EE3D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76251" y="5048250"/>
          <a:ext cx="581024" cy="581024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24</xdr:row>
      <xdr:rowOff>19051</xdr:rowOff>
    </xdr:from>
    <xdr:to>
      <xdr:col>1</xdr:col>
      <xdr:colOff>933451</xdr:colOff>
      <xdr:row>24</xdr:row>
      <xdr:rowOff>638177</xdr:rowOff>
    </xdr:to>
    <xdr:pic>
      <xdr:nvPicPr>
        <xdr:cNvPr id="15" name="Graphique 14" descr="Bon inventaire contour">
          <a:extLst>
            <a:ext uri="{FF2B5EF4-FFF2-40B4-BE49-F238E27FC236}">
              <a16:creationId xmlns:a16="http://schemas.microsoft.com/office/drawing/2014/main" id="{A4EBDA8C-0D4A-5D7D-58CB-92477A55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09575" y="7553326"/>
          <a:ext cx="619126" cy="619126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32</xdr:row>
      <xdr:rowOff>114300</xdr:rowOff>
    </xdr:from>
    <xdr:to>
      <xdr:col>1</xdr:col>
      <xdr:colOff>962025</xdr:colOff>
      <xdr:row>34</xdr:row>
      <xdr:rowOff>66675</xdr:rowOff>
    </xdr:to>
    <xdr:pic>
      <xdr:nvPicPr>
        <xdr:cNvPr id="18" name="Graphique 17" descr="Point d’interrogation contour">
          <a:extLst>
            <a:ext uri="{FF2B5EF4-FFF2-40B4-BE49-F238E27FC236}">
              <a16:creationId xmlns:a16="http://schemas.microsoft.com/office/drawing/2014/main" id="{4B528FEC-ADF3-87C4-0D59-F3B565C9A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95275" y="10029825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40</xdr:row>
      <xdr:rowOff>152399</xdr:rowOff>
    </xdr:from>
    <xdr:to>
      <xdr:col>1</xdr:col>
      <xdr:colOff>1014413</xdr:colOff>
      <xdr:row>42</xdr:row>
      <xdr:rowOff>76199</xdr:rowOff>
    </xdr:to>
    <xdr:pic>
      <xdr:nvPicPr>
        <xdr:cNvPr id="21" name="Graphique 20" descr="Paramètres avec un remplissage uni">
          <a:extLst>
            <a:ext uri="{FF2B5EF4-FFF2-40B4-BE49-F238E27FC236}">
              <a16:creationId xmlns:a16="http://schemas.microsoft.com/office/drawing/2014/main" id="{C4F6E0F3-FFED-D624-6069-D136F52B8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42900" y="13830299"/>
          <a:ext cx="766763" cy="733425"/>
        </a:xfrm>
        <a:prstGeom prst="rect">
          <a:avLst/>
        </a:prstGeom>
      </xdr:spPr>
    </xdr:pic>
    <xdr:clientData/>
  </xdr:twoCellAnchor>
  <xdr:twoCellAnchor>
    <xdr:from>
      <xdr:col>3</xdr:col>
      <xdr:colOff>552449</xdr:colOff>
      <xdr:row>1</xdr:row>
      <xdr:rowOff>171450</xdr:rowOff>
    </xdr:from>
    <xdr:to>
      <xdr:col>16</xdr:col>
      <xdr:colOff>314325</xdr:colOff>
      <xdr:row>4</xdr:row>
      <xdr:rowOff>276225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B67936B2-748A-3F76-E922-AD598BE811B7}"/>
            </a:ext>
          </a:extLst>
        </xdr:cNvPr>
        <xdr:cNvSpPr txBox="1"/>
      </xdr:nvSpPr>
      <xdr:spPr>
        <a:xfrm>
          <a:off x="9001124" y="419100"/>
          <a:ext cx="7439026" cy="2295525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b="1" u="sng"/>
            <a:t>🎓 Objectif du projet :</a:t>
          </a:r>
        </a:p>
        <a:p>
          <a:endParaRPr lang="fr-FR" b="1"/>
        </a:p>
        <a:p>
          <a:r>
            <a:rPr lang="fr-FR"/>
            <a:t>Cette étude analyse 250 observations relatives à l’accessibilité et à la qualité d’accueil dans différents territoires et secteurs.</a:t>
          </a:r>
        </a:p>
        <a:p>
          <a:endParaRPr lang="fr-FR"/>
        </a:p>
        <a:p>
          <a:r>
            <a:rPr lang="fr-FR"/>
            <a:t>L’objectif est d’identifier :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fr-FR"/>
            <a:t>les facteurs explicatifs de l’insatisfaction,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/>
            <a:t>les seuils critiques (temps d’attente),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/>
            <a:t>les segments prioritaires d’intervention,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/>
            <a:t>et les éventuels biais d’échantillonnage</a:t>
          </a:r>
        </a:p>
        <a:p>
          <a:endParaRPr lang="fr-FR"/>
        </a:p>
        <a:p>
          <a:r>
            <a:rPr lang="fr-FR"/>
            <a:t>Les résultats visent à orienter les décisions opérationnelles d’une collectivité.</a:t>
          </a:r>
        </a:p>
        <a:p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723901</xdr:colOff>
      <xdr:row>5</xdr:row>
      <xdr:rowOff>123825</xdr:rowOff>
    </xdr:from>
    <xdr:to>
      <xdr:col>14</xdr:col>
      <xdr:colOff>209551</xdr:colOff>
      <xdr:row>22</xdr:row>
      <xdr:rowOff>76199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775E843-903C-8371-FDDF-828987F4D01A}"/>
            </a:ext>
          </a:extLst>
        </xdr:cNvPr>
        <xdr:cNvSpPr txBox="1"/>
      </xdr:nvSpPr>
      <xdr:spPr>
        <a:xfrm>
          <a:off x="3009901" y="1104900"/>
          <a:ext cx="8401050" cy="3047999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/>
            <a:t>Jeu de données simulé (250 observations) structuré pour reproduire des situations opérationnelles réalistes en contexte de service public.</a:t>
          </a:r>
        </a:p>
        <a:p>
          <a:endParaRPr lang="fr-FR" sz="1200"/>
        </a:p>
        <a:p>
          <a:r>
            <a:rPr lang="fr-FR" sz="1200"/>
            <a:t>L’analyse repose sur :</a:t>
          </a:r>
        </a:p>
        <a:p>
          <a:endParaRPr lang="fr-FR" sz="1200"/>
        </a:p>
        <a:p>
          <a:r>
            <a:rPr lang="fr-F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200"/>
            <a:t>Statistiques descriptives (moyennes, taux, segments)</a:t>
          </a:r>
        </a:p>
        <a:p>
          <a:r>
            <a:rPr lang="fr-F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200"/>
            <a:t>Corrélation de Pearson (relation linéaire entre variables continues)</a:t>
          </a:r>
        </a:p>
        <a:p>
          <a:r>
            <a:rPr lang="fr-F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200"/>
            <a:t>Analyse d’effet seuil (variable binaire : attente &gt; 30 minutes)</a:t>
          </a:r>
        </a:p>
        <a:p>
          <a:r>
            <a:rPr lang="fr-F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200"/>
            <a:t>Comparaison inter-segments (villes, canaux, phases)</a:t>
          </a:r>
        </a:p>
        <a:p>
          <a:r>
            <a:rPr lang="fr-F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200"/>
            <a:t>Vérification d’un éventuel biais d’échantillonnage (volume vs gravité)</a:t>
          </a:r>
        </a:p>
        <a:p>
          <a:endParaRPr lang="fr-FR" sz="1200"/>
        </a:p>
        <a:p>
          <a:r>
            <a:rPr lang="fr-FR" sz="1200"/>
            <a:t>L’objectif est d’identifier des facteurs aggravants, distinguer fréquence et criticité, et proposer une priorisation des actions.</a:t>
          </a:r>
        </a:p>
        <a:p>
          <a:endParaRPr lang="fr-FR" sz="1200"/>
        </a:p>
        <a:p>
          <a:r>
            <a:rPr lang="fr-FR" sz="1200" b="0" i="1">
              <a:solidFill>
                <a:schemeClr val="bg2">
                  <a:lumMod val="50000"/>
                </a:schemeClr>
              </a:solidFill>
            </a:rPr>
            <a:t>Données simulées – Analyse réalisée sous Excel (TCD, corrélation de Pearson, segmentation)</a:t>
          </a:r>
        </a:p>
        <a:p>
          <a:endParaRPr lang="fr-FR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244479</xdr:rowOff>
    </xdr:from>
    <xdr:to>
      <xdr:col>1</xdr:col>
      <xdr:colOff>685800</xdr:colOff>
      <xdr:row>1</xdr:row>
      <xdr:rowOff>682629</xdr:rowOff>
    </xdr:to>
    <xdr:pic>
      <xdr:nvPicPr>
        <xdr:cNvPr id="2" name="Graphique 1" descr="Argent">
          <a:extLst>
            <a:ext uri="{FF2B5EF4-FFF2-40B4-BE49-F238E27FC236}">
              <a16:creationId xmlns:a16="http://schemas.microsoft.com/office/drawing/2014/main" id="{8B8EFF16-4E67-4E43-B581-351216B64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0" y="244479"/>
          <a:ext cx="685800" cy="68580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25</xdr:row>
      <xdr:rowOff>38100</xdr:rowOff>
    </xdr:from>
    <xdr:to>
      <xdr:col>2</xdr:col>
      <xdr:colOff>304800</xdr:colOff>
      <xdr:row>35</xdr:row>
      <xdr:rowOff>9525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81BB04EA-06D9-46AB-9B2B-7E630DAF0898}"/>
            </a:ext>
          </a:extLst>
        </xdr:cNvPr>
        <xdr:cNvSpPr txBox="1"/>
      </xdr:nvSpPr>
      <xdr:spPr>
        <a:xfrm>
          <a:off x="57150" y="5610225"/>
          <a:ext cx="7058025" cy="1885950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="1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Taux d'insatisfaction ( % ) = ( Nombre d'usagers insatisfaits / Nombre total de réponses) ×100</a:t>
          </a:r>
          <a:r>
            <a:rPr lang="fr-FR" sz="1400" b="1" i="1">
              <a:solidFill>
                <a:schemeClr val="tx1"/>
              </a:solidFill>
              <a:effectLst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Notes 1 et 2 = usagers insatisfaits = 57/250*100</a:t>
          </a:r>
        </a:p>
        <a:p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16564</xdr:colOff>
      <xdr:row>1</xdr:row>
      <xdr:rowOff>24848</xdr:rowOff>
    </xdr:from>
    <xdr:to>
      <xdr:col>4</xdr:col>
      <xdr:colOff>662607</xdr:colOff>
      <xdr:row>6</xdr:row>
      <xdr:rowOff>141923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5EA26F08-16EC-762E-E8CA-2489BAE71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75000"/>
          <a:alphaModFix amt="35000"/>
        </a:blip>
        <a:stretch>
          <a:fillRect/>
        </a:stretch>
      </xdr:blipFill>
      <xdr:spPr>
        <a:xfrm>
          <a:off x="5093803" y="190500"/>
          <a:ext cx="2029239" cy="1790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99394</xdr:rowOff>
    </xdr:from>
    <xdr:to>
      <xdr:col>1</xdr:col>
      <xdr:colOff>79043</xdr:colOff>
      <xdr:row>19</xdr:row>
      <xdr:rowOff>57981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91EF8638-B516-3C00-1EF9-0ED290D9A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D9C3A5">
              <a:tint val="50000"/>
              <a:satMod val="180000"/>
            </a:srgbClr>
          </a:duotone>
          <a:alphaModFix amt="35000"/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0" y="3313046"/>
          <a:ext cx="1429108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115956</xdr:colOff>
      <xdr:row>68</xdr:row>
      <xdr:rowOff>16566</xdr:rowOff>
    </xdr:from>
    <xdr:to>
      <xdr:col>0</xdr:col>
      <xdr:colOff>1341782</xdr:colOff>
      <xdr:row>72</xdr:row>
      <xdr:rowOff>27007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D067C3C0-7F1E-FB2B-63F6-B1C030AC7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D9C3A5">
              <a:tint val="50000"/>
              <a:satMod val="180000"/>
            </a:srgbClr>
          </a:duotone>
          <a:alphaModFix amt="35000"/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115956" y="15165457"/>
          <a:ext cx="1225826" cy="838703"/>
        </a:xfrm>
        <a:prstGeom prst="rect">
          <a:avLst/>
        </a:prstGeom>
      </xdr:spPr>
    </xdr:pic>
    <xdr:clientData/>
  </xdr:twoCellAnchor>
  <xdr:twoCellAnchor editAs="oneCell">
    <xdr:from>
      <xdr:col>0</xdr:col>
      <xdr:colOff>127674</xdr:colOff>
      <xdr:row>107</xdr:row>
      <xdr:rowOff>91110</xdr:rowOff>
    </xdr:from>
    <xdr:to>
      <xdr:col>1</xdr:col>
      <xdr:colOff>32476</xdr:colOff>
      <xdr:row>112</xdr:row>
      <xdr:rowOff>41413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8F712C72-05E0-5B89-1F81-3AE24612B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rgbClr val="D9C3A5">
              <a:tint val="50000"/>
              <a:satMod val="180000"/>
            </a:srgbClr>
          </a:duotone>
          <a:alphaModFix amt="35000"/>
        </a:blip>
        <a:stretch>
          <a:fillRect/>
        </a:stretch>
      </xdr:blipFill>
      <xdr:spPr>
        <a:xfrm>
          <a:off x="127674" y="22280219"/>
          <a:ext cx="1254867" cy="944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49697</xdr:rowOff>
    </xdr:from>
    <xdr:to>
      <xdr:col>1</xdr:col>
      <xdr:colOff>298174</xdr:colOff>
      <xdr:row>159</xdr:row>
      <xdr:rowOff>115959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8B7054CA-A703-634A-9E72-3AEC2FDFD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prstClr val="black"/>
            <a:srgbClr val="ED7D31">
              <a:tint val="45000"/>
              <a:satMod val="400000"/>
            </a:srgbClr>
          </a:duotone>
          <a:alphaModFix amt="50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0" y="33751632"/>
          <a:ext cx="1648239" cy="164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593464</xdr:colOff>
      <xdr:row>7</xdr:row>
      <xdr:rowOff>16329</xdr:rowOff>
    </xdr:from>
    <xdr:to>
      <xdr:col>7</xdr:col>
      <xdr:colOff>2672831</xdr:colOff>
      <xdr:row>11</xdr:row>
      <xdr:rowOff>87475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713DEE86-2BC5-8E62-BACA-6D675053558A}"/>
            </a:ext>
          </a:extLst>
        </xdr:cNvPr>
        <xdr:cNvSpPr txBox="1"/>
      </xdr:nvSpPr>
      <xdr:spPr>
        <a:xfrm>
          <a:off x="9389510" y="1493676"/>
          <a:ext cx="6385056" cy="926452"/>
        </a:xfrm>
        <a:prstGeom prst="rect">
          <a:avLst/>
        </a:prstGeom>
        <a:solidFill>
          <a:srgbClr val="FFFCF8"/>
        </a:solidFill>
        <a:ln w="9525" cmpd="sng">
          <a:solidFill>
            <a:srgbClr val="0D3B2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 b="1"/>
            <a:t>Ce dashboard analyse l’accessibilité et la qualité d’accueil à partir de 250 observations simulées.</a:t>
          </a:r>
          <a:br>
            <a:rPr lang="fr-FR" sz="1200" b="1"/>
          </a:br>
          <a:r>
            <a:rPr lang="fr-FR" sz="1200"/>
            <a:t>L’objectif est d’identifier les points de friction (canal, phase de parcours, type de problème) et de hiérarchiser les leviers d’amélioration.</a:t>
          </a:r>
        </a:p>
        <a:p>
          <a:endParaRPr lang="fr-FR" sz="1100"/>
        </a:p>
      </xdr:txBody>
    </xdr:sp>
    <xdr:clientData/>
  </xdr:twoCellAnchor>
  <xdr:twoCellAnchor editAs="oneCell">
    <xdr:from>
      <xdr:col>4</xdr:col>
      <xdr:colOff>1089931</xdr:colOff>
      <xdr:row>0</xdr:row>
      <xdr:rowOff>0</xdr:rowOff>
    </xdr:from>
    <xdr:to>
      <xdr:col>5</xdr:col>
      <xdr:colOff>638369</xdr:colOff>
      <xdr:row>3</xdr:row>
      <xdr:rowOff>106436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6A79177E-B23B-4C5A-F734-538902EDB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7835186" y="0"/>
          <a:ext cx="1103540" cy="922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168672</xdr:rowOff>
    </xdr:from>
    <xdr:to>
      <xdr:col>0</xdr:col>
      <xdr:colOff>1684903</xdr:colOff>
      <xdr:row>114</xdr:row>
      <xdr:rowOff>109140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0DF86CBA-CC1A-4188-B7F1-C805C6A67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>
                      <a14:foregroundMark x1="49375" y1="38254" x2="49375" y2="38254"/>
                      <a14:foregroundMark x1="48281" y1="36032" x2="36797" y2="80635"/>
                      <a14:foregroundMark x1="47031" y1="47778" x2="40469" y2="70476"/>
                      <a14:foregroundMark x1="51172" y1="43016" x2="42813" y2="69524"/>
                      <a14:foregroundMark x1="52734" y1="61587" x2="52500" y2="65238"/>
                      <a14:backgroundMark x1="22734" y1="34444" x2="22734" y2="34444"/>
                      <a14:backgroundMark x1="11250" y1="14921" x2="16484" y2="71111"/>
                      <a14:backgroundMark x1="30000" y1="17460" x2="49531" y2="11429"/>
                      <a14:backgroundMark x1="49531" y1="11429" x2="63672" y2="20635"/>
                      <a14:backgroundMark x1="63672" y1="20635" x2="73281" y2="60000"/>
                      <a14:backgroundMark x1="73281" y1="60000" x2="60703" y2="88095"/>
                      <a14:backgroundMark x1="60703" y1="88095" x2="46719" y2="94286"/>
                      <a14:backgroundMark x1="46719" y1="94286" x2="32266" y2="91746"/>
                      <a14:backgroundMark x1="32266" y1="91746" x2="36094" y2="32222"/>
                      <a14:backgroundMark x1="36094" y1="32222" x2="32109" y2="18571"/>
                      <a14:backgroundMark x1="64766" y1="16984" x2="64766" y2="16984"/>
                      <a14:backgroundMark x1="79922" y1="49365" x2="79922" y2="4936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0" y="16083360"/>
          <a:ext cx="1685713" cy="813593"/>
        </a:xfrm>
        <a:prstGeom prst="rect">
          <a:avLst/>
        </a:prstGeom>
      </xdr:spPr>
    </xdr:pic>
    <xdr:clientData/>
  </xdr:twoCellAnchor>
  <xdr:twoCellAnchor editAs="oneCell">
    <xdr:from>
      <xdr:col>0</xdr:col>
      <xdr:colOff>8334</xdr:colOff>
      <xdr:row>53</xdr:row>
      <xdr:rowOff>205581</xdr:rowOff>
    </xdr:from>
    <xdr:to>
      <xdr:col>0</xdr:col>
      <xdr:colOff>981435</xdr:colOff>
      <xdr:row>58</xdr:row>
      <xdr:rowOff>10318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8FFF4F18-3E04-4601-9A6E-E6A69409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biLevel thresh="50000"/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8334" y="5761831"/>
          <a:ext cx="973101" cy="844550"/>
        </a:xfrm>
        <a:prstGeom prst="rect">
          <a:avLst/>
        </a:prstGeom>
      </xdr:spPr>
    </xdr:pic>
    <xdr:clientData/>
  </xdr:twoCellAnchor>
  <xdr:twoCellAnchor>
    <xdr:from>
      <xdr:col>0</xdr:col>
      <xdr:colOff>990599</xdr:colOff>
      <xdr:row>58</xdr:row>
      <xdr:rowOff>95249</xdr:rowOff>
    </xdr:from>
    <xdr:to>
      <xdr:col>6</xdr:col>
      <xdr:colOff>297656</xdr:colOff>
      <xdr:row>78</xdr:row>
      <xdr:rowOff>104775</xdr:rowOff>
    </xdr:to>
    <xdr:graphicFrame macro="">
      <xdr:nvGraphicFramePr>
        <xdr:cNvPr id="43" name="Graphique 42">
          <a:extLst>
            <a:ext uri="{FF2B5EF4-FFF2-40B4-BE49-F238E27FC236}">
              <a16:creationId xmlns:a16="http://schemas.microsoft.com/office/drawing/2014/main" id="{F6C26FFA-0781-4794-B8B4-2F4D901AF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1188</xdr:colOff>
      <xdr:row>81</xdr:row>
      <xdr:rowOff>75405</xdr:rowOff>
    </xdr:from>
    <xdr:to>
      <xdr:col>6</xdr:col>
      <xdr:colOff>1051718</xdr:colOff>
      <xdr:row>109</xdr:row>
      <xdr:rowOff>317499</xdr:rowOff>
    </xdr:to>
    <xdr:graphicFrame macro="">
      <xdr:nvGraphicFramePr>
        <xdr:cNvPr id="44" name="Graphique 43">
          <a:extLst>
            <a:ext uri="{FF2B5EF4-FFF2-40B4-BE49-F238E27FC236}">
              <a16:creationId xmlns:a16="http://schemas.microsoft.com/office/drawing/2014/main" id="{0BB63C03-A8B7-4C43-8FCB-EE5225698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3173</xdr:colOff>
      <xdr:row>115</xdr:row>
      <xdr:rowOff>32940</xdr:rowOff>
    </xdr:from>
    <xdr:to>
      <xdr:col>6</xdr:col>
      <xdr:colOff>853281</xdr:colOff>
      <xdr:row>136</xdr:row>
      <xdr:rowOff>39291</xdr:rowOff>
    </xdr:to>
    <xdr:graphicFrame macro="">
      <xdr:nvGraphicFramePr>
        <xdr:cNvPr id="45" name="Graphique 44">
          <a:extLst>
            <a:ext uri="{FF2B5EF4-FFF2-40B4-BE49-F238E27FC236}">
              <a16:creationId xmlns:a16="http://schemas.microsoft.com/office/drawing/2014/main" id="{711CE9C0-0644-48B8-9F41-CAA8F2C1C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982266</xdr:colOff>
      <xdr:row>139</xdr:row>
      <xdr:rowOff>85727</xdr:rowOff>
    </xdr:from>
    <xdr:to>
      <xdr:col>6</xdr:col>
      <xdr:colOff>436563</xdr:colOff>
      <xdr:row>163</xdr:row>
      <xdr:rowOff>138906</xdr:rowOff>
    </xdr:to>
    <xdr:graphicFrame macro="">
      <xdr:nvGraphicFramePr>
        <xdr:cNvPr id="46" name="Graphique 45">
          <a:extLst>
            <a:ext uri="{FF2B5EF4-FFF2-40B4-BE49-F238E27FC236}">
              <a16:creationId xmlns:a16="http://schemas.microsoft.com/office/drawing/2014/main" id="{80082DC9-F248-42E6-AA42-13F0CC08E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2734072</xdr:colOff>
      <xdr:row>170</xdr:row>
      <xdr:rowOff>146447</xdr:rowOff>
    </xdr:from>
    <xdr:to>
      <xdr:col>1</xdr:col>
      <xdr:colOff>583140</xdr:colOff>
      <xdr:row>172</xdr:row>
      <xdr:rowOff>251476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28932FF-3517-46A1-A539-FC89958DF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schemeClr val="accent2">
              <a:shade val="45000"/>
              <a:satMod val="135000"/>
            </a:schemeClr>
            <a:prstClr val="white"/>
          </a:duotone>
          <a:alphaModFix amt="35000"/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tretch>
          <a:fillRect/>
        </a:stretch>
      </xdr:blipFill>
      <xdr:spPr>
        <a:xfrm>
          <a:off x="2734072" y="24951135"/>
          <a:ext cx="581026" cy="620967"/>
        </a:xfrm>
        <a:prstGeom prst="rect">
          <a:avLst/>
        </a:prstGeom>
      </xdr:spPr>
    </xdr:pic>
    <xdr:clientData/>
  </xdr:twoCellAnchor>
  <xdr:twoCellAnchor>
    <xdr:from>
      <xdr:col>0</xdr:col>
      <xdr:colOff>990599</xdr:colOff>
      <xdr:row>174</xdr:row>
      <xdr:rowOff>38100</xdr:rowOff>
    </xdr:from>
    <xdr:to>
      <xdr:col>6</xdr:col>
      <xdr:colOff>29765</xdr:colOff>
      <xdr:row>192</xdr:row>
      <xdr:rowOff>148828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D10C2B0-F1F6-4EF0-9F88-2CF14CE47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990599</xdr:colOff>
      <xdr:row>194</xdr:row>
      <xdr:rowOff>66674</xdr:rowOff>
    </xdr:from>
    <xdr:to>
      <xdr:col>6</xdr:col>
      <xdr:colOff>168671</xdr:colOff>
      <xdr:row>218</xdr:row>
      <xdr:rowOff>57150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C7694F3-2789-4D73-AED3-10B3E1D66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990600</xdr:colOff>
      <xdr:row>222</xdr:row>
      <xdr:rowOff>95249</xdr:rowOff>
    </xdr:from>
    <xdr:to>
      <xdr:col>6</xdr:col>
      <xdr:colOff>178594</xdr:colOff>
      <xdr:row>249</xdr:row>
      <xdr:rowOff>123825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940E1CB-E352-47C9-A062-D106CDCF9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981659</xdr:colOff>
      <xdr:row>258</xdr:row>
      <xdr:rowOff>108330</xdr:rowOff>
    </xdr:from>
    <xdr:to>
      <xdr:col>5</xdr:col>
      <xdr:colOff>981659</xdr:colOff>
      <xdr:row>274</xdr:row>
      <xdr:rowOff>447092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42FB8E35-F634-6F91-603B-D5D56503EE8B}"/>
            </a:ext>
          </a:extLst>
        </xdr:cNvPr>
        <xdr:cNvSpPr txBox="1"/>
      </xdr:nvSpPr>
      <xdr:spPr>
        <a:xfrm>
          <a:off x="4364006" y="46304580"/>
          <a:ext cx="4918010" cy="2982435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 b="1" i="0" u="none" strike="noStrike" kern="1200" cap="all" spc="0" baseline="0">
              <a:solidFill>
                <a:srgbClr val="512373"/>
              </a:solidFill>
              <a:latin typeface="+mn-lt"/>
              <a:ea typeface="+mn-ea"/>
              <a:cs typeface="+mn-cs"/>
            </a:rPr>
            <a:t>                   </a:t>
          </a:r>
          <a:r>
            <a:rPr lang="fr-FR" sz="1600" b="1" i="0" u="sng" strike="noStrike" kern="1200" cap="all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Synthèse</a:t>
          </a:r>
          <a:r>
            <a:rPr lang="fr-FR" sz="1200" u="sng" cap="all">
              <a:solidFill>
                <a:sysClr val="windowText" lastClr="000000"/>
              </a:solidFill>
            </a:rPr>
            <a:t> &amp; </a:t>
          </a:r>
          <a:r>
            <a:rPr lang="fr-FR" sz="1600" b="1" i="0" u="sng" strike="noStrike" kern="1200" cap="all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recommandations  </a:t>
          </a:r>
        </a:p>
        <a:p>
          <a:endParaRPr lang="fr-FR" b="1"/>
        </a:p>
        <a:p>
          <a:endParaRPr lang="fr-FR" b="1"/>
        </a:p>
        <a:p>
          <a:endParaRPr lang="fr-FR" b="1"/>
        </a:p>
        <a:p>
          <a:r>
            <a:rPr lang="fr-FR" sz="1400" b="1"/>
            <a:t>Synthèse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/>
            <a:t>Diagnostic / Évaluation génère le plus fort taux d’insatisfaction (72%)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/>
            <a:t>Le secteur Culture présente la gravité critique la plus élevée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/>
            <a:t>Une attente &gt; 30 min augmente l’insatisfaction de globale.</a:t>
          </a:r>
        </a:p>
        <a:p>
          <a:endParaRPr lang="fr-FR"/>
        </a:p>
        <a:p>
          <a:r>
            <a:rPr lang="fr-FR" sz="1400" b="1">
              <a:solidFill>
                <a:schemeClr val="dk1"/>
              </a:solidFill>
              <a:latin typeface="+mn-lt"/>
              <a:ea typeface="+mn-ea"/>
              <a:cs typeface="+mn-cs"/>
            </a:rPr>
            <a:t>Recommandations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/>
            <a:t>Réduire les délais en phase Diagnostic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/>
            <a:t>Prioriser l’amélioration du canal numérique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/>
            <a:t>Agir sur l’accessibilité dans les villes à faible score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</a:t>
          </a:r>
          <a:r>
            <a:rPr lang="fr-FR"/>
            <a:t>éduire les cas &gt;30 minutes plutôt que la moyenne globale.</a:t>
          </a:r>
        </a:p>
        <a:p>
          <a:endParaRPr lang="fr-FR" sz="1100"/>
        </a:p>
      </xdr:txBody>
    </xdr:sp>
    <xdr:clientData/>
  </xdr:twoCellAnchor>
  <xdr:twoCellAnchor editAs="oneCell">
    <xdr:from>
      <xdr:col>2</xdr:col>
      <xdr:colOff>1106997</xdr:colOff>
      <xdr:row>258</xdr:row>
      <xdr:rowOff>147613</xdr:rowOff>
    </xdr:from>
    <xdr:to>
      <xdr:col>2</xdr:col>
      <xdr:colOff>1960365</xdr:colOff>
      <xdr:row>261</xdr:row>
      <xdr:rowOff>91778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3016046-192C-6179-4239-D5BAE3EB0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duotone>
            <a:schemeClr val="accent2">
              <a:shade val="45000"/>
              <a:satMod val="135000"/>
            </a:schemeClr>
            <a:prstClr val="white"/>
          </a:duotone>
          <a:alphaModFix amt="50000"/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0"/>
            </a:ext>
          </a:extLst>
        </a:blip>
        <a:stretch>
          <a:fillRect/>
        </a:stretch>
      </xdr:blipFill>
      <xdr:spPr>
        <a:xfrm>
          <a:off x="4489344" y="46343863"/>
          <a:ext cx="853368" cy="439854"/>
        </a:xfrm>
        <a:prstGeom prst="rect">
          <a:avLst/>
        </a:prstGeom>
      </xdr:spPr>
    </xdr:pic>
    <xdr:clientData/>
  </xdr:twoCellAnchor>
  <xdr:oneCellAnchor>
    <xdr:from>
      <xdr:col>1</xdr:col>
      <xdr:colOff>332961</xdr:colOff>
      <xdr:row>34</xdr:row>
      <xdr:rowOff>152280</xdr:rowOff>
    </xdr:from>
    <xdr:ext cx="1829214" cy="2261980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Ville">
              <a:extLst>
                <a:ext uri="{FF2B5EF4-FFF2-40B4-BE49-F238E27FC236}">
                  <a16:creationId xmlns:a16="http://schemas.microsoft.com/office/drawing/2014/main" id="{79EA47EB-FB40-4AD4-9BC3-9DCC2DAAF8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7859" y="7441821"/>
              <a:ext cx="1829214" cy="2261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oneCellAnchor>
  <xdr:oneCellAnchor>
    <xdr:from>
      <xdr:col>2</xdr:col>
      <xdr:colOff>507257</xdr:colOff>
      <xdr:row>34</xdr:row>
      <xdr:rowOff>119598</xdr:rowOff>
    </xdr:from>
    <xdr:ext cx="1830457" cy="2265707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Secteur">
              <a:extLst>
                <a:ext uri="{FF2B5EF4-FFF2-40B4-BE49-F238E27FC236}">
                  <a16:creationId xmlns:a16="http://schemas.microsoft.com/office/drawing/2014/main" id="{DDBA7793-C92A-4099-9BB9-2EB58336C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eu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5293" y="7409139"/>
              <a:ext cx="1830457" cy="22657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oneCellAnchor>
  <xdr:oneCellAnchor>
    <xdr:from>
      <xdr:col>3</xdr:col>
      <xdr:colOff>357737</xdr:colOff>
      <xdr:row>34</xdr:row>
      <xdr:rowOff>113800</xdr:rowOff>
    </xdr:from>
    <xdr:ext cx="1830870" cy="2265707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Phase_parcours">
              <a:extLst>
                <a:ext uri="{FF2B5EF4-FFF2-40B4-BE49-F238E27FC236}">
                  <a16:creationId xmlns:a16="http://schemas.microsoft.com/office/drawing/2014/main" id="{F25FABFE-A704-42B1-A59E-64F02111B2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hase_parcour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7967" y="7403341"/>
              <a:ext cx="1830870" cy="22657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oneCellAnchor>
  <xdr:oneCellAnchor>
    <xdr:from>
      <xdr:col>4</xdr:col>
      <xdr:colOff>77579</xdr:colOff>
      <xdr:row>34</xdr:row>
      <xdr:rowOff>155955</xdr:rowOff>
    </xdr:from>
    <xdr:ext cx="1826730" cy="2261980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Canal_acces">
              <a:extLst>
                <a:ext uri="{FF2B5EF4-FFF2-40B4-BE49-F238E27FC236}">
                  <a16:creationId xmlns:a16="http://schemas.microsoft.com/office/drawing/2014/main" id="{A4F4AF71-7DDB-4FC8-AB32-D33281A4BA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acc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8523" y="7445496"/>
              <a:ext cx="1826730" cy="2261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oneCellAnchor>
  <xdr:twoCellAnchor editAs="oneCell">
    <xdr:from>
      <xdr:col>0</xdr:col>
      <xdr:colOff>69453</xdr:colOff>
      <xdr:row>25</xdr:row>
      <xdr:rowOff>29766</xdr:rowOff>
    </xdr:from>
    <xdr:to>
      <xdr:col>0</xdr:col>
      <xdr:colOff>1229502</xdr:colOff>
      <xdr:row>29</xdr:row>
      <xdr:rowOff>6274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68A48569-B3C4-29D9-1E93-CFDEF3724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duotone>
            <a:prstClr val="black"/>
            <a:srgbClr val="D9C3A5">
              <a:tint val="50000"/>
              <a:satMod val="180000"/>
            </a:srgbClr>
          </a:duotone>
          <a:alphaModFix amt="35000"/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2"/>
            </a:ext>
          </a:extLst>
        </a:blip>
        <a:stretch>
          <a:fillRect/>
        </a:stretch>
      </xdr:blipFill>
      <xdr:spPr>
        <a:xfrm>
          <a:off x="69453" y="5586016"/>
          <a:ext cx="1160859" cy="809946"/>
        </a:xfrm>
        <a:prstGeom prst="rect">
          <a:avLst/>
        </a:prstGeom>
      </xdr:spPr>
    </xdr:pic>
    <xdr:clientData/>
  </xdr:twoCellAnchor>
  <xdr:twoCellAnchor>
    <xdr:from>
      <xdr:col>5</xdr:col>
      <xdr:colOff>628949</xdr:colOff>
      <xdr:row>13</xdr:row>
      <xdr:rowOff>102930</xdr:rowOff>
    </xdr:from>
    <xdr:to>
      <xdr:col>7</xdr:col>
      <xdr:colOff>930018</xdr:colOff>
      <xdr:row>19</xdr:row>
      <xdr:rowOff>242984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73CB61D3-0BA5-4251-AA87-0B759F786624}"/>
            </a:ext>
          </a:extLst>
        </xdr:cNvPr>
        <xdr:cNvSpPr txBox="1"/>
      </xdr:nvSpPr>
      <xdr:spPr>
        <a:xfrm>
          <a:off x="9424995" y="2979869"/>
          <a:ext cx="4606758" cy="1772911"/>
        </a:xfrm>
        <a:prstGeom prst="rect">
          <a:avLst/>
        </a:prstGeom>
        <a:solidFill>
          <a:srgbClr val="FFFCF8"/>
        </a:solidFill>
        <a:ln w="9525" cmpd="sng">
          <a:solidFill>
            <a:srgbClr val="0D3B2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/>
            <a:t>                                 </a:t>
          </a:r>
          <a:r>
            <a:rPr lang="fr-FR" sz="1400" b="1" cap="all" baseline="0">
              <a:solidFill>
                <a:schemeClr val="accent2">
                  <a:lumMod val="50000"/>
                </a:schemeClr>
              </a:solidFill>
            </a:rPr>
            <a:t>Points clés </a:t>
          </a:r>
        </a:p>
        <a:p>
          <a:endParaRPr lang="fr-FR" sz="1200"/>
        </a:p>
        <a:p>
          <a:endParaRPr lang="fr-FR" sz="1200"/>
        </a:p>
        <a:p>
          <a:r>
            <a:rPr lang="fr-F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200" baseline="0">
              <a:solidFill>
                <a:srgbClr val="C00000"/>
              </a:solidFill>
            </a:rPr>
            <a:t>  </a:t>
          </a:r>
          <a:r>
            <a:rPr lang="fr-FR" sz="1200">
              <a:solidFill>
                <a:srgbClr val="C00000"/>
              </a:solidFill>
            </a:rPr>
            <a:t>22,8% </a:t>
          </a:r>
          <a:r>
            <a:rPr lang="fr-FR" sz="1200"/>
            <a:t>d’insatisfaction globale</a:t>
          </a:r>
        </a:p>
        <a:p>
          <a:r>
            <a:rPr lang="fr-F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fr-FR" sz="1200">
              <a:solidFill>
                <a:srgbClr val="C00000"/>
              </a:solidFill>
            </a:rPr>
            <a:t> 38% </a:t>
          </a:r>
          <a:r>
            <a:rPr lang="fr-FR" sz="1200"/>
            <a:t>de gravité critique</a:t>
          </a:r>
        </a:p>
        <a:p>
          <a:r>
            <a:rPr lang="fr-F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fr-FR" sz="1200"/>
            <a:t> Effet seuil significatif au-delà de </a:t>
          </a:r>
          <a:r>
            <a:rPr lang="fr-FR" sz="1200">
              <a:solidFill>
                <a:srgbClr val="C00000"/>
              </a:solidFill>
            </a:rPr>
            <a:t>30 min</a:t>
          </a:r>
        </a:p>
        <a:p>
          <a:r>
            <a:rPr lang="fr-F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fr-FR" sz="1200"/>
            <a:t> Corrélation linéaire faible entre attente moyenne et insatisfaction</a:t>
          </a:r>
        </a:p>
      </xdr:txBody>
    </xdr:sp>
    <xdr:clientData/>
  </xdr:twoCellAnchor>
  <xdr:twoCellAnchor editAs="oneCell">
    <xdr:from>
      <xdr:col>5</xdr:col>
      <xdr:colOff>2269069</xdr:colOff>
      <xdr:row>13</xdr:row>
      <xdr:rowOff>215117</xdr:rowOff>
    </xdr:from>
    <xdr:to>
      <xdr:col>6</xdr:col>
      <xdr:colOff>646165</xdr:colOff>
      <xdr:row>15</xdr:row>
      <xdr:rowOff>203639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77557C2F-63A2-16A1-912C-1E599F3B5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5"/>
            </a:ext>
          </a:extLst>
        </a:blip>
        <a:stretch>
          <a:fillRect/>
        </a:stretch>
      </xdr:blipFill>
      <xdr:spPr>
        <a:xfrm>
          <a:off x="11065115" y="3092056"/>
          <a:ext cx="700030" cy="532807"/>
        </a:xfrm>
        <a:prstGeom prst="rect">
          <a:avLst/>
        </a:prstGeom>
      </xdr:spPr>
    </xdr:pic>
    <xdr:clientData/>
  </xdr:twoCellAnchor>
  <xdr:twoCellAnchor editAs="oneCell">
    <xdr:from>
      <xdr:col>1</xdr:col>
      <xdr:colOff>233265</xdr:colOff>
      <xdr:row>253</xdr:row>
      <xdr:rowOff>106913</xdr:rowOff>
    </xdr:from>
    <xdr:to>
      <xdr:col>2</xdr:col>
      <xdr:colOff>1362658</xdr:colOff>
      <xdr:row>270</xdr:row>
      <xdr:rowOff>50541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FB631358-8BA0-00F6-0C2E-D8D374D1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8"/>
            </a:ext>
          </a:extLst>
        </a:blip>
        <a:stretch>
          <a:fillRect/>
        </a:stretch>
      </xdr:blipFill>
      <xdr:spPr>
        <a:xfrm>
          <a:off x="1992474" y="45486734"/>
          <a:ext cx="2752531" cy="27525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723900</xdr:colOff>
      <xdr:row>0</xdr:row>
      <xdr:rowOff>123825</xdr:rowOff>
    </xdr:from>
    <xdr:ext cx="1093305" cy="778981"/>
    <xdr:pic>
      <xdr:nvPicPr>
        <xdr:cNvPr id="5" name="Image 4">
          <a:extLst>
            <a:ext uri="{FF2B5EF4-FFF2-40B4-BE49-F238E27FC236}">
              <a16:creationId xmlns:a16="http://schemas.microsoft.com/office/drawing/2014/main" id="{81E142BC-1694-4E18-8F8E-DFD3057E3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alphaModFix amt="35000"/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743700" y="123825"/>
          <a:ext cx="1093305" cy="778981"/>
        </a:xfrm>
        <a:prstGeom prst="rect">
          <a:avLst/>
        </a:prstGeom>
      </xdr:spPr>
    </xdr:pic>
    <xdr:clientData/>
  </xdr:oneCellAnchor>
  <xdr:twoCellAnchor>
    <xdr:from>
      <xdr:col>10</xdr:col>
      <xdr:colOff>714376</xdr:colOff>
      <xdr:row>166</xdr:row>
      <xdr:rowOff>104261</xdr:rowOff>
    </xdr:from>
    <xdr:to>
      <xdr:col>16</xdr:col>
      <xdr:colOff>520803</xdr:colOff>
      <xdr:row>189</xdr:row>
      <xdr:rowOff>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EBEA1E63-52C0-424F-8B4C-AA6D9E597082}"/>
            </a:ext>
          </a:extLst>
        </xdr:cNvPr>
        <xdr:cNvSpPr txBox="1"/>
      </xdr:nvSpPr>
      <xdr:spPr>
        <a:xfrm>
          <a:off x="10915344" y="36698696"/>
          <a:ext cx="5828685" cy="3193643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Les territoires présentant un meilleur score d’accessibilité affichent en moyenne une satisfaction plus élevée.</a:t>
          </a:r>
        </a:p>
        <a:p>
          <a:r>
            <a:rPr lang="fr-FR"/>
            <a:t>L’accessibilité apparaît ainsi comme un levier structurel plus stable que la seule moyenne d’attente.</a:t>
          </a:r>
        </a:p>
        <a:p>
          <a:endParaRPr lang="fr-F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Conclusion attendue : Relation positive</a:t>
          </a:r>
          <a:r>
            <a:rPr lang="fr-FR" sz="1100" b="1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modérée</a:t>
          </a:r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(R² ≈ 0,71).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solidFill>
              <a:srgbClr val="002060"/>
            </a:solidFill>
            <a:effectLst/>
          </a:endParaRPr>
        </a:p>
        <a:p>
          <a:r>
            <a:rPr lang="fr-FR" b="1"/>
            <a:t>Action recommandée :</a:t>
          </a:r>
          <a:br>
            <a:rPr lang="fr-FR"/>
          </a:br>
          <a:r>
            <a:rPr lang="fr-FR"/>
            <a:t>Mettre en place un plan ciblé sur les segments présentant :</a:t>
          </a:r>
        </a:p>
        <a:p>
          <a:r>
            <a:rPr lang="fr-FR"/>
            <a:t>un score d’accessibilité inférieur au seuil défini,</a:t>
          </a:r>
          <a:r>
            <a:rPr lang="fr-FR" baseline="0"/>
            <a:t> </a:t>
          </a:r>
          <a:r>
            <a:rPr lang="fr-FR"/>
            <a:t>et un taux de satisfaction inférieur à la moyenne globale.</a:t>
          </a:r>
        </a:p>
        <a:p>
          <a:endParaRPr lang="fr-FR"/>
        </a:p>
        <a:p>
          <a:r>
            <a:rPr lang="fr-FR"/>
            <a:t>Le plan pourrait inclure :</a:t>
          </a:r>
        </a:p>
        <a:p>
          <a:r>
            <a:rPr lang="fr-FR"/>
            <a:t>- simplification des parcours usagers,</a:t>
          </a:r>
        </a:p>
        <a:p>
          <a:r>
            <a:rPr lang="fr-FR"/>
            <a:t>- amélioration de la signalétique,</a:t>
          </a:r>
        </a:p>
        <a:p>
          <a:r>
            <a:rPr lang="fr-FR"/>
            <a:t>- renforcement de l’information en amont (site web / affichage),</a:t>
          </a:r>
        </a:p>
        <a:p>
          <a:r>
            <a:rPr lang="fr-FR"/>
            <a:t>- formation des agents sur l’orientation initiale</a:t>
          </a:r>
        </a:p>
        <a:p>
          <a:endParaRPr lang="fr-FR" sz="1100"/>
        </a:p>
      </xdr:txBody>
    </xdr:sp>
    <xdr:clientData/>
  </xdr:twoCellAnchor>
  <xdr:twoCellAnchor>
    <xdr:from>
      <xdr:col>3</xdr:col>
      <xdr:colOff>583635</xdr:colOff>
      <xdr:row>166</xdr:row>
      <xdr:rowOff>8295</xdr:rowOff>
    </xdr:from>
    <xdr:to>
      <xdr:col>10</xdr:col>
      <xdr:colOff>499191</xdr:colOff>
      <xdr:row>188</xdr:row>
      <xdr:rowOff>14748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D92EB40A-E072-10A0-E29F-D335A19A9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753959</xdr:colOff>
      <xdr:row>206</xdr:row>
      <xdr:rowOff>123568</xdr:rowOff>
    </xdr:from>
    <xdr:to>
      <xdr:col>7</xdr:col>
      <xdr:colOff>943333</xdr:colOff>
      <xdr:row>223</xdr:row>
      <xdr:rowOff>92125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74ADE3E2-2EF4-6DF9-2105-38FE836B0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885825</xdr:colOff>
      <xdr:row>250</xdr:row>
      <xdr:rowOff>0</xdr:rowOff>
    </xdr:from>
    <xdr:to>
      <xdr:col>9</xdr:col>
      <xdr:colOff>461962</xdr:colOff>
      <xdr:row>267</xdr:row>
      <xdr:rowOff>61912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090700C5-DF04-9FDA-88A8-E094C15D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699627</xdr:colOff>
      <xdr:row>52</xdr:row>
      <xdr:rowOff>100267</xdr:rowOff>
    </xdr:from>
    <xdr:to>
      <xdr:col>9</xdr:col>
      <xdr:colOff>88798</xdr:colOff>
      <xdr:row>72</xdr:row>
      <xdr:rowOff>35946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64D4411D-8334-278A-E7CC-4B45AB821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1361460</xdr:colOff>
      <xdr:row>30</xdr:row>
      <xdr:rowOff>257790</xdr:rowOff>
    </xdr:from>
    <xdr:to>
      <xdr:col>9</xdr:col>
      <xdr:colOff>413056</xdr:colOff>
      <xdr:row>48</xdr:row>
      <xdr:rowOff>277454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966E1D3-7876-77DB-5FD0-EE0FEFA42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10549</xdr:colOff>
      <xdr:row>56</xdr:row>
      <xdr:rowOff>139086</xdr:rowOff>
    </xdr:from>
    <xdr:to>
      <xdr:col>17</xdr:col>
      <xdr:colOff>361950</xdr:colOff>
      <xdr:row>72</xdr:row>
      <xdr:rowOff>123825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1AD5FED-8E5A-44F5-8599-D934E51BF069}"/>
            </a:ext>
          </a:extLst>
        </xdr:cNvPr>
        <xdr:cNvSpPr txBox="1"/>
      </xdr:nvSpPr>
      <xdr:spPr>
        <a:xfrm>
          <a:off x="11583424" y="13969386"/>
          <a:ext cx="6380726" cy="4270989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        </a:t>
          </a:r>
          <a:endParaRPr lang="fr-F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 semble y avoir une tendance positive entre attente longue et insatisfaction,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mais la relation n’est pas parfaitement linéaire.</a:t>
          </a:r>
          <a:endParaRPr lang="fr-FR">
            <a:effectLst/>
          </a:endParaRPr>
        </a:p>
        <a:p>
          <a:endParaRPr lang="fr-FR"/>
        </a:p>
        <a:p>
          <a:r>
            <a:rPr lang="fr-FR" b="1">
              <a:solidFill>
                <a:srgbClr val="002060"/>
              </a:solidFill>
            </a:rPr>
            <a:t>Conclusion attendue :</a:t>
          </a:r>
          <a:r>
            <a:rPr lang="fr-FR" b="1" baseline="0">
              <a:solidFill>
                <a:srgbClr val="002060"/>
              </a:solidFill>
            </a:rPr>
            <a:t>  </a:t>
          </a:r>
          <a:r>
            <a:rPr lang="fr-FR" b="1">
              <a:solidFill>
                <a:srgbClr val="002060"/>
              </a:solidFill>
            </a:rPr>
            <a:t>Attente longue = facteur aggravant.</a:t>
          </a:r>
        </a:p>
        <a:p>
          <a:endParaRPr lang="fr-FR" b="1">
            <a:solidFill>
              <a:srgbClr val="002060"/>
            </a:solidFill>
          </a:endParaRP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fr-FR"/>
            <a:t>Quand l’attente est </a:t>
          </a:r>
          <a:r>
            <a:rPr lang="fr-FR" b="1"/>
            <a:t>≤ 30 min</a:t>
          </a:r>
          <a:r>
            <a:rPr lang="fr-FR"/>
            <a:t>, l’insatisfaction est </a:t>
          </a:r>
          <a:r>
            <a:rPr lang="fr-FR" b="1"/>
            <a:t>nettement plus faible</a:t>
          </a:r>
          <a:r>
            <a:rPr lang="fr-FR"/>
            <a:t>.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fr-FR"/>
            <a:t>Quand l’attente est </a:t>
          </a:r>
          <a:r>
            <a:rPr lang="fr-FR" b="1"/>
            <a:t>&gt; 30 min</a:t>
          </a:r>
          <a:r>
            <a:rPr lang="fr-FR"/>
            <a:t>, l’insatisfaction </a:t>
          </a:r>
          <a:r>
            <a:rPr lang="fr-FR" b="1"/>
            <a:t>augmente fortement</a:t>
          </a:r>
          <a:r>
            <a:rPr lang="fr-FR"/>
            <a:t>.</a:t>
          </a:r>
        </a:p>
        <a:p>
          <a:endParaRPr lang="fr-FR"/>
        </a:p>
        <a:p>
          <a:r>
            <a:rPr lang="fr-FR" b="1"/>
            <a:t>Interprétation :</a:t>
          </a:r>
          <a:br>
            <a:rPr lang="fr-FR"/>
          </a:br>
          <a:r>
            <a:rPr lang="fr-FR"/>
            <a:t>Le seuil de 30 minutes agit comme un </a:t>
          </a:r>
          <a:r>
            <a:rPr lang="fr-FR" b="1"/>
            <a:t>point de bascule</a:t>
          </a:r>
          <a:r>
            <a:rPr lang="fr-FR"/>
            <a:t> dans l’expérience usager.</a:t>
          </a:r>
        </a:p>
        <a:p>
          <a:endParaRPr lang="fr-FR"/>
        </a:p>
        <a:p>
          <a:r>
            <a:rPr lang="fr-FR" b="1"/>
            <a:t>Action recommandée :</a:t>
          </a:r>
          <a:br>
            <a:rPr lang="fr-FR"/>
          </a:br>
          <a:r>
            <a:rPr lang="fr-FR"/>
            <a:t>- Prioriser les mesures réduisant les cas &gt;30 minutes :</a:t>
          </a:r>
        </a:p>
        <a:p>
          <a:r>
            <a:rPr lang="fr-FR"/>
            <a:t>- ajustement des plages horaires sur pics d’affluence,</a:t>
          </a:r>
        </a:p>
        <a:p>
          <a:r>
            <a:rPr lang="fr-FR"/>
            <a:t>- renfort temporaire sur phases critiques,</a:t>
          </a:r>
        </a:p>
        <a:p>
          <a:r>
            <a:rPr lang="fr-FR"/>
            <a:t>- système de prise de rendez-vous,</a:t>
          </a:r>
        </a:p>
        <a:p>
          <a:r>
            <a:rPr lang="fr-FR"/>
            <a:t>- communication proactive du temps d’attente.</a:t>
          </a:r>
        </a:p>
        <a:p>
          <a:endParaRPr lang="fr-FR"/>
        </a:p>
        <a:p>
          <a:r>
            <a:rPr lang="fr-FR" b="1"/>
            <a:t>Indicateur à suivre mensuellement :</a:t>
          </a:r>
          <a:endParaRPr lang="fr-FR"/>
        </a:p>
        <a:p>
          <a:r>
            <a:rPr lang="fr-FR"/>
            <a:t>% d’attentes longues (&gt;30 min)</a:t>
          </a:r>
        </a:p>
        <a:p>
          <a:r>
            <a:rPr lang="fr-FR"/>
            <a:t>taux d’insatisfaction associé</a:t>
          </a:r>
        </a:p>
        <a:p>
          <a:endParaRPr lang="fr-FR" b="1">
            <a:solidFill>
              <a:srgbClr val="002060"/>
            </a:solidFill>
          </a:endParaRPr>
        </a:p>
        <a:p>
          <a:endParaRPr lang="fr-FR" sz="1100"/>
        </a:p>
      </xdr:txBody>
    </xdr:sp>
    <xdr:clientData/>
  </xdr:twoCellAnchor>
  <xdr:twoCellAnchor>
    <xdr:from>
      <xdr:col>8</xdr:col>
      <xdr:colOff>447675</xdr:colOff>
      <xdr:row>199</xdr:row>
      <xdr:rowOff>19050</xdr:rowOff>
    </xdr:from>
    <xdr:to>
      <xdr:col>14</xdr:col>
      <xdr:colOff>1066186</xdr:colOff>
      <xdr:row>203</xdr:row>
      <xdr:rowOff>172166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31D744-22BD-43DC-B3F9-4FE18AD730FC}"/>
            </a:ext>
          </a:extLst>
        </xdr:cNvPr>
        <xdr:cNvSpPr txBox="1"/>
      </xdr:nvSpPr>
      <xdr:spPr>
        <a:xfrm>
          <a:off x="8848725" y="39109650"/>
          <a:ext cx="5657236" cy="724616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Les petits volumes affichent-ils des taux extrêmes ?</a:t>
          </a:r>
        </a:p>
        <a:p>
          <a:pPr marL="0" indent="0"/>
          <a:endParaRPr lang="fr-FR" sz="1100" b="1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Existe-t-il un biais d’échantillonnage ?</a:t>
          </a:r>
        </a:p>
      </xdr:txBody>
    </xdr:sp>
    <xdr:clientData/>
  </xdr:twoCellAnchor>
  <xdr:twoCellAnchor>
    <xdr:from>
      <xdr:col>7</xdr:col>
      <xdr:colOff>1424128</xdr:colOff>
      <xdr:row>18</xdr:row>
      <xdr:rowOff>9616</xdr:rowOff>
    </xdr:from>
    <xdr:to>
      <xdr:col>14</xdr:col>
      <xdr:colOff>495300</xdr:colOff>
      <xdr:row>23</xdr:row>
      <xdr:rowOff>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674A9AA1-CBBE-4231-8F17-E4D213C210FC}"/>
            </a:ext>
          </a:extLst>
        </xdr:cNvPr>
        <xdr:cNvSpPr txBox="1"/>
      </xdr:nvSpPr>
      <xdr:spPr>
        <a:xfrm>
          <a:off x="8347676" y="4055181"/>
          <a:ext cx="5585043" cy="1424254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/>
        </a:p>
        <a:p>
          <a:r>
            <a:rPr lang="fr-FR"/>
            <a:t>        </a:t>
          </a:r>
          <a:endParaRPr lang="fr-FR" u="sng"/>
        </a:p>
        <a:p>
          <a:r>
            <a:rPr lang="fr-FR"/>
            <a:t>Le dépassement du seuil de 30 minutes constitue un facteur aggravant significatif.</a:t>
          </a:r>
          <a:br>
            <a:rPr lang="fr-FR"/>
          </a:br>
          <a:r>
            <a:rPr lang="fr-FR" b="1"/>
            <a:t>Le taux d’insatisfaction passe d’environ 16% à 46%, soit un niveau presque triplé.</a:t>
          </a:r>
        </a:p>
        <a:p>
          <a:endParaRPr lang="fr-FR"/>
        </a:p>
        <a:p>
          <a:r>
            <a:rPr lang="fr-FR"/>
            <a:t>Cet effet agit comme un </a:t>
          </a:r>
          <a:r>
            <a:rPr lang="fr-FR" b="1"/>
            <a:t>point de bascule</a:t>
          </a:r>
          <a:r>
            <a:rPr lang="fr-FR"/>
            <a:t> dans l’expérience usager : il ne s’agit pas d’une simple progression linéaire mais d’un seuil critique opérationnel.</a:t>
          </a:r>
        </a:p>
        <a:p>
          <a:endParaRPr lang="fr-FR"/>
        </a:p>
        <a:p>
          <a:endParaRPr lang="fr-FR" sz="1100"/>
        </a:p>
      </xdr:txBody>
    </xdr:sp>
    <xdr:clientData/>
  </xdr:twoCellAnchor>
  <xdr:twoCellAnchor>
    <xdr:from>
      <xdr:col>3</xdr:col>
      <xdr:colOff>645242</xdr:colOff>
      <xdr:row>15</xdr:row>
      <xdr:rowOff>8340</xdr:rowOff>
    </xdr:from>
    <xdr:to>
      <xdr:col>7</xdr:col>
      <xdr:colOff>819355</xdr:colOff>
      <xdr:row>26</xdr:row>
      <xdr:rowOff>40967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A396C6A-4558-429B-90B2-D7A666DA5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630290</xdr:colOff>
      <xdr:row>80</xdr:row>
      <xdr:rowOff>259121</xdr:rowOff>
    </xdr:from>
    <xdr:to>
      <xdr:col>10</xdr:col>
      <xdr:colOff>151889</xdr:colOff>
      <xdr:row>91</xdr:row>
      <xdr:rowOff>31751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82996119-10AF-7594-FCE9-D223D8400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534219</xdr:colOff>
      <xdr:row>81</xdr:row>
      <xdr:rowOff>177901</xdr:rowOff>
    </xdr:from>
    <xdr:to>
      <xdr:col>16</xdr:col>
      <xdr:colOff>590549</xdr:colOff>
      <xdr:row>91</xdr:row>
      <xdr:rowOff>47624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BFB07843-8FBE-4BE5-B3F6-9EAB835C7CBA}"/>
            </a:ext>
          </a:extLst>
        </xdr:cNvPr>
        <xdr:cNvSpPr txBox="1"/>
      </xdr:nvSpPr>
      <xdr:spPr>
        <a:xfrm>
          <a:off x="10725969" y="20866201"/>
          <a:ext cx="6085655" cy="2536723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b="1" u="sng">
              <a:solidFill>
                <a:srgbClr val="7030A0"/>
              </a:solidFill>
            </a:rPr>
            <a:t>Etude</a:t>
          </a:r>
          <a:r>
            <a:rPr lang="fr-FR" b="1" u="sng" baseline="0">
              <a:solidFill>
                <a:srgbClr val="7030A0"/>
              </a:solidFill>
            </a:rPr>
            <a:t> 2A </a:t>
          </a:r>
        </a:p>
        <a:p>
          <a:endParaRPr lang="fr-FR" b="1" u="sng" baseline="0">
            <a:solidFill>
              <a:srgbClr val="7030A0"/>
            </a:solidFill>
          </a:endParaRPr>
        </a:p>
        <a:p>
          <a:r>
            <a:rPr lang="fr-FR" b="1"/>
            <a:t>Relation linéaire faible </a:t>
          </a:r>
          <a:r>
            <a:rPr lang="fr-FR" b="1">
              <a:solidFill>
                <a:srgbClr val="C00000"/>
              </a:solidFill>
            </a:rPr>
            <a:t>(R² ≈ 0,03 ; r ≈ 0,18).</a:t>
          </a:r>
          <a:br>
            <a:rPr lang="fr-FR"/>
          </a:br>
          <a:r>
            <a:rPr lang="fr-FR"/>
            <a:t>Une légère tendance positive est observée : lorsque le temps d’attente moyen long augmente, l’insatisfaction tend à augmenter.</a:t>
          </a:r>
          <a:br>
            <a:rPr lang="fr-FR"/>
          </a:br>
          <a:r>
            <a:rPr lang="fr-FR"/>
            <a:t>Toutefois, le pouvoir explicatif reste très limité (≈ 3% de la variance).</a:t>
          </a:r>
        </a:p>
        <a:p>
          <a:endParaRPr lang="fr-FR"/>
        </a:p>
        <a:p>
          <a:r>
            <a:rPr lang="fr-FR" sz="1100" b="1">
              <a:solidFill>
                <a:srgbClr val="002060"/>
              </a:solidFill>
              <a:latin typeface="+mn-lt"/>
              <a:ea typeface="+mn-ea"/>
              <a:cs typeface="+mn-cs"/>
            </a:rPr>
            <a:t>L’effet seuil est réel individuellement, mais les différences entre villes relèvent d’un système plus complexe</a:t>
          </a:r>
          <a:r>
            <a:rPr lang="fr-FR" b="1"/>
            <a:t>.</a:t>
          </a:r>
        </a:p>
        <a:p>
          <a:endParaRPr lang="fr-FR"/>
        </a:p>
        <a:p>
          <a:r>
            <a:rPr lang="fr-FR" b="1"/>
            <a:t>La moyenne d’attente par ville ne constitue donc pas un facteur explicatif suffisant des écarts d’insatisfaction territoriale.</a:t>
          </a:r>
          <a:br>
            <a:rPr lang="fr-FR"/>
          </a:br>
          <a:r>
            <a:rPr lang="fr-FR"/>
            <a:t>D’autres variables structurelles ou qualitatives interviennent probablement dans les différences observées.</a:t>
          </a:r>
        </a:p>
        <a:p>
          <a:endParaRPr lang="fr-FR" b="1" u="sng" baseline="0">
            <a:solidFill>
              <a:srgbClr val="7030A0"/>
            </a:solidFill>
          </a:endParaRPr>
        </a:p>
        <a:p>
          <a:endParaRPr lang="fr-FR" baseline="0"/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1">
            <a:solidFill>
              <a:srgbClr val="C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1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52386</xdr:colOff>
      <xdr:row>112</xdr:row>
      <xdr:rowOff>100011</xdr:rowOff>
    </xdr:from>
    <xdr:to>
      <xdr:col>8</xdr:col>
      <xdr:colOff>647699</xdr:colOff>
      <xdr:row>131</xdr:row>
      <xdr:rowOff>9524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5408988F-4684-6EBD-CD31-5637550BA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990600</xdr:colOff>
      <xdr:row>113</xdr:row>
      <xdr:rowOff>9525</xdr:rowOff>
    </xdr:from>
    <xdr:to>
      <xdr:col>14</xdr:col>
      <xdr:colOff>1776361</xdr:colOff>
      <xdr:row>123</xdr:row>
      <xdr:rowOff>66675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3ADD62C1-B86D-49F2-AFB5-0297E1E5A9EA}"/>
            </a:ext>
          </a:extLst>
        </xdr:cNvPr>
        <xdr:cNvSpPr txBox="1"/>
      </xdr:nvSpPr>
      <xdr:spPr>
        <a:xfrm>
          <a:off x="9391650" y="28013025"/>
          <a:ext cx="5824486" cy="1724025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R² = </a:t>
          </a:r>
          <a:r>
            <a:rPr lang="fr-FR" sz="1200" b="1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0,0011</a:t>
          </a:r>
          <a:r>
            <a:rPr lang="en-US" sz="1200" b="1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est quasi nul = </a:t>
          </a:r>
          <a:r>
            <a:rPr lang="fr-FR" sz="1200" b="1">
              <a:solidFill>
                <a:srgbClr val="C00000"/>
              </a:solidFill>
            </a:rPr>
            <a:t>Aucune relation significative.</a:t>
          </a:r>
          <a:endParaRPr lang="en-US" sz="1200" b="1" i="0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br>
            <a:rPr lang="fr-FR"/>
          </a:br>
          <a:r>
            <a:rPr lang="fr-FR" b="1"/>
            <a:t>Le dépassement de 30 minutes constitue un facteur aggravant individuel clair</a:t>
          </a:r>
          <a:r>
            <a:rPr lang="fr-FR"/>
            <a:t>.</a:t>
          </a:r>
        </a:p>
        <a:p>
          <a:br>
            <a:rPr lang="fr-FR"/>
          </a:br>
          <a:r>
            <a:rPr lang="fr-FR"/>
            <a:t>En revanche, au niveau territorial, ni la moyenne d’attente ni la proportion d’attentes longues ne suffisent à expliquer les écarts d’insatisfaction entre villes.</a:t>
          </a:r>
          <a:br>
            <a:rPr lang="fr-FR"/>
          </a:br>
          <a:r>
            <a:rPr lang="fr-FR"/>
            <a:t>Les différences observées relèvent d’une dynamique multifactorielle(organisation, qualité d’accueil, accessibilité, contexte local).</a:t>
          </a:r>
        </a:p>
        <a:p>
          <a:br>
            <a:rPr lang="fr-FR"/>
          </a:br>
          <a:endParaRPr lang="fr-FR" sz="1200" b="1">
            <a:solidFill>
              <a:srgbClr val="C00000"/>
            </a:solidFill>
            <a:effectLst/>
          </a:endParaRPr>
        </a:p>
        <a:p>
          <a:endParaRPr lang="fr-FR" sz="11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682646</xdr:colOff>
      <xdr:row>107</xdr:row>
      <xdr:rowOff>200026</xdr:rowOff>
    </xdr:from>
    <xdr:to>
      <xdr:col>13</xdr:col>
      <xdr:colOff>171449</xdr:colOff>
      <xdr:row>111</xdr:row>
      <xdr:rowOff>161925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D530B3E3-7B2C-17A1-A3A5-8EAA77676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accent2">
              <a:tint val="45000"/>
              <a:satMod val="400000"/>
            </a:schemeClr>
          </a:duotone>
          <a:alphaModFix amt="70000"/>
        </a:blip>
        <a:stretch>
          <a:fillRect/>
        </a:stretch>
      </xdr:blipFill>
      <xdr:spPr>
        <a:xfrm>
          <a:off x="14065271" y="15363826"/>
          <a:ext cx="1012803" cy="666749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857250</xdr:colOff>
      <xdr:row>78</xdr:row>
      <xdr:rowOff>238125</xdr:rowOff>
    </xdr:from>
    <xdr:to>
      <xdr:col>14</xdr:col>
      <xdr:colOff>908028</xdr:colOff>
      <xdr:row>81</xdr:row>
      <xdr:rowOff>47624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BC773C89-F1BC-44CE-B948-900D020D5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accent2">
              <a:tint val="45000"/>
              <a:satMod val="400000"/>
            </a:schemeClr>
          </a:duotone>
          <a:alphaModFix amt="70000"/>
        </a:blip>
        <a:stretch>
          <a:fillRect/>
        </a:stretch>
      </xdr:blipFill>
      <xdr:spPr>
        <a:xfrm>
          <a:off x="13335000" y="20069175"/>
          <a:ext cx="1012803" cy="666749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</xdr:row>
      <xdr:rowOff>495300</xdr:rowOff>
    </xdr:from>
    <xdr:to>
      <xdr:col>13</xdr:col>
      <xdr:colOff>923311</xdr:colOff>
      <xdr:row>163</xdr:row>
      <xdr:rowOff>67391</xdr:rowOff>
    </xdr:to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7EC4F793-84BA-42B8-85D7-DB658F2045D9}"/>
            </a:ext>
          </a:extLst>
        </xdr:cNvPr>
        <xdr:cNvSpPr txBox="1"/>
      </xdr:nvSpPr>
      <xdr:spPr>
        <a:xfrm>
          <a:off x="11153775" y="20621625"/>
          <a:ext cx="4961911" cy="819866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La relation est-elle forte ?</a:t>
          </a:r>
        </a:p>
        <a:p>
          <a:endParaRPr lang="fr-FR" sz="1100" b="1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Est-elle cohérente sur toutes les villes ?</a:t>
          </a:r>
        </a:p>
      </xdr:txBody>
    </xdr:sp>
    <xdr:clientData/>
  </xdr:twoCellAnchor>
  <xdr:twoCellAnchor editAs="oneCell">
    <xdr:from>
      <xdr:col>14</xdr:col>
      <xdr:colOff>447675</xdr:colOff>
      <xdr:row>161</xdr:row>
      <xdr:rowOff>171450</xdr:rowOff>
    </xdr:from>
    <xdr:to>
      <xdr:col>14</xdr:col>
      <xdr:colOff>1460478</xdr:colOff>
      <xdr:row>165</xdr:row>
      <xdr:rowOff>104775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A488C1B7-3773-4AE5-B2F8-10B14C4E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accent2">
              <a:tint val="45000"/>
              <a:satMod val="400000"/>
            </a:schemeClr>
          </a:duotone>
          <a:alphaModFix amt="70000"/>
        </a:blip>
        <a:stretch>
          <a:fillRect/>
        </a:stretch>
      </xdr:blipFill>
      <xdr:spPr>
        <a:xfrm>
          <a:off x="13887450" y="33423225"/>
          <a:ext cx="1012803" cy="666749"/>
        </a:xfrm>
        <a:prstGeom prst="rect">
          <a:avLst/>
        </a:prstGeom>
      </xdr:spPr>
    </xdr:pic>
    <xdr:clientData/>
  </xdr:twoCellAnchor>
  <xdr:twoCellAnchor>
    <xdr:from>
      <xdr:col>7</xdr:col>
      <xdr:colOff>1333500</xdr:colOff>
      <xdr:row>209</xdr:row>
      <xdr:rowOff>133349</xdr:rowOff>
    </xdr:from>
    <xdr:to>
      <xdr:col>17</xdr:col>
      <xdr:colOff>209550</xdr:colOff>
      <xdr:row>236</xdr:row>
      <xdr:rowOff>57149</xdr:rowOff>
    </xdr:to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36D3B496-A4D2-4A6D-AC52-B802CFF43C55}"/>
            </a:ext>
          </a:extLst>
        </xdr:cNvPr>
        <xdr:cNvSpPr txBox="1"/>
      </xdr:nvSpPr>
      <xdr:spPr>
        <a:xfrm>
          <a:off x="8858250" y="40919399"/>
          <a:ext cx="8953500" cy="3876675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Une tendance inverse semble apparaître, mais le faible nombre de catégories limite l’interprétation.</a:t>
          </a:r>
        </a:p>
        <a:p>
          <a:endParaRPr lang="fr-F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Conclusion attendue : Les volumes élevés ne correspondent pas nécessairement aux niveaux de gravité les plus élevés.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Une relation modérée (R² ≈ 0,52) suggère qu’il ne faut pas confondre fréquence et criticité.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1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La </a:t>
          </a:r>
          <a:r>
            <a:rPr lang="fr-FR" b="1">
              <a:solidFill>
                <a:sysClr val="windowText" lastClr="000000"/>
              </a:solidFill>
            </a:rPr>
            <a:t>matrice volume × gravité </a:t>
          </a:r>
          <a:r>
            <a:rPr lang="fr-FR"/>
            <a:t>permet de prioriser constitue un outil pertinent de priorisation stratégique.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/>
        </a:p>
        <a:p>
          <a:r>
            <a:rPr lang="fr-FR" b="1"/>
            <a:t>Action : la matrice de priorisation </a:t>
          </a:r>
          <a:endParaRPr lang="fr-FR"/>
        </a:p>
        <a:p>
          <a:r>
            <a:rPr lang="fr-FR"/>
            <a:t>Mettre en place une matrice de priorisation croisant :</a:t>
          </a:r>
        </a:p>
        <a:p>
          <a:r>
            <a:rPr lang="fr-FR" b="1"/>
            <a:t>1-</a:t>
          </a:r>
          <a:r>
            <a:rPr lang="fr-FR" b="1" baseline="0"/>
            <a:t> </a:t>
          </a:r>
          <a:r>
            <a:rPr lang="fr-FR" b="1"/>
            <a:t>Gravité élevée + Volume élevé</a:t>
          </a:r>
          <a:br>
            <a:rPr lang="fr-FR"/>
          </a:br>
          <a:r>
            <a:rPr lang="fr-FR"/>
            <a:t>→ Priorité stratégique immédiate (impact fort et fréquent)</a:t>
          </a:r>
        </a:p>
        <a:p>
          <a:endParaRPr lang="fr-FR"/>
        </a:p>
        <a:p>
          <a:r>
            <a:rPr lang="fr-FR" b="1"/>
            <a:t>2-</a:t>
          </a:r>
          <a:r>
            <a:rPr lang="fr-FR" b="1" baseline="0"/>
            <a:t> </a:t>
          </a:r>
          <a:r>
            <a:rPr lang="fr-FR" b="1"/>
            <a:t>Gravité élevée + Volume faible</a:t>
          </a:r>
          <a:br>
            <a:rPr lang="fr-FR" b="1"/>
          </a:br>
          <a:r>
            <a:rPr lang="fr-FR"/>
            <a:t>→ Traitement spécifique (cas sensibles, image institutionnelle)</a:t>
          </a:r>
        </a:p>
        <a:p>
          <a:endParaRPr lang="fr-FR"/>
        </a:p>
        <a:p>
          <a:r>
            <a:rPr lang="fr-FR" b="1"/>
            <a:t>3-</a:t>
          </a:r>
          <a:r>
            <a:rPr lang="fr-FR" b="1" baseline="0"/>
            <a:t> </a:t>
          </a:r>
          <a:r>
            <a:rPr lang="fr-FR" b="1"/>
            <a:t> Gravité moyenne + Volume élevé</a:t>
          </a:r>
          <a:br>
            <a:rPr lang="fr-FR"/>
          </a:br>
          <a:r>
            <a:rPr lang="fr-FR"/>
            <a:t>→ Optimisation organisationnelle (amélioration continue)</a:t>
          </a:r>
        </a:p>
        <a:p>
          <a:endParaRPr lang="fr-FR" b="1"/>
        </a:p>
        <a:p>
          <a:r>
            <a:rPr lang="fr-FR" b="1"/>
            <a:t>4-</a:t>
          </a:r>
          <a:r>
            <a:rPr lang="fr-FR" b="1" baseline="0"/>
            <a:t> </a:t>
          </a:r>
          <a:r>
            <a:rPr lang="fr-FR" b="1"/>
            <a:t>Gravité faible + Volume faible</a:t>
          </a:r>
          <a:br>
            <a:rPr lang="fr-FR"/>
          </a:br>
          <a:r>
            <a:rPr lang="fr-FR"/>
            <a:t>→ Surveillance simple (suivi indicateur)</a:t>
          </a:r>
        </a:p>
        <a:p>
          <a:endParaRPr lang="fr-FR" sz="1100"/>
        </a:p>
      </xdr:txBody>
    </xdr:sp>
    <xdr:clientData/>
  </xdr:twoCellAnchor>
  <xdr:twoCellAnchor editAs="oneCell">
    <xdr:from>
      <xdr:col>12</xdr:col>
      <xdr:colOff>619125</xdr:colOff>
      <xdr:row>205</xdr:row>
      <xdr:rowOff>57150</xdr:rowOff>
    </xdr:from>
    <xdr:to>
      <xdr:col>13</xdr:col>
      <xdr:colOff>869928</xdr:colOff>
      <xdr:row>209</xdr:row>
      <xdr:rowOff>57150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6D724001-9B2D-4B15-A299-D2B10CABA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accent2">
              <a:tint val="45000"/>
              <a:satMod val="400000"/>
            </a:schemeClr>
          </a:duotone>
          <a:alphaModFix amt="70000"/>
        </a:blip>
        <a:stretch>
          <a:fillRect/>
        </a:stretch>
      </xdr:blipFill>
      <xdr:spPr>
        <a:xfrm>
          <a:off x="12334875" y="40176450"/>
          <a:ext cx="1012803" cy="666749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253</xdr:row>
      <xdr:rowOff>66674</xdr:rowOff>
    </xdr:from>
    <xdr:to>
      <xdr:col>16</xdr:col>
      <xdr:colOff>104775</xdr:colOff>
      <xdr:row>266</xdr:row>
      <xdr:rowOff>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F7349265-DE78-43FC-AC0D-A45AD4063ACA}"/>
            </a:ext>
          </a:extLst>
        </xdr:cNvPr>
        <xdr:cNvSpPr txBox="1"/>
      </xdr:nvSpPr>
      <xdr:spPr>
        <a:xfrm>
          <a:off x="10315268" y="50272642"/>
          <a:ext cx="6012733" cy="1910019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Une relation élevée est observée entre taille d’échantillon et taux d’insatisfaction (R² ≈ 0,945).</a:t>
          </a:r>
        </a:p>
        <a:p>
          <a:r>
            <a:rPr lang="fr-FR"/>
            <a:t>Les petites tailles peuvent produire des variations extrêmes.</a:t>
          </a:r>
        </a:p>
        <a:p>
          <a:r>
            <a:rPr lang="fr-FR"/>
            <a:t>L’interprétation des résultats nécessite donc prudence et contextualisation.</a:t>
          </a:r>
        </a:p>
        <a:p>
          <a:endParaRPr lang="fr-FR"/>
        </a:p>
        <a:p>
          <a:r>
            <a:rPr lang="fr-FR"/>
            <a:t>Aucun biais d’échantillonnage majeur n’est identifié à ce stade, mais un suivi sur un échantillon plus large renforcerait la robustesse de l’analyse.</a:t>
          </a:r>
        </a:p>
        <a:p>
          <a:endParaRPr lang="fr-F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Conclusion attendue : Relation élevée</a:t>
          </a:r>
          <a:r>
            <a:rPr lang="fr-FR" sz="1100" b="1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(R² ≈ 0,945).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Absence de biais d’échantillonnage majeur</a:t>
          </a:r>
        </a:p>
        <a:p>
          <a:endParaRPr lang="fr-FR" sz="1100"/>
        </a:p>
      </xdr:txBody>
    </xdr:sp>
    <xdr:clientData/>
  </xdr:twoCellAnchor>
  <xdr:twoCellAnchor editAs="oneCell">
    <xdr:from>
      <xdr:col>13</xdr:col>
      <xdr:colOff>161925</xdr:colOff>
      <xdr:row>248</xdr:row>
      <xdr:rowOff>133350</xdr:rowOff>
    </xdr:from>
    <xdr:to>
      <xdr:col>14</xdr:col>
      <xdr:colOff>212703</xdr:colOff>
      <xdr:row>252</xdr:row>
      <xdr:rowOff>85724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36CED7D4-A26F-449E-9A5B-FAB4F10B8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accent2">
              <a:tint val="45000"/>
              <a:satMod val="400000"/>
            </a:schemeClr>
          </a:duotone>
          <a:alphaModFix amt="70000"/>
        </a:blip>
        <a:stretch>
          <a:fillRect/>
        </a:stretch>
      </xdr:blipFill>
      <xdr:spPr>
        <a:xfrm>
          <a:off x="12639675" y="46891575"/>
          <a:ext cx="1012803" cy="666749"/>
        </a:xfrm>
        <a:prstGeom prst="rect">
          <a:avLst/>
        </a:prstGeom>
      </xdr:spPr>
    </xdr:pic>
    <xdr:clientData/>
  </xdr:twoCellAnchor>
  <xdr:twoCellAnchor editAs="oneCell">
    <xdr:from>
      <xdr:col>14</xdr:col>
      <xdr:colOff>123825</xdr:colOff>
      <xdr:row>52</xdr:row>
      <xdr:rowOff>0</xdr:rowOff>
    </xdr:from>
    <xdr:to>
      <xdr:col>14</xdr:col>
      <xdr:colOff>1136628</xdr:colOff>
      <xdr:row>54</xdr:row>
      <xdr:rowOff>190499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F94CE44B-67C9-4F49-AF4F-D3ADC3C8B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accent2">
              <a:tint val="45000"/>
              <a:satMod val="400000"/>
            </a:schemeClr>
          </a:duotone>
          <a:alphaModFix amt="70000"/>
        </a:blip>
        <a:stretch>
          <a:fillRect/>
        </a:stretch>
      </xdr:blipFill>
      <xdr:spPr>
        <a:xfrm>
          <a:off x="13563600" y="12973050"/>
          <a:ext cx="1012803" cy="666749"/>
        </a:xfrm>
        <a:prstGeom prst="rect">
          <a:avLst/>
        </a:prstGeom>
      </xdr:spPr>
    </xdr:pic>
    <xdr:clientData/>
  </xdr:twoCellAnchor>
  <xdr:twoCellAnchor>
    <xdr:from>
      <xdr:col>3</xdr:col>
      <xdr:colOff>866777</xdr:colOff>
      <xdr:row>272</xdr:row>
      <xdr:rowOff>1</xdr:rowOff>
    </xdr:from>
    <xdr:to>
      <xdr:col>16</xdr:col>
      <xdr:colOff>71694</xdr:colOff>
      <xdr:row>317</xdr:row>
      <xdr:rowOff>92179</xdr:rowOff>
    </xdr:to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C9FC43B4-ECEA-4E8F-8215-847AF1726B3A}"/>
            </a:ext>
          </a:extLst>
        </xdr:cNvPr>
        <xdr:cNvSpPr txBox="1"/>
      </xdr:nvSpPr>
      <xdr:spPr>
        <a:xfrm>
          <a:off x="3488712" y="53042985"/>
          <a:ext cx="12806208" cy="7650726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b="1" u="sng" cap="all" baseline="0">
              <a:solidFill>
                <a:sysClr val="windowText" lastClr="000000"/>
              </a:solidFill>
            </a:rPr>
            <a:t>Conclusion Générale</a:t>
          </a:r>
        </a:p>
        <a:p>
          <a:pPr algn="ctr"/>
          <a:endParaRPr lang="fr-FR" b="1" i="1" u="sng" cap="all" baseline="0">
            <a:solidFill>
              <a:schemeClr val="accent2">
                <a:lumMod val="50000"/>
              </a:schemeClr>
            </a:solidFill>
          </a:endParaRPr>
        </a:p>
        <a:p>
          <a:r>
            <a:rPr lang="fr-FR" i="1"/>
            <a:t>Cette analyse repose sur un jeu de données simulé structuré afin de reproduire des situations opérationnelles réalistes.</a:t>
          </a:r>
        </a:p>
        <a:p>
          <a:endParaRPr lang="fr-FR" i="1"/>
        </a:p>
        <a:p>
          <a:r>
            <a:rPr lang="fr-FR"/>
            <a:t>Cette analyse met en évidence que l’insatisfaction des usagers ne dépend pas uniquement d’un niveau moyen de performance, mais de facteurs critiques identifiables et actionnables.</a:t>
          </a:r>
        </a:p>
        <a:p>
          <a:r>
            <a:rPr lang="fr-FR"/>
            <a:t>Le dépassement du seuil de 30 minutes constitue un facteur aggravant majeur : lorsqu’il est franchi, l’insatisfaction augmente nettement. Il s’agit d’un </a:t>
          </a:r>
          <a:r>
            <a:rPr lang="fr-FR" b="1"/>
            <a:t>effet seuil opérationnel</a:t>
          </a:r>
          <a:r>
            <a:rPr lang="fr-FR"/>
            <a:t>, plus structurant qu’une simple relation linéaire.</a:t>
          </a:r>
        </a:p>
        <a:p>
          <a:r>
            <a:rPr lang="fr-FR"/>
            <a:t>Cependant, les écarts observés entre territoires ne s’expliquent pas uniquement par le temps d’attente.</a:t>
          </a:r>
        </a:p>
        <a:p>
          <a:endParaRPr lang="fr-FR"/>
        </a:p>
        <a:p>
          <a:r>
            <a:rPr lang="fr-FR" b="1"/>
            <a:t>Les analyses agrégées montrent que :</a:t>
          </a:r>
        </a:p>
        <a:p>
          <a:endParaRPr lang="fr-FR"/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/>
            <a:t>la moyenne d’attente par ville est peu explicative,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/>
            <a:t>la proportion d’attentes longues ne suffit pas à expliquer les différences territoriales,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/>
            <a:t>l’accessibilité constitue un levier plus structurant,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/>
            <a:t>le volume d’observations ne reflète pas nécessairement le niveau de gravité.</a:t>
          </a:r>
        </a:p>
        <a:p>
          <a:endParaRPr lang="fr-FR">
            <a:effectLst/>
          </a:endParaRPr>
        </a:p>
        <a:p>
          <a:r>
            <a:rPr lang="fr-FR"/>
            <a:t>L’insatisfaction apparaît ainsi comme le résultat d’un </a:t>
          </a:r>
          <a:r>
            <a:rPr lang="fr-FR" b="1"/>
            <a:t>système multifactoriel</a:t>
          </a:r>
          <a:r>
            <a:rPr lang="fr-FR"/>
            <a:t> combinant organisation, accessibilité, qualité d’accueil et contexte local.</a:t>
          </a:r>
        </a:p>
        <a:p>
          <a:r>
            <a:rPr lang="fr-FR"/>
            <a:t>La matrice volume × gravité permet de structurer la priorisation des actions, tandis que la réduction des cas &gt; 30 minutes constitue un levier opérationnel immédiat.</a:t>
          </a:r>
        </a:p>
        <a:p>
          <a:r>
            <a:rPr lang="fr-FR"/>
            <a:t>L’outil proposé offre un support d’aide à la décision permettant un pilotage objectivé et hiérarchisé des actions correctrices.</a:t>
          </a:r>
        </a:p>
        <a:p>
          <a:endParaRPr lang="fr-FR"/>
        </a:p>
        <a:p>
          <a:pPr algn="ctr"/>
          <a:r>
            <a:rPr lang="fr-FR" sz="1100" b="1" u="sng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Recommandations</a:t>
          </a:r>
          <a:endParaRPr lang="fr-FR">
            <a:solidFill>
              <a:sysClr val="windowText" lastClr="000000"/>
            </a:solidFill>
          </a:endParaRPr>
        </a:p>
        <a:p>
          <a:endParaRPr lang="fr-FR"/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b="0"/>
            <a:t>Réduire les cas &gt; 30 min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ajustement des ressources sur pics d’affluence</a:t>
          </a:r>
          <a:b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optimisation des parcours</a:t>
          </a:r>
          <a:endParaRPr lang="fr-FR">
            <a:effectLst/>
          </a:endParaRPr>
        </a:p>
        <a:p>
          <a:endParaRPr lang="fr-FR"/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Améliorer l’accessibilité dans les segments sous seuil </a:t>
          </a:r>
        </a:p>
        <a:p>
          <a:r>
            <a:rPr lang="fr-FR"/>
            <a:t>Améliorer accessibilité dans toutes les villes mais particulièrement,</a:t>
          </a:r>
          <a:r>
            <a:rPr lang="fr-FR" baseline="0"/>
            <a:t> </a:t>
          </a:r>
          <a:r>
            <a:rPr lang="fr-FR"/>
            <a:t>les villes (Grenoble,</a:t>
          </a:r>
          <a:r>
            <a:rPr lang="fr-FR" baseline="0"/>
            <a:t> Lyon, Villeurbanne)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simplification des démarches</a:t>
          </a:r>
          <a:b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amélioration de l’information usager</a:t>
          </a:r>
          <a:endParaRPr lang="fr-FR">
            <a:effectLst/>
          </a:endParaRPr>
        </a:p>
        <a:p>
          <a:endParaRPr lang="fr-FR"/>
        </a:p>
        <a:p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Prioriser les irritants à forte gravité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plan d’action ciblé</a:t>
          </a:r>
          <a:b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suivi mensuel des indicateurs critiques</a:t>
          </a:r>
          <a:endParaRPr lang="fr-FR"/>
        </a:p>
        <a:p>
          <a:endParaRPr lang="fr-FR"/>
        </a:p>
        <a:p>
          <a:pPr marL="0" indent="0" algn="ctr"/>
          <a:r>
            <a:rPr lang="fr-FR" sz="1100" b="1" u="sng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Limites de l’analyse</a:t>
          </a:r>
        </a:p>
        <a:p>
          <a:endParaRPr lang="fr-FR"/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/>
            <a:t>Données agrégées pouvant masquer certaines variations individuelles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/>
            <a:t>Interprétation prudente en cas d’effectifs faibles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/>
            <a:t>Corrélation ≠ causalité directe</a:t>
          </a:r>
        </a:p>
        <a:p>
          <a:endParaRPr lang="fr-FR"/>
        </a:p>
        <a:p>
          <a:endParaRPr lang="fr-FR"/>
        </a:p>
        <a:p>
          <a:endParaRPr lang="fr-FR"/>
        </a:p>
        <a:p>
          <a:endParaRPr lang="fr-FR"/>
        </a:p>
        <a:p>
          <a:endParaRPr lang="fr-FR" sz="1100"/>
        </a:p>
      </xdr:txBody>
    </xdr:sp>
    <xdr:clientData/>
  </xdr:twoCellAnchor>
  <xdr:twoCellAnchor editAs="oneCell">
    <xdr:from>
      <xdr:col>0</xdr:col>
      <xdr:colOff>658761</xdr:colOff>
      <xdr:row>275</xdr:row>
      <xdr:rowOff>48342</xdr:rowOff>
    </xdr:from>
    <xdr:to>
      <xdr:col>3</xdr:col>
      <xdr:colOff>798574</xdr:colOff>
      <xdr:row>291</xdr:row>
      <xdr:rowOff>19060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7306F700-F701-4C62-B03C-53665BCED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tretch>
          <a:fillRect/>
        </a:stretch>
      </xdr:blipFill>
      <xdr:spPr>
        <a:xfrm>
          <a:off x="658761" y="53521487"/>
          <a:ext cx="2761748" cy="2766767"/>
        </a:xfrm>
        <a:prstGeom prst="rect">
          <a:avLst/>
        </a:prstGeom>
      </xdr:spPr>
    </xdr:pic>
    <xdr:clientData/>
  </xdr:twoCellAnchor>
  <xdr:twoCellAnchor>
    <xdr:from>
      <xdr:col>5</xdr:col>
      <xdr:colOff>92382</xdr:colOff>
      <xdr:row>141</xdr:row>
      <xdr:rowOff>921</xdr:rowOff>
    </xdr:from>
    <xdr:to>
      <xdr:col>13</xdr:col>
      <xdr:colOff>30726</xdr:colOff>
      <xdr:row>152</xdr:row>
      <xdr:rowOff>10242</xdr:rowOff>
    </xdr:to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6B92E54B-CB58-42A5-97A3-7128E3646017}"/>
            </a:ext>
          </a:extLst>
        </xdr:cNvPr>
        <xdr:cNvSpPr txBox="1"/>
      </xdr:nvSpPr>
      <xdr:spPr>
        <a:xfrm>
          <a:off x="5233834" y="32478098"/>
          <a:ext cx="7271569" cy="1586579"/>
        </a:xfrm>
        <a:prstGeom prst="rect">
          <a:avLst/>
        </a:prstGeom>
        <a:solidFill>
          <a:srgbClr val="FFFCF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Au niveau agrégé (par ville), la relation entre temps d’attente moyen et insatisfaction est faible (R² ≈ 0,03).</a:t>
          </a:r>
        </a:p>
        <a:p>
          <a:r>
            <a:rPr lang="fr-FR"/>
            <a:t>De même, la proportion d’attentes longues par ville n’explique pas significativement les écarts d’insatisfaction (R² ≈ 0,001).</a:t>
          </a:r>
        </a:p>
        <a:p>
          <a:endParaRPr lang="fr-FR"/>
        </a:p>
        <a:p>
          <a:r>
            <a:rPr lang="fr-FR"/>
            <a:t>L’effet seuil est donc réel individuellement, mais les différences territoriales relèvent d’une dynamique multifactorielle (organisation, accessibilité, qualité d’accueil).</a:t>
          </a:r>
        </a:p>
        <a:p>
          <a:endParaRPr lang="fr-FR"/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chemeClr val="bg1">
                  <a:lumMod val="10000"/>
                </a:schemeClr>
              </a:solidFill>
              <a:latin typeface="+mn-lt"/>
              <a:ea typeface="+mn-ea"/>
              <a:cs typeface="+mn-cs"/>
            </a:rPr>
            <a:t>Après avoir identifié un effet seuil significatif au niveau individuel, il convient d’analyser si ce mécanisme explique également les écarts observés entre territoires.</a:t>
          </a:r>
        </a:p>
        <a:p>
          <a:endParaRPr lang="fr-FR" sz="11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662450</xdr:colOff>
      <xdr:row>136</xdr:row>
      <xdr:rowOff>40026</xdr:rowOff>
    </xdr:from>
    <xdr:to>
      <xdr:col>10</xdr:col>
      <xdr:colOff>90232</xdr:colOff>
      <xdr:row>139</xdr:row>
      <xdr:rowOff>126177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81B62303-FED6-72C6-A355-AF0022B03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duotone>
            <a:srgbClr val="ED7D31">
              <a:shade val="45000"/>
              <a:satMod val="135000"/>
            </a:srgb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9804" b="88889" l="2985" r="89801">
                      <a14:foregroundMark x1="4975" y1="30719" x2="6592" y2="69281"/>
                      <a14:foregroundMark x1="6592" y1="69281" x2="6592" y2="69281"/>
                      <a14:foregroundMark x1="6592" y1="34641" x2="2985" y2="31373"/>
                      <a14:foregroundMark x1="46900" y1="56339" x2="46955" y2="57846"/>
                      <a14:foregroundMark x1="46501" y1="45446" x2="46823" y2="54237"/>
                      <a14:foregroundMark x1="45771" y1="25490" x2="46088" y2="34145"/>
                      <a14:foregroundMark x1="44410" y1="67974" x2="43408" y2="71242"/>
                      <a14:foregroundMark x1="47015" y1="59477" x2="45725" y2="63685"/>
                      <a14:foregroundMark x1="51990" y1="22876" x2="51866" y2="81699"/>
                      <a14:foregroundMark x1="63557" y1="24837" x2="64801" y2="60784"/>
                      <a14:foregroundMark x1="64801" y1="60784" x2="64303" y2="81699"/>
                      <a14:foregroundMark x1="68284" y1="35294" x2="69030" y2="69281"/>
                      <a14:foregroundMark x1="74663" y1="72146" x2="76741" y2="73203"/>
                      <a14:foregroundMark x1="76741" y1="73203" x2="77985" y2="37255"/>
                      <a14:foregroundMark x1="77985" y1="37255" x2="72139" y2="25490"/>
                      <a14:foregroundMark x1="72139" y1="25490" x2="68532" y2="35948"/>
                      <a14:foregroundMark x1="80846" y1="79739" x2="81095" y2="37255"/>
                      <a14:foregroundMark x1="81095" y1="37255" x2="87189" y2="65359"/>
                      <a14:foregroundMark x1="87189" y1="65359" x2="89552" y2="33333"/>
                      <a14:foregroundMark x1="89552" y1="33333" x2="89552" y2="28105"/>
                      <a14:backgroundMark x1="14055" y1="39216" x2="14055" y2="39216"/>
                      <a14:backgroundMark x1="24751" y1="49673" x2="24751" y2="49673"/>
                      <a14:backgroundMark x1="45647" y1="65359" x2="45647" y2="65359"/>
                      <a14:backgroundMark x1="45522" y1="67320" x2="45522" y2="67320"/>
                      <a14:backgroundMark x1="45274" y1="66667" x2="45274" y2="66667"/>
                      <a14:backgroundMark x1="45025" y1="65359" x2="45025" y2="65359"/>
                      <a14:backgroundMark x1="44652" y1="67974" x2="44652" y2="67974"/>
                      <a14:backgroundMark x1="46517" y1="38562" x2="46517" y2="38562"/>
                      <a14:backgroundMark x1="46144" y1="38562" x2="46144" y2="38562"/>
                      <a14:backgroundMark x1="46144" y1="35294" x2="46144" y2="35294"/>
                      <a14:backgroundMark x1="46144" y1="39869" x2="46144" y2="39869"/>
                      <a14:backgroundMark x1="46269" y1="40523" x2="46269" y2="40523"/>
                      <a14:backgroundMark x1="46144" y1="35294" x2="46144" y2="35294"/>
                      <a14:backgroundMark x1="45025" y1="66667" x2="45025" y2="66667"/>
                      <a14:backgroundMark x1="44776" y1="65359" x2="44776" y2="65359"/>
                      <a14:backgroundMark x1="44776" y1="67320" x2="44776" y2="67320"/>
                      <a14:backgroundMark x1="44776" y1="66013" x2="44776" y2="66013"/>
                      <a14:backgroundMark x1="72388" y1="71242" x2="72388" y2="71242"/>
                      <a14:backgroundMark x1="71642" y1="71242" x2="71642" y2="71242"/>
                      <a14:backgroundMark x1="72388" y1="72549" x2="72388" y2="72549"/>
                      <a14:backgroundMark x1="73010" y1="72549" x2="71144" y2="69281"/>
                      <a14:backgroundMark x1="74005" y1="72549" x2="70896" y2="67974"/>
                      <a14:backgroundMark x1="74254" y1="68627" x2="70274" y2="67320"/>
                      <a14:backgroundMark x1="70274" y1="66013" x2="70647" y2="69281"/>
                      <a14:backgroundMark x1="45896" y1="34641" x2="46891" y2="44444"/>
                      <a14:backgroundMark x1="44900" y1="61438" x2="45274" y2="64706"/>
                      <a14:backgroundMark x1="45149" y1="62092" x2="45771" y2="63399"/>
                      <a14:backgroundMark x1="70647" y1="71242" x2="70025" y2="6732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85998" y="31800268"/>
          <a:ext cx="2705202" cy="51631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6077.411429398147" createdVersion="8" refreshedVersion="8" minRefreshableVersion="3" recordCount="250" xr:uid="{1CC24F1B-84D1-4119-B282-60FC3B61E65A}">
  <cacheSource type="worksheet">
    <worksheetSource name="DataKPI"/>
  </cacheSource>
  <cacheFields count="18">
    <cacheField name="Date_observation" numFmtId="17">
      <sharedItems containsSemiMixedTypes="0" containsNonDate="0" containsDate="1" containsString="0" minDate="2025-01-01T00:00:00" maxDate="2025-05-02T00:00:00" count="94">
        <d v="2025-02-19T00:00:00"/>
        <d v="2025-02-10T00:00:00"/>
        <d v="2025-03-17T00:00:00"/>
        <d v="2025-03-05T00:00:00"/>
        <d v="2025-01-07T00:00:00"/>
        <d v="2025-03-24T00:00:00"/>
        <d v="2025-02-27T00:00:00"/>
        <d v="2025-01-27T00:00:00"/>
        <d v="2025-02-28T00:00:00"/>
        <d v="2025-01-01T00:00:00"/>
        <d v="2025-02-24T00:00:00"/>
        <d v="2025-02-25T00:00:00"/>
        <d v="2025-03-31T00:00:00"/>
        <d v="2025-02-02T00:00:00"/>
        <d v="2025-03-18T00:00:00"/>
        <d v="2025-01-03T00:00:00"/>
        <d v="2025-03-23T00:00:00"/>
        <d v="2025-03-12T00:00:00"/>
        <d v="2025-02-13T00:00:00"/>
        <d v="2025-03-03T00:00:00"/>
        <d v="2025-01-04T00:00:00"/>
        <d v="2025-01-16T00:00:00"/>
        <d v="2025-01-23T00:00:00"/>
        <d v="2025-02-14T00:00:00"/>
        <d v="2025-01-31T00:00:00"/>
        <d v="2025-01-24T00:00:00"/>
        <d v="2025-02-17T00:00:00"/>
        <d v="2025-03-01T00:00:00"/>
        <d v="2025-03-04T00:00:00"/>
        <d v="2025-01-18T00:00:00"/>
        <d v="2025-02-22T00:00:00"/>
        <d v="2025-03-08T00:00:00"/>
        <d v="2025-03-26T00:00:00"/>
        <d v="2025-02-05T00:00:00"/>
        <d v="2025-02-03T00:00:00"/>
        <d v="2025-02-07T00:00:00"/>
        <d v="2025-01-14T00:00:00"/>
        <d v="2025-03-30T00:00:00"/>
        <d v="2025-02-04T00:00:00"/>
        <d v="2025-01-19T00:00:00"/>
        <d v="2025-03-22T00:00:00"/>
        <d v="2025-01-02T00:00:00"/>
        <d v="2025-01-06T00:00:00"/>
        <d v="2025-01-12T00:00:00"/>
        <d v="2025-03-14T00:00:00"/>
        <d v="2025-02-08T00:00:00"/>
        <d v="2025-01-22T00:00:00"/>
        <d v="2025-01-11T00:00:00"/>
        <d v="2025-03-15T00:00:00"/>
        <d v="2025-03-11T00:00:00"/>
        <d v="2025-01-17T00:00:00"/>
        <d v="2025-03-25T00:00:00"/>
        <d v="2025-04-01T00:00:00"/>
        <d v="2025-02-11T00:00:00"/>
        <d v="2025-03-29T00:00:00"/>
        <d v="2025-01-20T00:00:00"/>
        <d v="2025-03-16T00:00:00"/>
        <d v="2025-01-25T00:00:00"/>
        <d v="2025-02-18T00:00:00"/>
        <d v="2025-02-20T00:00:00"/>
        <d v="2025-01-29T00:00:00"/>
        <d v="2025-02-06T00:00:00"/>
        <d v="2025-02-23T00:00:00"/>
        <d v="2025-01-26T00:00:00"/>
        <d v="2025-02-01T00:00:00"/>
        <d v="2025-03-10T00:00:00"/>
        <d v="2025-03-07T00:00:00"/>
        <d v="2025-01-10T00:00:00"/>
        <d v="2025-03-06T00:00:00"/>
        <d v="2025-03-28T00:00:00"/>
        <d v="2025-03-27T00:00:00"/>
        <d v="2025-01-28T00:00:00"/>
        <d v="2025-02-12T00:00:00"/>
        <d v="2025-03-02T00:00:00"/>
        <d v="2025-01-13T00:00:00"/>
        <d v="2025-01-05T00:00:00"/>
        <d v="2025-01-15T00:00:00"/>
        <d v="2025-02-21T00:00:00"/>
        <d v="2025-04-14T00:00:00"/>
        <d v="2025-04-15T00:00:00"/>
        <d v="2025-04-24T00:00:00"/>
        <d v="2025-04-07T00:00:00"/>
        <d v="2025-01-08T00:00:00"/>
        <d v="2025-04-23T00:00:00"/>
        <d v="2025-02-26T00:00:00"/>
        <d v="2025-04-21T00:00:00"/>
        <d v="2025-05-01T00:00:00"/>
        <d v="2025-04-09T00:00:00"/>
        <d v="2025-03-20T00:00:00"/>
        <d v="2025-04-29T00:00:00"/>
        <d v="2025-04-08T00:00:00"/>
        <d v="2025-01-30T00:00:00"/>
        <d v="2025-04-12T00:00:00"/>
        <d v="2025-02-09T00:00:00" u="1"/>
      </sharedItems>
      <fieldGroup par="17"/>
    </cacheField>
    <cacheField name="Ville" numFmtId="0">
      <sharedItems count="6">
        <s v="Grenoble"/>
        <s v="Lyon"/>
        <s v="Villeurbanne"/>
        <s v="Valence"/>
        <s v="Annecy"/>
        <s v="Saint-Étienne"/>
      </sharedItems>
    </cacheField>
    <cacheField name="code_postal" numFmtId="0">
      <sharedItems containsSemiMixedTypes="0" containsString="0" containsNumber="1" containsInteger="1" minValue="26000" maxValue="74000"/>
    </cacheField>
    <cacheField name="Secteur" numFmtId="0">
      <sharedItems count="3">
        <s v="Éducation"/>
        <s v="Service"/>
        <s v="Culture"/>
      </sharedItems>
    </cacheField>
    <cacheField name="Type_lieu" numFmtId="0">
      <sharedItems/>
    </cacheField>
    <cacheField name="Temps_attente_minutes" numFmtId="0">
      <sharedItems containsSemiMixedTypes="0" containsString="0" containsNumber="1" containsInteger="1" minValue="3" maxValue="40"/>
    </cacheField>
    <cacheField name="Niveau_satisfaction_1_5" numFmtId="0">
      <sharedItems containsSemiMixedTypes="0" containsString="0" containsNumber="1" containsInteger="1" minValue="1" maxValue="5"/>
    </cacheField>
    <cacheField name="Catégorie_problème" numFmtId="0">
      <sharedItems count="7">
        <s v="Attente"/>
        <s v="Info"/>
        <s v="Bruit"/>
        <s v="Numérique"/>
        <s v="Accueil"/>
        <s v="Accessibilité physique"/>
        <s v="Signalétique"/>
      </sharedItems>
    </cacheField>
    <cacheField name="Niveau_gravité_1_3" numFmtId="0">
      <sharedItems containsSemiMixedTypes="0" containsString="0" containsNumber="1" containsInteger="1" minValue="1" maxValue="3"/>
    </cacheField>
    <cacheField name="Score_accessibilité_0_100" numFmtId="0">
      <sharedItems containsSemiMixedTypes="0" containsString="0" containsNumber="1" containsInteger="1" minValue="50" maxValue="100"/>
    </cacheField>
    <cacheField name="Phase_parcours" numFmtId="0">
      <sharedItems count="6">
        <s v="Accueil &amp; Orientation"/>
        <s v="Diagnostic / Évaluation"/>
        <s v="Orientation"/>
        <s v="Paiement"/>
        <s v="Traitement dossier"/>
        <s v="Information"/>
      </sharedItems>
    </cacheField>
    <cacheField name="Canal_acces" numFmtId="0">
      <sharedItems count="4">
        <s v="Borne"/>
        <s v="En ligne"/>
        <s v="Téléphone"/>
        <s v="Sur place"/>
      </sharedItems>
    </cacheField>
    <cacheField name="Insatisfait" numFmtId="0">
      <sharedItems containsSemiMixedTypes="0" containsString="0" containsNumber="1" containsInteger="1" minValue="0" maxValue="1" count="2">
        <n v="0"/>
        <n v="1"/>
      </sharedItems>
    </cacheField>
    <cacheField name="Gravité critique" numFmtId="0">
      <sharedItems containsSemiMixedTypes="0" containsString="0" containsNumber="1" containsInteger="1" minValue="0" maxValue="1" count="2">
        <n v="0"/>
        <n v="1"/>
      </sharedItems>
    </cacheField>
    <cacheField name="Mauvais accès" numFmtId="2">
      <sharedItems containsSemiMixedTypes="0" containsString="0" containsNumber="1" containsInteger="1" minValue="0" maxValue="1"/>
    </cacheField>
    <cacheField name="Attente longue" numFmtId="2">
      <sharedItems containsSemiMixedTypes="0" containsString="0" containsNumber="1" containsInteger="1" minValue="0" maxValue="1" count="2">
        <n v="1"/>
        <n v="0"/>
      </sharedItems>
    </cacheField>
    <cacheField name="Jours (Date_observation)" numFmtId="0" databaseField="0">
      <fieldGroup base="0">
        <rangePr groupBy="days" startDate="2025-01-01T00:00:00" endDate="2025-05-02T00:00:00"/>
        <groupItems count="368">
          <s v="&lt;01/01/2025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2/05/2025"/>
        </groupItems>
      </fieldGroup>
    </cacheField>
    <cacheField name="Mois (Date_observation)" numFmtId="0" databaseField="0">
      <fieldGroup base="0">
        <rangePr groupBy="months" startDate="2025-01-01T00:00:00" endDate="2025-05-02T00:00:00"/>
        <groupItems count="14">
          <s v="&lt;01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2/05/2025"/>
        </groupItems>
      </fieldGroup>
    </cacheField>
  </cacheFields>
  <extLst>
    <ext xmlns:x14="http://schemas.microsoft.com/office/spreadsheetml/2009/9/main" uri="{725AE2AE-9491-48be-B2B4-4EB974FC3084}">
      <x14:pivotCacheDefinition pivotCacheId="18001949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n v="38400"/>
    <x v="0"/>
    <s v="Centre de formation"/>
    <n v="32"/>
    <n v="3"/>
    <x v="0"/>
    <n v="2"/>
    <n v="54"/>
    <x v="0"/>
    <x v="0"/>
    <x v="0"/>
    <x v="0"/>
    <n v="1"/>
    <x v="0"/>
  </r>
  <r>
    <x v="1"/>
    <x v="1"/>
    <n v="69003"/>
    <x v="1"/>
    <s v="Centre social"/>
    <n v="32"/>
    <n v="3"/>
    <x v="1"/>
    <n v="2"/>
    <n v="64"/>
    <x v="1"/>
    <x v="0"/>
    <x v="0"/>
    <x v="0"/>
    <n v="0"/>
    <x v="0"/>
  </r>
  <r>
    <x v="2"/>
    <x v="1"/>
    <n v="69002"/>
    <x v="2"/>
    <s v="Musée"/>
    <n v="24"/>
    <n v="4"/>
    <x v="2"/>
    <n v="3"/>
    <n v="52"/>
    <x v="2"/>
    <x v="0"/>
    <x v="0"/>
    <x v="1"/>
    <n v="1"/>
    <x v="1"/>
  </r>
  <r>
    <x v="3"/>
    <x v="0"/>
    <n v="38100"/>
    <x v="1"/>
    <s v="Maison des services"/>
    <n v="26"/>
    <n v="3"/>
    <x v="0"/>
    <n v="3"/>
    <n v="76"/>
    <x v="3"/>
    <x v="0"/>
    <x v="0"/>
    <x v="1"/>
    <n v="0"/>
    <x v="1"/>
  </r>
  <r>
    <x v="4"/>
    <x v="0"/>
    <n v="38100"/>
    <x v="0"/>
    <s v="Centre de formation"/>
    <n v="4"/>
    <n v="5"/>
    <x v="3"/>
    <n v="3"/>
    <n v="80"/>
    <x v="1"/>
    <x v="1"/>
    <x v="0"/>
    <x v="1"/>
    <n v="0"/>
    <x v="1"/>
  </r>
  <r>
    <x v="5"/>
    <x v="2"/>
    <n v="69100"/>
    <x v="0"/>
    <s v="École primaire"/>
    <n v="25"/>
    <n v="3"/>
    <x v="4"/>
    <n v="2"/>
    <n v="84"/>
    <x v="3"/>
    <x v="2"/>
    <x v="0"/>
    <x v="0"/>
    <n v="0"/>
    <x v="1"/>
  </r>
  <r>
    <x v="6"/>
    <x v="3"/>
    <n v="26000"/>
    <x v="2"/>
    <s v="Musée"/>
    <n v="29"/>
    <n v="3"/>
    <x v="5"/>
    <n v="2"/>
    <n v="90"/>
    <x v="2"/>
    <x v="0"/>
    <x v="0"/>
    <x v="0"/>
    <n v="0"/>
    <x v="1"/>
  </r>
  <r>
    <x v="0"/>
    <x v="2"/>
    <n v="69100"/>
    <x v="1"/>
    <s v="Centre social"/>
    <n v="27"/>
    <n v="2"/>
    <x v="3"/>
    <n v="1"/>
    <n v="94"/>
    <x v="4"/>
    <x v="2"/>
    <x v="1"/>
    <x v="0"/>
    <n v="0"/>
    <x v="1"/>
  </r>
  <r>
    <x v="7"/>
    <x v="0"/>
    <n v="38400"/>
    <x v="1"/>
    <s v="Centre social"/>
    <n v="4"/>
    <n v="5"/>
    <x v="4"/>
    <n v="2"/>
    <n v="70"/>
    <x v="4"/>
    <x v="1"/>
    <x v="0"/>
    <x v="0"/>
    <n v="0"/>
    <x v="1"/>
  </r>
  <r>
    <x v="8"/>
    <x v="4"/>
    <n v="74000"/>
    <x v="0"/>
    <s v="Médiathèque"/>
    <n v="25"/>
    <n v="3"/>
    <x v="0"/>
    <n v="1"/>
    <n v="54"/>
    <x v="2"/>
    <x v="3"/>
    <x v="0"/>
    <x v="0"/>
    <n v="1"/>
    <x v="1"/>
  </r>
  <r>
    <x v="9"/>
    <x v="1"/>
    <n v="69003"/>
    <x v="1"/>
    <s v="Maison des services"/>
    <n v="6"/>
    <n v="4"/>
    <x v="4"/>
    <n v="3"/>
    <n v="84"/>
    <x v="0"/>
    <x v="3"/>
    <x v="0"/>
    <x v="1"/>
    <n v="0"/>
    <x v="1"/>
  </r>
  <r>
    <x v="10"/>
    <x v="2"/>
    <n v="69100"/>
    <x v="1"/>
    <s v="Mairie"/>
    <n v="24"/>
    <n v="3"/>
    <x v="3"/>
    <n v="2"/>
    <n v="77"/>
    <x v="2"/>
    <x v="0"/>
    <x v="0"/>
    <x v="0"/>
    <n v="0"/>
    <x v="1"/>
  </r>
  <r>
    <x v="11"/>
    <x v="2"/>
    <n v="69100"/>
    <x v="1"/>
    <s v="Mairie"/>
    <n v="10"/>
    <n v="3"/>
    <x v="4"/>
    <n v="3"/>
    <n v="55"/>
    <x v="0"/>
    <x v="3"/>
    <x v="0"/>
    <x v="1"/>
    <n v="1"/>
    <x v="1"/>
  </r>
  <r>
    <x v="12"/>
    <x v="4"/>
    <n v="74000"/>
    <x v="0"/>
    <s v="Médiathèque"/>
    <n v="16"/>
    <n v="4"/>
    <x v="6"/>
    <n v="3"/>
    <n v="82"/>
    <x v="4"/>
    <x v="2"/>
    <x v="0"/>
    <x v="1"/>
    <n v="0"/>
    <x v="1"/>
  </r>
  <r>
    <x v="13"/>
    <x v="3"/>
    <n v="26000"/>
    <x v="0"/>
    <s v="Médiathèque"/>
    <n v="21"/>
    <n v="4"/>
    <x v="0"/>
    <n v="1"/>
    <n v="81"/>
    <x v="2"/>
    <x v="2"/>
    <x v="0"/>
    <x v="0"/>
    <n v="0"/>
    <x v="1"/>
  </r>
  <r>
    <x v="14"/>
    <x v="2"/>
    <n v="69100"/>
    <x v="2"/>
    <s v="Bibliothèque"/>
    <n v="8"/>
    <n v="5"/>
    <x v="1"/>
    <n v="1"/>
    <n v="87"/>
    <x v="1"/>
    <x v="1"/>
    <x v="0"/>
    <x v="0"/>
    <n v="0"/>
    <x v="1"/>
  </r>
  <r>
    <x v="0"/>
    <x v="3"/>
    <n v="26000"/>
    <x v="2"/>
    <s v="Salle d’exposition"/>
    <n v="5"/>
    <n v="3"/>
    <x v="5"/>
    <n v="3"/>
    <n v="71"/>
    <x v="0"/>
    <x v="1"/>
    <x v="0"/>
    <x v="1"/>
    <n v="0"/>
    <x v="1"/>
  </r>
  <r>
    <x v="15"/>
    <x v="1"/>
    <n v="69002"/>
    <x v="0"/>
    <s v="Centre de formation"/>
    <n v="19"/>
    <n v="5"/>
    <x v="6"/>
    <n v="1"/>
    <n v="55"/>
    <x v="0"/>
    <x v="3"/>
    <x v="0"/>
    <x v="0"/>
    <n v="1"/>
    <x v="1"/>
  </r>
  <r>
    <x v="16"/>
    <x v="4"/>
    <n v="74000"/>
    <x v="2"/>
    <s v="Musée"/>
    <n v="35"/>
    <n v="4"/>
    <x v="4"/>
    <n v="3"/>
    <n v="71"/>
    <x v="0"/>
    <x v="1"/>
    <x v="0"/>
    <x v="1"/>
    <n v="0"/>
    <x v="0"/>
  </r>
  <r>
    <x v="17"/>
    <x v="4"/>
    <n v="74000"/>
    <x v="2"/>
    <s v="Salle d’exposition"/>
    <n v="28"/>
    <n v="3"/>
    <x v="3"/>
    <n v="1"/>
    <n v="77"/>
    <x v="0"/>
    <x v="3"/>
    <x v="0"/>
    <x v="0"/>
    <n v="0"/>
    <x v="1"/>
  </r>
  <r>
    <x v="18"/>
    <x v="4"/>
    <n v="74000"/>
    <x v="2"/>
    <s v="Salle d’exposition"/>
    <n v="33"/>
    <n v="3"/>
    <x v="5"/>
    <n v="3"/>
    <n v="84"/>
    <x v="0"/>
    <x v="3"/>
    <x v="0"/>
    <x v="1"/>
    <n v="0"/>
    <x v="0"/>
  </r>
  <r>
    <x v="19"/>
    <x v="2"/>
    <n v="69100"/>
    <x v="2"/>
    <s v="Musée"/>
    <n v="24"/>
    <n v="4"/>
    <x v="5"/>
    <n v="1"/>
    <n v="71"/>
    <x v="0"/>
    <x v="1"/>
    <x v="0"/>
    <x v="0"/>
    <n v="0"/>
    <x v="1"/>
  </r>
  <r>
    <x v="19"/>
    <x v="4"/>
    <n v="74000"/>
    <x v="0"/>
    <s v="École primaire"/>
    <n v="10"/>
    <n v="4"/>
    <x v="0"/>
    <n v="3"/>
    <n v="68"/>
    <x v="3"/>
    <x v="2"/>
    <x v="0"/>
    <x v="1"/>
    <n v="0"/>
    <x v="1"/>
  </r>
  <r>
    <x v="20"/>
    <x v="1"/>
    <n v="69001"/>
    <x v="1"/>
    <s v="Centre social"/>
    <n v="40"/>
    <n v="3"/>
    <x v="5"/>
    <n v="1"/>
    <n v="64"/>
    <x v="0"/>
    <x v="0"/>
    <x v="0"/>
    <x v="0"/>
    <n v="0"/>
    <x v="0"/>
  </r>
  <r>
    <x v="21"/>
    <x v="2"/>
    <n v="69100"/>
    <x v="0"/>
    <s v="École primaire"/>
    <n v="19"/>
    <n v="2"/>
    <x v="6"/>
    <n v="3"/>
    <n v="66"/>
    <x v="4"/>
    <x v="0"/>
    <x v="1"/>
    <x v="1"/>
    <n v="0"/>
    <x v="1"/>
  </r>
  <r>
    <x v="22"/>
    <x v="0"/>
    <n v="38400"/>
    <x v="2"/>
    <s v="Musée"/>
    <n v="11"/>
    <n v="5"/>
    <x v="4"/>
    <n v="1"/>
    <n v="80"/>
    <x v="2"/>
    <x v="0"/>
    <x v="0"/>
    <x v="0"/>
    <n v="0"/>
    <x v="1"/>
  </r>
  <r>
    <x v="23"/>
    <x v="0"/>
    <n v="38000"/>
    <x v="0"/>
    <s v="École primaire"/>
    <n v="6"/>
    <n v="3"/>
    <x v="4"/>
    <n v="1"/>
    <n v="86"/>
    <x v="3"/>
    <x v="3"/>
    <x v="0"/>
    <x v="0"/>
    <n v="0"/>
    <x v="1"/>
  </r>
  <r>
    <x v="5"/>
    <x v="3"/>
    <n v="26000"/>
    <x v="1"/>
    <s v="Centre social"/>
    <n v="13"/>
    <n v="4"/>
    <x v="2"/>
    <n v="1"/>
    <n v="56"/>
    <x v="1"/>
    <x v="2"/>
    <x v="0"/>
    <x v="0"/>
    <n v="1"/>
    <x v="1"/>
  </r>
  <r>
    <x v="24"/>
    <x v="1"/>
    <n v="69003"/>
    <x v="2"/>
    <s v="Bibliothèque"/>
    <n v="23"/>
    <n v="4"/>
    <x v="4"/>
    <n v="3"/>
    <n v="64"/>
    <x v="0"/>
    <x v="2"/>
    <x v="0"/>
    <x v="1"/>
    <n v="0"/>
    <x v="1"/>
  </r>
  <r>
    <x v="25"/>
    <x v="3"/>
    <n v="26000"/>
    <x v="2"/>
    <s v="Salle d’exposition"/>
    <n v="32"/>
    <n v="4"/>
    <x v="5"/>
    <n v="1"/>
    <n v="79"/>
    <x v="1"/>
    <x v="3"/>
    <x v="0"/>
    <x v="0"/>
    <n v="0"/>
    <x v="0"/>
  </r>
  <r>
    <x v="26"/>
    <x v="3"/>
    <n v="26000"/>
    <x v="2"/>
    <s v="Musée"/>
    <n v="19"/>
    <n v="3"/>
    <x v="0"/>
    <n v="2"/>
    <n v="94"/>
    <x v="3"/>
    <x v="3"/>
    <x v="0"/>
    <x v="0"/>
    <n v="0"/>
    <x v="1"/>
  </r>
  <r>
    <x v="1"/>
    <x v="2"/>
    <n v="69100"/>
    <x v="0"/>
    <s v="Centre de formation"/>
    <n v="28"/>
    <n v="3"/>
    <x v="1"/>
    <n v="2"/>
    <n v="75"/>
    <x v="4"/>
    <x v="0"/>
    <x v="0"/>
    <x v="0"/>
    <n v="0"/>
    <x v="1"/>
  </r>
  <r>
    <x v="27"/>
    <x v="0"/>
    <n v="38100"/>
    <x v="0"/>
    <s v="École primaire"/>
    <n v="12"/>
    <n v="2"/>
    <x v="2"/>
    <n v="1"/>
    <n v="77"/>
    <x v="0"/>
    <x v="0"/>
    <x v="1"/>
    <x v="0"/>
    <n v="0"/>
    <x v="1"/>
  </r>
  <r>
    <x v="28"/>
    <x v="1"/>
    <n v="69001"/>
    <x v="1"/>
    <s v="Centre social"/>
    <n v="16"/>
    <n v="3"/>
    <x v="0"/>
    <n v="1"/>
    <n v="75"/>
    <x v="0"/>
    <x v="3"/>
    <x v="0"/>
    <x v="0"/>
    <n v="0"/>
    <x v="1"/>
  </r>
  <r>
    <x v="29"/>
    <x v="4"/>
    <n v="74000"/>
    <x v="2"/>
    <s v="Bibliothèque"/>
    <n v="9"/>
    <n v="4"/>
    <x v="3"/>
    <n v="3"/>
    <n v="84"/>
    <x v="0"/>
    <x v="0"/>
    <x v="0"/>
    <x v="1"/>
    <n v="0"/>
    <x v="1"/>
  </r>
  <r>
    <x v="30"/>
    <x v="1"/>
    <n v="69007"/>
    <x v="1"/>
    <s v="Mairie"/>
    <n v="7"/>
    <n v="4"/>
    <x v="1"/>
    <n v="2"/>
    <n v="86"/>
    <x v="1"/>
    <x v="2"/>
    <x v="0"/>
    <x v="0"/>
    <n v="0"/>
    <x v="1"/>
  </r>
  <r>
    <x v="31"/>
    <x v="3"/>
    <n v="26000"/>
    <x v="1"/>
    <s v="Mairie"/>
    <n v="6"/>
    <n v="5"/>
    <x v="4"/>
    <n v="3"/>
    <n v="80"/>
    <x v="0"/>
    <x v="3"/>
    <x v="0"/>
    <x v="1"/>
    <n v="0"/>
    <x v="1"/>
  </r>
  <r>
    <x v="32"/>
    <x v="1"/>
    <n v="69003"/>
    <x v="2"/>
    <s v="Bibliothèque"/>
    <n v="40"/>
    <n v="2"/>
    <x v="4"/>
    <n v="3"/>
    <n v="64"/>
    <x v="1"/>
    <x v="3"/>
    <x v="1"/>
    <x v="1"/>
    <n v="0"/>
    <x v="0"/>
  </r>
  <r>
    <x v="33"/>
    <x v="4"/>
    <n v="74000"/>
    <x v="0"/>
    <s v="Médiathèque"/>
    <n v="15"/>
    <n v="2"/>
    <x v="3"/>
    <n v="3"/>
    <n v="58"/>
    <x v="3"/>
    <x v="2"/>
    <x v="1"/>
    <x v="1"/>
    <n v="1"/>
    <x v="1"/>
  </r>
  <r>
    <x v="0"/>
    <x v="0"/>
    <n v="38400"/>
    <x v="1"/>
    <s v="Centre social"/>
    <n v="39"/>
    <n v="3"/>
    <x v="4"/>
    <n v="1"/>
    <n v="93"/>
    <x v="4"/>
    <x v="3"/>
    <x v="0"/>
    <x v="0"/>
    <n v="0"/>
    <x v="0"/>
  </r>
  <r>
    <x v="34"/>
    <x v="1"/>
    <n v="69002"/>
    <x v="2"/>
    <s v="Musée"/>
    <n v="8"/>
    <n v="4"/>
    <x v="2"/>
    <n v="1"/>
    <n v="84"/>
    <x v="3"/>
    <x v="1"/>
    <x v="0"/>
    <x v="0"/>
    <n v="0"/>
    <x v="1"/>
  </r>
  <r>
    <x v="35"/>
    <x v="0"/>
    <n v="38400"/>
    <x v="0"/>
    <s v="Centre de formation"/>
    <n v="40"/>
    <n v="2"/>
    <x v="4"/>
    <n v="2"/>
    <n v="81"/>
    <x v="1"/>
    <x v="1"/>
    <x v="1"/>
    <x v="0"/>
    <n v="0"/>
    <x v="0"/>
  </r>
  <r>
    <x v="20"/>
    <x v="4"/>
    <n v="74000"/>
    <x v="2"/>
    <s v="Salle d’exposition"/>
    <n v="32"/>
    <n v="4"/>
    <x v="6"/>
    <n v="1"/>
    <n v="95"/>
    <x v="2"/>
    <x v="2"/>
    <x v="0"/>
    <x v="0"/>
    <n v="0"/>
    <x v="0"/>
  </r>
  <r>
    <x v="36"/>
    <x v="4"/>
    <n v="74000"/>
    <x v="1"/>
    <s v="Maison des services"/>
    <n v="37"/>
    <n v="3"/>
    <x v="4"/>
    <n v="2"/>
    <n v="86"/>
    <x v="0"/>
    <x v="2"/>
    <x v="0"/>
    <x v="0"/>
    <n v="0"/>
    <x v="0"/>
  </r>
  <r>
    <x v="35"/>
    <x v="2"/>
    <n v="69100"/>
    <x v="0"/>
    <s v="Médiathèque"/>
    <n v="7"/>
    <n v="4"/>
    <x v="5"/>
    <n v="2"/>
    <n v="67"/>
    <x v="2"/>
    <x v="2"/>
    <x v="0"/>
    <x v="0"/>
    <n v="0"/>
    <x v="1"/>
  </r>
  <r>
    <x v="35"/>
    <x v="1"/>
    <n v="69001"/>
    <x v="2"/>
    <s v="Bibliothèque"/>
    <n v="35"/>
    <n v="3"/>
    <x v="3"/>
    <n v="1"/>
    <n v="76"/>
    <x v="4"/>
    <x v="2"/>
    <x v="0"/>
    <x v="0"/>
    <n v="0"/>
    <x v="0"/>
  </r>
  <r>
    <x v="37"/>
    <x v="4"/>
    <n v="74000"/>
    <x v="2"/>
    <s v="Salle d’exposition"/>
    <n v="29"/>
    <n v="4"/>
    <x v="4"/>
    <n v="3"/>
    <n v="91"/>
    <x v="1"/>
    <x v="2"/>
    <x v="0"/>
    <x v="1"/>
    <n v="0"/>
    <x v="1"/>
  </r>
  <r>
    <x v="38"/>
    <x v="1"/>
    <n v="69007"/>
    <x v="2"/>
    <s v="Musée"/>
    <n v="7"/>
    <n v="4"/>
    <x v="5"/>
    <n v="3"/>
    <n v="78"/>
    <x v="4"/>
    <x v="0"/>
    <x v="0"/>
    <x v="1"/>
    <n v="0"/>
    <x v="1"/>
  </r>
  <r>
    <x v="11"/>
    <x v="2"/>
    <n v="69100"/>
    <x v="0"/>
    <s v="École primaire"/>
    <n v="10"/>
    <n v="5"/>
    <x v="4"/>
    <n v="1"/>
    <n v="81"/>
    <x v="0"/>
    <x v="3"/>
    <x v="0"/>
    <x v="0"/>
    <n v="0"/>
    <x v="1"/>
  </r>
  <r>
    <x v="24"/>
    <x v="3"/>
    <n v="26000"/>
    <x v="1"/>
    <s v="Centre social"/>
    <n v="19"/>
    <n v="3"/>
    <x v="1"/>
    <n v="1"/>
    <n v="57"/>
    <x v="1"/>
    <x v="0"/>
    <x v="0"/>
    <x v="0"/>
    <n v="1"/>
    <x v="1"/>
  </r>
  <r>
    <x v="39"/>
    <x v="4"/>
    <n v="74000"/>
    <x v="1"/>
    <s v="Maison des services"/>
    <n v="22"/>
    <n v="3"/>
    <x v="0"/>
    <n v="3"/>
    <n v="78"/>
    <x v="1"/>
    <x v="3"/>
    <x v="0"/>
    <x v="1"/>
    <n v="0"/>
    <x v="1"/>
  </r>
  <r>
    <x v="40"/>
    <x v="3"/>
    <n v="26000"/>
    <x v="0"/>
    <s v="Médiathèque"/>
    <n v="23"/>
    <n v="2"/>
    <x v="6"/>
    <n v="3"/>
    <n v="52"/>
    <x v="4"/>
    <x v="1"/>
    <x v="1"/>
    <x v="1"/>
    <n v="1"/>
    <x v="1"/>
  </r>
  <r>
    <x v="31"/>
    <x v="0"/>
    <n v="38100"/>
    <x v="0"/>
    <s v="Centre de formation"/>
    <n v="36"/>
    <n v="1"/>
    <x v="5"/>
    <n v="2"/>
    <n v="63"/>
    <x v="3"/>
    <x v="1"/>
    <x v="1"/>
    <x v="0"/>
    <n v="0"/>
    <x v="0"/>
  </r>
  <r>
    <x v="41"/>
    <x v="3"/>
    <n v="26000"/>
    <x v="1"/>
    <s v="Mairie"/>
    <n v="13"/>
    <n v="2"/>
    <x v="2"/>
    <n v="2"/>
    <n v="79"/>
    <x v="4"/>
    <x v="1"/>
    <x v="1"/>
    <x v="0"/>
    <n v="0"/>
    <x v="1"/>
  </r>
  <r>
    <x v="42"/>
    <x v="3"/>
    <n v="26000"/>
    <x v="2"/>
    <s v="Bibliothèque"/>
    <n v="22"/>
    <n v="2"/>
    <x v="1"/>
    <n v="3"/>
    <n v="51"/>
    <x v="1"/>
    <x v="3"/>
    <x v="1"/>
    <x v="1"/>
    <n v="1"/>
    <x v="1"/>
  </r>
  <r>
    <x v="43"/>
    <x v="3"/>
    <n v="26000"/>
    <x v="1"/>
    <s v="Centre social"/>
    <n v="25"/>
    <n v="3"/>
    <x v="2"/>
    <n v="1"/>
    <n v="86"/>
    <x v="4"/>
    <x v="0"/>
    <x v="0"/>
    <x v="0"/>
    <n v="0"/>
    <x v="1"/>
  </r>
  <r>
    <x v="33"/>
    <x v="4"/>
    <n v="74000"/>
    <x v="0"/>
    <s v="Centre de formation"/>
    <n v="18"/>
    <n v="4"/>
    <x v="6"/>
    <n v="1"/>
    <n v="90"/>
    <x v="2"/>
    <x v="1"/>
    <x v="0"/>
    <x v="0"/>
    <n v="0"/>
    <x v="1"/>
  </r>
  <r>
    <x v="5"/>
    <x v="3"/>
    <n v="26000"/>
    <x v="2"/>
    <s v="Salle d’exposition"/>
    <n v="24"/>
    <n v="4"/>
    <x v="4"/>
    <n v="2"/>
    <n v="53"/>
    <x v="1"/>
    <x v="1"/>
    <x v="0"/>
    <x v="0"/>
    <n v="1"/>
    <x v="1"/>
  </r>
  <r>
    <x v="40"/>
    <x v="4"/>
    <n v="74000"/>
    <x v="2"/>
    <s v="Bibliothèque"/>
    <n v="36"/>
    <n v="4"/>
    <x v="1"/>
    <n v="2"/>
    <n v="73"/>
    <x v="3"/>
    <x v="1"/>
    <x v="0"/>
    <x v="0"/>
    <n v="0"/>
    <x v="0"/>
  </r>
  <r>
    <x v="37"/>
    <x v="3"/>
    <n v="26000"/>
    <x v="1"/>
    <s v="Centre social"/>
    <n v="27"/>
    <n v="3"/>
    <x v="0"/>
    <n v="2"/>
    <n v="75"/>
    <x v="3"/>
    <x v="1"/>
    <x v="0"/>
    <x v="0"/>
    <n v="0"/>
    <x v="1"/>
  </r>
  <r>
    <x v="44"/>
    <x v="3"/>
    <n v="26000"/>
    <x v="0"/>
    <s v="Médiathèque"/>
    <n v="16"/>
    <n v="3"/>
    <x v="3"/>
    <n v="2"/>
    <n v="76"/>
    <x v="1"/>
    <x v="3"/>
    <x v="0"/>
    <x v="0"/>
    <n v="0"/>
    <x v="1"/>
  </r>
  <r>
    <x v="5"/>
    <x v="1"/>
    <n v="69003"/>
    <x v="0"/>
    <s v="Centre de formation"/>
    <n v="14"/>
    <n v="2"/>
    <x v="6"/>
    <n v="3"/>
    <n v="94"/>
    <x v="0"/>
    <x v="2"/>
    <x v="1"/>
    <x v="1"/>
    <n v="0"/>
    <x v="1"/>
  </r>
  <r>
    <x v="36"/>
    <x v="3"/>
    <n v="26000"/>
    <x v="1"/>
    <s v="Centre social"/>
    <n v="38"/>
    <n v="3"/>
    <x v="4"/>
    <n v="2"/>
    <n v="75"/>
    <x v="4"/>
    <x v="3"/>
    <x v="0"/>
    <x v="0"/>
    <n v="0"/>
    <x v="0"/>
  </r>
  <r>
    <x v="17"/>
    <x v="1"/>
    <n v="69002"/>
    <x v="1"/>
    <s v="Mairie"/>
    <n v="33"/>
    <n v="3"/>
    <x v="1"/>
    <n v="3"/>
    <n v="72"/>
    <x v="0"/>
    <x v="2"/>
    <x v="0"/>
    <x v="1"/>
    <n v="0"/>
    <x v="0"/>
  </r>
  <r>
    <x v="4"/>
    <x v="3"/>
    <n v="26000"/>
    <x v="1"/>
    <s v="Centre social"/>
    <n v="35"/>
    <n v="4"/>
    <x v="4"/>
    <n v="1"/>
    <n v="70"/>
    <x v="0"/>
    <x v="2"/>
    <x v="0"/>
    <x v="0"/>
    <n v="0"/>
    <x v="0"/>
  </r>
  <r>
    <x v="8"/>
    <x v="1"/>
    <n v="69007"/>
    <x v="2"/>
    <s v="Musée"/>
    <n v="34"/>
    <n v="4"/>
    <x v="4"/>
    <n v="1"/>
    <n v="66"/>
    <x v="2"/>
    <x v="3"/>
    <x v="0"/>
    <x v="0"/>
    <n v="0"/>
    <x v="0"/>
  </r>
  <r>
    <x v="7"/>
    <x v="1"/>
    <n v="69001"/>
    <x v="0"/>
    <s v="École primaire"/>
    <n v="35"/>
    <n v="2"/>
    <x v="2"/>
    <n v="2"/>
    <n v="66"/>
    <x v="3"/>
    <x v="0"/>
    <x v="1"/>
    <x v="0"/>
    <n v="0"/>
    <x v="0"/>
  </r>
  <r>
    <x v="45"/>
    <x v="3"/>
    <n v="26000"/>
    <x v="1"/>
    <s v="Maison des services"/>
    <n v="29"/>
    <n v="3"/>
    <x v="1"/>
    <n v="2"/>
    <n v="80"/>
    <x v="0"/>
    <x v="2"/>
    <x v="0"/>
    <x v="0"/>
    <n v="0"/>
    <x v="1"/>
  </r>
  <r>
    <x v="46"/>
    <x v="4"/>
    <n v="74000"/>
    <x v="1"/>
    <s v="Centre social"/>
    <n v="13"/>
    <n v="4"/>
    <x v="3"/>
    <n v="1"/>
    <n v="65"/>
    <x v="1"/>
    <x v="0"/>
    <x v="0"/>
    <x v="0"/>
    <n v="0"/>
    <x v="1"/>
  </r>
  <r>
    <x v="22"/>
    <x v="3"/>
    <n v="26000"/>
    <x v="1"/>
    <s v="Maison des services"/>
    <n v="13"/>
    <n v="4"/>
    <x v="4"/>
    <n v="2"/>
    <n v="82"/>
    <x v="1"/>
    <x v="1"/>
    <x v="0"/>
    <x v="0"/>
    <n v="0"/>
    <x v="1"/>
  </r>
  <r>
    <x v="47"/>
    <x v="3"/>
    <n v="26000"/>
    <x v="0"/>
    <s v="École primaire"/>
    <n v="9"/>
    <n v="4"/>
    <x v="1"/>
    <n v="3"/>
    <n v="54"/>
    <x v="3"/>
    <x v="0"/>
    <x v="0"/>
    <x v="1"/>
    <n v="1"/>
    <x v="1"/>
  </r>
  <r>
    <x v="48"/>
    <x v="0"/>
    <n v="38000"/>
    <x v="2"/>
    <s v="Musée"/>
    <n v="32"/>
    <n v="3"/>
    <x v="3"/>
    <n v="1"/>
    <n v="52"/>
    <x v="4"/>
    <x v="3"/>
    <x v="0"/>
    <x v="0"/>
    <n v="1"/>
    <x v="0"/>
  </r>
  <r>
    <x v="49"/>
    <x v="1"/>
    <n v="69007"/>
    <x v="0"/>
    <s v="Médiathèque"/>
    <n v="13"/>
    <n v="3"/>
    <x v="1"/>
    <n v="1"/>
    <n v="89"/>
    <x v="0"/>
    <x v="1"/>
    <x v="0"/>
    <x v="0"/>
    <n v="0"/>
    <x v="1"/>
  </r>
  <r>
    <x v="50"/>
    <x v="1"/>
    <n v="69001"/>
    <x v="0"/>
    <s v="Médiathèque"/>
    <n v="22"/>
    <n v="4"/>
    <x v="0"/>
    <n v="1"/>
    <n v="57"/>
    <x v="2"/>
    <x v="2"/>
    <x v="0"/>
    <x v="0"/>
    <n v="1"/>
    <x v="1"/>
  </r>
  <r>
    <x v="24"/>
    <x v="1"/>
    <n v="69002"/>
    <x v="0"/>
    <s v="École primaire"/>
    <n v="4"/>
    <n v="2"/>
    <x v="2"/>
    <n v="1"/>
    <n v="92"/>
    <x v="2"/>
    <x v="1"/>
    <x v="1"/>
    <x v="0"/>
    <n v="0"/>
    <x v="1"/>
  </r>
  <r>
    <x v="5"/>
    <x v="1"/>
    <n v="69002"/>
    <x v="2"/>
    <s v="Salle d’exposition"/>
    <n v="10"/>
    <n v="5"/>
    <x v="1"/>
    <n v="3"/>
    <n v="80"/>
    <x v="2"/>
    <x v="1"/>
    <x v="0"/>
    <x v="1"/>
    <n v="0"/>
    <x v="1"/>
  </r>
  <r>
    <x v="21"/>
    <x v="4"/>
    <n v="74000"/>
    <x v="2"/>
    <s v="Bibliothèque"/>
    <n v="3"/>
    <n v="5"/>
    <x v="2"/>
    <n v="3"/>
    <n v="65"/>
    <x v="1"/>
    <x v="0"/>
    <x v="0"/>
    <x v="1"/>
    <n v="0"/>
    <x v="1"/>
  </r>
  <r>
    <x v="33"/>
    <x v="3"/>
    <n v="26000"/>
    <x v="2"/>
    <s v="Salle d’exposition"/>
    <n v="27"/>
    <n v="2"/>
    <x v="1"/>
    <n v="1"/>
    <n v="93"/>
    <x v="1"/>
    <x v="1"/>
    <x v="1"/>
    <x v="0"/>
    <n v="0"/>
    <x v="1"/>
  </r>
  <r>
    <x v="40"/>
    <x v="0"/>
    <n v="38000"/>
    <x v="0"/>
    <s v="Centre de formation"/>
    <n v="12"/>
    <n v="4"/>
    <x v="0"/>
    <n v="3"/>
    <n v="74"/>
    <x v="2"/>
    <x v="0"/>
    <x v="0"/>
    <x v="1"/>
    <n v="0"/>
    <x v="1"/>
  </r>
  <r>
    <x v="15"/>
    <x v="3"/>
    <n v="26000"/>
    <x v="1"/>
    <s v="Centre social"/>
    <n v="30"/>
    <n v="2"/>
    <x v="2"/>
    <n v="2"/>
    <n v="81"/>
    <x v="0"/>
    <x v="0"/>
    <x v="1"/>
    <x v="0"/>
    <n v="0"/>
    <x v="1"/>
  </r>
  <r>
    <x v="18"/>
    <x v="2"/>
    <n v="69100"/>
    <x v="2"/>
    <s v="Musée"/>
    <n v="26"/>
    <n v="3"/>
    <x v="3"/>
    <n v="3"/>
    <n v="52"/>
    <x v="4"/>
    <x v="2"/>
    <x v="0"/>
    <x v="1"/>
    <n v="1"/>
    <x v="1"/>
  </r>
  <r>
    <x v="1"/>
    <x v="0"/>
    <n v="38100"/>
    <x v="1"/>
    <s v="Centre social"/>
    <n v="18"/>
    <n v="4"/>
    <x v="5"/>
    <n v="2"/>
    <n v="70"/>
    <x v="1"/>
    <x v="0"/>
    <x v="0"/>
    <x v="0"/>
    <n v="0"/>
    <x v="1"/>
  </r>
  <r>
    <x v="48"/>
    <x v="2"/>
    <n v="69100"/>
    <x v="2"/>
    <s v="Musée"/>
    <n v="5"/>
    <n v="5"/>
    <x v="1"/>
    <n v="3"/>
    <n v="54"/>
    <x v="0"/>
    <x v="1"/>
    <x v="0"/>
    <x v="1"/>
    <n v="1"/>
    <x v="1"/>
  </r>
  <r>
    <x v="33"/>
    <x v="0"/>
    <n v="38000"/>
    <x v="1"/>
    <s v="Maison des services"/>
    <n v="19"/>
    <n v="4"/>
    <x v="6"/>
    <n v="1"/>
    <n v="95"/>
    <x v="2"/>
    <x v="2"/>
    <x v="0"/>
    <x v="0"/>
    <n v="0"/>
    <x v="1"/>
  </r>
  <r>
    <x v="51"/>
    <x v="1"/>
    <n v="69003"/>
    <x v="0"/>
    <s v="Médiathèque"/>
    <n v="36"/>
    <n v="2"/>
    <x v="4"/>
    <n v="1"/>
    <n v="66"/>
    <x v="0"/>
    <x v="0"/>
    <x v="1"/>
    <x v="0"/>
    <n v="0"/>
    <x v="0"/>
  </r>
  <r>
    <x v="13"/>
    <x v="1"/>
    <n v="69001"/>
    <x v="1"/>
    <s v="Mairie"/>
    <n v="12"/>
    <n v="4"/>
    <x v="0"/>
    <n v="3"/>
    <n v="57"/>
    <x v="4"/>
    <x v="2"/>
    <x v="0"/>
    <x v="1"/>
    <n v="1"/>
    <x v="1"/>
  </r>
  <r>
    <x v="52"/>
    <x v="1"/>
    <n v="69002"/>
    <x v="2"/>
    <s v="Bibliothèque"/>
    <n v="25"/>
    <n v="3"/>
    <x v="2"/>
    <n v="1"/>
    <n v="55"/>
    <x v="0"/>
    <x v="3"/>
    <x v="0"/>
    <x v="0"/>
    <n v="1"/>
    <x v="1"/>
  </r>
  <r>
    <x v="53"/>
    <x v="1"/>
    <n v="69007"/>
    <x v="1"/>
    <s v="Centre social"/>
    <n v="38"/>
    <n v="1"/>
    <x v="1"/>
    <n v="1"/>
    <n v="54"/>
    <x v="2"/>
    <x v="0"/>
    <x v="1"/>
    <x v="0"/>
    <n v="1"/>
    <x v="0"/>
  </r>
  <r>
    <x v="38"/>
    <x v="0"/>
    <n v="38400"/>
    <x v="2"/>
    <s v="Salle d’exposition"/>
    <n v="3"/>
    <n v="4"/>
    <x v="4"/>
    <n v="1"/>
    <n v="65"/>
    <x v="4"/>
    <x v="1"/>
    <x v="0"/>
    <x v="0"/>
    <n v="0"/>
    <x v="1"/>
  </r>
  <r>
    <x v="54"/>
    <x v="4"/>
    <n v="74000"/>
    <x v="0"/>
    <s v="Centre de formation"/>
    <n v="31"/>
    <n v="2"/>
    <x v="0"/>
    <n v="1"/>
    <n v="85"/>
    <x v="4"/>
    <x v="3"/>
    <x v="1"/>
    <x v="0"/>
    <n v="0"/>
    <x v="0"/>
  </r>
  <r>
    <x v="55"/>
    <x v="0"/>
    <n v="38000"/>
    <x v="0"/>
    <s v="Médiathèque"/>
    <n v="36"/>
    <n v="3"/>
    <x v="6"/>
    <n v="3"/>
    <n v="81"/>
    <x v="4"/>
    <x v="2"/>
    <x v="0"/>
    <x v="1"/>
    <n v="0"/>
    <x v="0"/>
  </r>
  <r>
    <x v="52"/>
    <x v="0"/>
    <n v="38000"/>
    <x v="2"/>
    <s v="Bibliothèque"/>
    <n v="26"/>
    <n v="3"/>
    <x v="3"/>
    <n v="3"/>
    <n v="78"/>
    <x v="4"/>
    <x v="3"/>
    <x v="0"/>
    <x v="1"/>
    <n v="0"/>
    <x v="1"/>
  </r>
  <r>
    <x v="21"/>
    <x v="3"/>
    <n v="26000"/>
    <x v="2"/>
    <s v="Musée"/>
    <n v="17"/>
    <n v="4"/>
    <x v="0"/>
    <n v="1"/>
    <n v="67"/>
    <x v="4"/>
    <x v="1"/>
    <x v="0"/>
    <x v="0"/>
    <n v="0"/>
    <x v="1"/>
  </r>
  <r>
    <x v="56"/>
    <x v="2"/>
    <n v="69100"/>
    <x v="1"/>
    <s v="Maison des services"/>
    <n v="29"/>
    <n v="3"/>
    <x v="2"/>
    <n v="3"/>
    <n v="77"/>
    <x v="0"/>
    <x v="0"/>
    <x v="0"/>
    <x v="1"/>
    <n v="0"/>
    <x v="1"/>
  </r>
  <r>
    <x v="57"/>
    <x v="2"/>
    <n v="69100"/>
    <x v="1"/>
    <s v="Centre social"/>
    <n v="15"/>
    <n v="3"/>
    <x v="6"/>
    <n v="2"/>
    <n v="78"/>
    <x v="4"/>
    <x v="2"/>
    <x v="0"/>
    <x v="0"/>
    <n v="0"/>
    <x v="1"/>
  </r>
  <r>
    <x v="32"/>
    <x v="2"/>
    <n v="69100"/>
    <x v="1"/>
    <s v="Maison des services"/>
    <n v="21"/>
    <n v="3"/>
    <x v="4"/>
    <n v="1"/>
    <n v="95"/>
    <x v="3"/>
    <x v="1"/>
    <x v="0"/>
    <x v="0"/>
    <n v="0"/>
    <x v="1"/>
  </r>
  <r>
    <x v="58"/>
    <x v="0"/>
    <n v="38400"/>
    <x v="0"/>
    <s v="Centre de formation"/>
    <n v="37"/>
    <n v="2"/>
    <x v="2"/>
    <n v="3"/>
    <n v="92"/>
    <x v="4"/>
    <x v="3"/>
    <x v="1"/>
    <x v="1"/>
    <n v="0"/>
    <x v="0"/>
  </r>
  <r>
    <x v="55"/>
    <x v="3"/>
    <n v="26000"/>
    <x v="1"/>
    <s v="Centre social"/>
    <n v="38"/>
    <n v="2"/>
    <x v="1"/>
    <n v="3"/>
    <n v="76"/>
    <x v="1"/>
    <x v="1"/>
    <x v="1"/>
    <x v="1"/>
    <n v="0"/>
    <x v="0"/>
  </r>
  <r>
    <x v="59"/>
    <x v="2"/>
    <n v="69100"/>
    <x v="0"/>
    <s v="Centre de formation"/>
    <n v="31"/>
    <n v="2"/>
    <x v="3"/>
    <n v="2"/>
    <n v="82"/>
    <x v="2"/>
    <x v="0"/>
    <x v="1"/>
    <x v="0"/>
    <n v="0"/>
    <x v="0"/>
  </r>
  <r>
    <x v="60"/>
    <x v="0"/>
    <n v="38000"/>
    <x v="1"/>
    <s v="Centre social"/>
    <n v="24"/>
    <n v="2"/>
    <x v="1"/>
    <n v="2"/>
    <n v="53"/>
    <x v="4"/>
    <x v="1"/>
    <x v="1"/>
    <x v="0"/>
    <n v="1"/>
    <x v="1"/>
  </r>
  <r>
    <x v="9"/>
    <x v="4"/>
    <n v="74000"/>
    <x v="0"/>
    <s v="École primaire"/>
    <n v="16"/>
    <n v="4"/>
    <x v="5"/>
    <n v="3"/>
    <n v="72"/>
    <x v="1"/>
    <x v="1"/>
    <x v="0"/>
    <x v="1"/>
    <n v="0"/>
    <x v="1"/>
  </r>
  <r>
    <x v="61"/>
    <x v="3"/>
    <n v="26000"/>
    <x v="2"/>
    <s v="Bibliothèque"/>
    <n v="9"/>
    <n v="5"/>
    <x v="2"/>
    <n v="1"/>
    <n v="52"/>
    <x v="4"/>
    <x v="2"/>
    <x v="0"/>
    <x v="0"/>
    <n v="1"/>
    <x v="1"/>
  </r>
  <r>
    <x v="62"/>
    <x v="3"/>
    <n v="26000"/>
    <x v="0"/>
    <s v="Médiathèque"/>
    <n v="22"/>
    <n v="3"/>
    <x v="2"/>
    <n v="2"/>
    <n v="92"/>
    <x v="0"/>
    <x v="2"/>
    <x v="0"/>
    <x v="0"/>
    <n v="0"/>
    <x v="1"/>
  </r>
  <r>
    <x v="24"/>
    <x v="1"/>
    <n v="69002"/>
    <x v="1"/>
    <s v="Maison des services"/>
    <n v="19"/>
    <n v="3"/>
    <x v="4"/>
    <n v="3"/>
    <n v="86"/>
    <x v="0"/>
    <x v="0"/>
    <x v="0"/>
    <x v="1"/>
    <n v="0"/>
    <x v="1"/>
  </r>
  <r>
    <x v="22"/>
    <x v="4"/>
    <n v="74000"/>
    <x v="0"/>
    <s v="Médiathèque"/>
    <n v="36"/>
    <n v="2"/>
    <x v="5"/>
    <n v="1"/>
    <n v="52"/>
    <x v="3"/>
    <x v="1"/>
    <x v="1"/>
    <x v="0"/>
    <n v="1"/>
    <x v="0"/>
  </r>
  <r>
    <x v="40"/>
    <x v="2"/>
    <n v="69100"/>
    <x v="2"/>
    <s v="Bibliothèque"/>
    <n v="4"/>
    <n v="5"/>
    <x v="0"/>
    <n v="2"/>
    <n v="72"/>
    <x v="1"/>
    <x v="3"/>
    <x v="0"/>
    <x v="0"/>
    <n v="0"/>
    <x v="1"/>
  </r>
  <r>
    <x v="63"/>
    <x v="4"/>
    <n v="74000"/>
    <x v="2"/>
    <s v="Musée"/>
    <n v="24"/>
    <n v="3"/>
    <x v="5"/>
    <n v="2"/>
    <n v="83"/>
    <x v="0"/>
    <x v="2"/>
    <x v="0"/>
    <x v="0"/>
    <n v="0"/>
    <x v="1"/>
  </r>
  <r>
    <x v="24"/>
    <x v="0"/>
    <n v="38100"/>
    <x v="2"/>
    <s v="Salle d’exposition"/>
    <n v="32"/>
    <n v="2"/>
    <x v="0"/>
    <n v="2"/>
    <n v="53"/>
    <x v="1"/>
    <x v="3"/>
    <x v="1"/>
    <x v="0"/>
    <n v="1"/>
    <x v="0"/>
  </r>
  <r>
    <x v="31"/>
    <x v="2"/>
    <n v="69100"/>
    <x v="0"/>
    <s v="École primaire"/>
    <n v="14"/>
    <n v="2"/>
    <x v="2"/>
    <n v="2"/>
    <n v="56"/>
    <x v="3"/>
    <x v="3"/>
    <x v="1"/>
    <x v="0"/>
    <n v="1"/>
    <x v="1"/>
  </r>
  <r>
    <x v="36"/>
    <x v="4"/>
    <n v="74000"/>
    <x v="1"/>
    <s v="Centre social"/>
    <n v="3"/>
    <n v="5"/>
    <x v="4"/>
    <n v="2"/>
    <n v="76"/>
    <x v="1"/>
    <x v="1"/>
    <x v="0"/>
    <x v="0"/>
    <n v="0"/>
    <x v="1"/>
  </r>
  <r>
    <x v="31"/>
    <x v="3"/>
    <n v="26000"/>
    <x v="2"/>
    <s v="Musée"/>
    <n v="34"/>
    <n v="3"/>
    <x v="4"/>
    <n v="2"/>
    <n v="63"/>
    <x v="0"/>
    <x v="2"/>
    <x v="0"/>
    <x v="0"/>
    <n v="0"/>
    <x v="0"/>
  </r>
  <r>
    <x v="63"/>
    <x v="4"/>
    <n v="74000"/>
    <x v="0"/>
    <s v="École primaire"/>
    <n v="9"/>
    <n v="4"/>
    <x v="1"/>
    <n v="1"/>
    <n v="88"/>
    <x v="4"/>
    <x v="2"/>
    <x v="0"/>
    <x v="0"/>
    <n v="0"/>
    <x v="1"/>
  </r>
  <r>
    <x v="64"/>
    <x v="2"/>
    <n v="69100"/>
    <x v="0"/>
    <s v="École primaire"/>
    <n v="35"/>
    <n v="2"/>
    <x v="3"/>
    <n v="1"/>
    <n v="55"/>
    <x v="3"/>
    <x v="3"/>
    <x v="1"/>
    <x v="0"/>
    <n v="1"/>
    <x v="0"/>
  </r>
  <r>
    <x v="32"/>
    <x v="4"/>
    <n v="74000"/>
    <x v="1"/>
    <s v="Mairie"/>
    <n v="30"/>
    <n v="3"/>
    <x v="4"/>
    <n v="1"/>
    <n v="91"/>
    <x v="4"/>
    <x v="3"/>
    <x v="0"/>
    <x v="0"/>
    <n v="0"/>
    <x v="1"/>
  </r>
  <r>
    <x v="58"/>
    <x v="4"/>
    <n v="74000"/>
    <x v="2"/>
    <s v="Bibliothèque"/>
    <n v="20"/>
    <n v="3"/>
    <x v="1"/>
    <n v="3"/>
    <n v="62"/>
    <x v="3"/>
    <x v="2"/>
    <x v="0"/>
    <x v="1"/>
    <n v="0"/>
    <x v="1"/>
  </r>
  <r>
    <x v="20"/>
    <x v="1"/>
    <n v="69003"/>
    <x v="2"/>
    <s v="Salle d’exposition"/>
    <n v="38"/>
    <n v="2"/>
    <x v="4"/>
    <n v="3"/>
    <n v="59"/>
    <x v="1"/>
    <x v="3"/>
    <x v="1"/>
    <x v="1"/>
    <n v="1"/>
    <x v="0"/>
  </r>
  <r>
    <x v="32"/>
    <x v="1"/>
    <n v="69007"/>
    <x v="2"/>
    <s v="Musée"/>
    <n v="12"/>
    <n v="5"/>
    <x v="4"/>
    <n v="1"/>
    <n v="71"/>
    <x v="4"/>
    <x v="0"/>
    <x v="0"/>
    <x v="0"/>
    <n v="0"/>
    <x v="1"/>
  </r>
  <r>
    <x v="37"/>
    <x v="4"/>
    <n v="74000"/>
    <x v="1"/>
    <s v="Maison des services"/>
    <n v="19"/>
    <n v="4"/>
    <x v="1"/>
    <n v="2"/>
    <n v="51"/>
    <x v="2"/>
    <x v="0"/>
    <x v="0"/>
    <x v="0"/>
    <n v="1"/>
    <x v="1"/>
  </r>
  <r>
    <x v="21"/>
    <x v="0"/>
    <n v="38100"/>
    <x v="2"/>
    <s v="Salle d’exposition"/>
    <n v="11"/>
    <n v="4"/>
    <x v="1"/>
    <n v="2"/>
    <n v="68"/>
    <x v="0"/>
    <x v="0"/>
    <x v="0"/>
    <x v="0"/>
    <n v="0"/>
    <x v="1"/>
  </r>
  <r>
    <x v="65"/>
    <x v="1"/>
    <n v="69003"/>
    <x v="2"/>
    <s v="Salle d’exposition"/>
    <n v="19"/>
    <n v="4"/>
    <x v="6"/>
    <n v="2"/>
    <n v="61"/>
    <x v="1"/>
    <x v="0"/>
    <x v="0"/>
    <x v="0"/>
    <n v="0"/>
    <x v="1"/>
  </r>
  <r>
    <x v="43"/>
    <x v="4"/>
    <n v="74000"/>
    <x v="2"/>
    <s v="Salle d’exposition"/>
    <n v="19"/>
    <n v="3"/>
    <x v="4"/>
    <n v="3"/>
    <n v="70"/>
    <x v="2"/>
    <x v="3"/>
    <x v="0"/>
    <x v="1"/>
    <n v="0"/>
    <x v="1"/>
  </r>
  <r>
    <x v="66"/>
    <x v="3"/>
    <n v="26000"/>
    <x v="1"/>
    <s v="Mairie"/>
    <n v="11"/>
    <n v="4"/>
    <x v="0"/>
    <n v="3"/>
    <n v="54"/>
    <x v="4"/>
    <x v="0"/>
    <x v="0"/>
    <x v="1"/>
    <n v="1"/>
    <x v="1"/>
  </r>
  <r>
    <x v="53"/>
    <x v="4"/>
    <n v="74000"/>
    <x v="0"/>
    <s v="Médiathèque"/>
    <n v="7"/>
    <n v="5"/>
    <x v="1"/>
    <n v="3"/>
    <n v="95"/>
    <x v="3"/>
    <x v="1"/>
    <x v="0"/>
    <x v="1"/>
    <n v="0"/>
    <x v="1"/>
  </r>
  <r>
    <x v="42"/>
    <x v="0"/>
    <n v="38000"/>
    <x v="0"/>
    <s v="École primaire"/>
    <n v="10"/>
    <n v="5"/>
    <x v="2"/>
    <n v="1"/>
    <n v="64"/>
    <x v="2"/>
    <x v="3"/>
    <x v="0"/>
    <x v="0"/>
    <n v="0"/>
    <x v="1"/>
  </r>
  <r>
    <x v="53"/>
    <x v="1"/>
    <n v="69007"/>
    <x v="0"/>
    <s v="Centre de formation"/>
    <n v="34"/>
    <n v="2"/>
    <x v="6"/>
    <n v="2"/>
    <n v="91"/>
    <x v="2"/>
    <x v="3"/>
    <x v="1"/>
    <x v="0"/>
    <n v="0"/>
    <x v="0"/>
  </r>
  <r>
    <x v="23"/>
    <x v="0"/>
    <n v="38400"/>
    <x v="1"/>
    <s v="Centre social"/>
    <n v="26"/>
    <n v="3"/>
    <x v="0"/>
    <n v="1"/>
    <n v="71"/>
    <x v="2"/>
    <x v="1"/>
    <x v="0"/>
    <x v="0"/>
    <n v="0"/>
    <x v="1"/>
  </r>
  <r>
    <x v="61"/>
    <x v="4"/>
    <n v="74000"/>
    <x v="2"/>
    <s v="Bibliothèque"/>
    <n v="11"/>
    <n v="4"/>
    <x v="1"/>
    <n v="3"/>
    <n v="57"/>
    <x v="0"/>
    <x v="2"/>
    <x v="0"/>
    <x v="1"/>
    <n v="1"/>
    <x v="1"/>
  </r>
  <r>
    <x v="49"/>
    <x v="2"/>
    <n v="69100"/>
    <x v="2"/>
    <s v="Salle d’exposition"/>
    <n v="18"/>
    <n v="3"/>
    <x v="0"/>
    <n v="2"/>
    <n v="57"/>
    <x v="3"/>
    <x v="3"/>
    <x v="0"/>
    <x v="0"/>
    <n v="1"/>
    <x v="1"/>
  </r>
  <r>
    <x v="17"/>
    <x v="3"/>
    <n v="26000"/>
    <x v="1"/>
    <s v="Maison des services"/>
    <n v="6"/>
    <n v="5"/>
    <x v="3"/>
    <n v="2"/>
    <n v="89"/>
    <x v="3"/>
    <x v="2"/>
    <x v="0"/>
    <x v="0"/>
    <n v="0"/>
    <x v="1"/>
  </r>
  <r>
    <x v="1"/>
    <x v="3"/>
    <n v="26000"/>
    <x v="1"/>
    <s v="Mairie"/>
    <n v="24"/>
    <n v="3"/>
    <x v="6"/>
    <n v="3"/>
    <n v="63"/>
    <x v="3"/>
    <x v="3"/>
    <x v="0"/>
    <x v="1"/>
    <n v="0"/>
    <x v="1"/>
  </r>
  <r>
    <x v="43"/>
    <x v="4"/>
    <n v="74000"/>
    <x v="0"/>
    <s v="Médiathèque"/>
    <n v="37"/>
    <n v="2"/>
    <x v="2"/>
    <n v="2"/>
    <n v="52"/>
    <x v="1"/>
    <x v="1"/>
    <x v="1"/>
    <x v="0"/>
    <n v="1"/>
    <x v="0"/>
  </r>
  <r>
    <x v="63"/>
    <x v="4"/>
    <n v="74000"/>
    <x v="0"/>
    <s v="École primaire"/>
    <n v="29"/>
    <n v="3"/>
    <x v="3"/>
    <n v="3"/>
    <n v="94"/>
    <x v="1"/>
    <x v="0"/>
    <x v="0"/>
    <x v="1"/>
    <n v="0"/>
    <x v="1"/>
  </r>
  <r>
    <x v="20"/>
    <x v="1"/>
    <n v="69003"/>
    <x v="1"/>
    <s v="Maison des services"/>
    <n v="12"/>
    <n v="4"/>
    <x v="1"/>
    <n v="2"/>
    <n v="54"/>
    <x v="0"/>
    <x v="1"/>
    <x v="0"/>
    <x v="0"/>
    <n v="1"/>
    <x v="1"/>
  </r>
  <r>
    <x v="52"/>
    <x v="0"/>
    <n v="38000"/>
    <x v="1"/>
    <s v="Centre social"/>
    <n v="14"/>
    <n v="4"/>
    <x v="6"/>
    <n v="3"/>
    <n v="63"/>
    <x v="1"/>
    <x v="3"/>
    <x v="0"/>
    <x v="1"/>
    <n v="0"/>
    <x v="1"/>
  </r>
  <r>
    <x v="42"/>
    <x v="2"/>
    <n v="69100"/>
    <x v="0"/>
    <s v="Médiathèque"/>
    <n v="37"/>
    <n v="4"/>
    <x v="6"/>
    <n v="2"/>
    <n v="95"/>
    <x v="3"/>
    <x v="2"/>
    <x v="0"/>
    <x v="0"/>
    <n v="0"/>
    <x v="0"/>
  </r>
  <r>
    <x v="35"/>
    <x v="4"/>
    <n v="74000"/>
    <x v="1"/>
    <s v="Centre social"/>
    <n v="4"/>
    <n v="5"/>
    <x v="6"/>
    <n v="1"/>
    <n v="54"/>
    <x v="0"/>
    <x v="3"/>
    <x v="0"/>
    <x v="0"/>
    <n v="1"/>
    <x v="1"/>
  </r>
  <r>
    <x v="27"/>
    <x v="4"/>
    <n v="74000"/>
    <x v="0"/>
    <s v="Médiathèque"/>
    <n v="33"/>
    <n v="2"/>
    <x v="1"/>
    <n v="3"/>
    <n v="73"/>
    <x v="4"/>
    <x v="2"/>
    <x v="1"/>
    <x v="1"/>
    <n v="0"/>
    <x v="0"/>
  </r>
  <r>
    <x v="22"/>
    <x v="4"/>
    <n v="74000"/>
    <x v="1"/>
    <s v="Maison des services"/>
    <n v="22"/>
    <n v="2"/>
    <x v="1"/>
    <n v="1"/>
    <n v="65"/>
    <x v="4"/>
    <x v="2"/>
    <x v="1"/>
    <x v="0"/>
    <n v="0"/>
    <x v="1"/>
  </r>
  <r>
    <x v="25"/>
    <x v="2"/>
    <n v="69100"/>
    <x v="2"/>
    <s v="Salle d’exposition"/>
    <n v="12"/>
    <n v="4"/>
    <x v="0"/>
    <n v="1"/>
    <n v="68"/>
    <x v="3"/>
    <x v="1"/>
    <x v="0"/>
    <x v="0"/>
    <n v="0"/>
    <x v="1"/>
  </r>
  <r>
    <x v="8"/>
    <x v="1"/>
    <n v="69001"/>
    <x v="1"/>
    <s v="Maison des services"/>
    <n v="17"/>
    <n v="3"/>
    <x v="5"/>
    <n v="3"/>
    <n v="91"/>
    <x v="0"/>
    <x v="0"/>
    <x v="0"/>
    <x v="1"/>
    <n v="0"/>
    <x v="1"/>
  </r>
  <r>
    <x v="67"/>
    <x v="0"/>
    <n v="38400"/>
    <x v="1"/>
    <s v="Maison des services"/>
    <n v="32"/>
    <n v="2"/>
    <x v="0"/>
    <n v="3"/>
    <n v="76"/>
    <x v="4"/>
    <x v="0"/>
    <x v="1"/>
    <x v="1"/>
    <n v="0"/>
    <x v="0"/>
  </r>
  <r>
    <x v="28"/>
    <x v="1"/>
    <n v="69003"/>
    <x v="0"/>
    <s v="Centre de formation"/>
    <n v="8"/>
    <n v="4"/>
    <x v="6"/>
    <n v="2"/>
    <n v="61"/>
    <x v="2"/>
    <x v="3"/>
    <x v="0"/>
    <x v="0"/>
    <n v="0"/>
    <x v="1"/>
  </r>
  <r>
    <x v="68"/>
    <x v="3"/>
    <n v="26000"/>
    <x v="1"/>
    <s v="Centre social"/>
    <n v="32"/>
    <n v="3"/>
    <x v="4"/>
    <n v="3"/>
    <n v="77"/>
    <x v="4"/>
    <x v="1"/>
    <x v="0"/>
    <x v="1"/>
    <n v="0"/>
    <x v="0"/>
  </r>
  <r>
    <x v="36"/>
    <x v="0"/>
    <n v="38000"/>
    <x v="0"/>
    <s v="École primaire"/>
    <n v="26"/>
    <n v="3"/>
    <x v="3"/>
    <n v="3"/>
    <n v="68"/>
    <x v="0"/>
    <x v="0"/>
    <x v="0"/>
    <x v="1"/>
    <n v="0"/>
    <x v="1"/>
  </r>
  <r>
    <x v="31"/>
    <x v="2"/>
    <n v="69100"/>
    <x v="1"/>
    <s v="Mairie"/>
    <n v="7"/>
    <n v="5"/>
    <x v="4"/>
    <n v="3"/>
    <n v="74"/>
    <x v="2"/>
    <x v="1"/>
    <x v="0"/>
    <x v="1"/>
    <n v="0"/>
    <x v="1"/>
  </r>
  <r>
    <x v="53"/>
    <x v="2"/>
    <n v="69100"/>
    <x v="1"/>
    <s v="Mairie"/>
    <n v="7"/>
    <n v="5"/>
    <x v="6"/>
    <n v="2"/>
    <n v="94"/>
    <x v="0"/>
    <x v="0"/>
    <x v="0"/>
    <x v="0"/>
    <n v="0"/>
    <x v="1"/>
  </r>
  <r>
    <x v="35"/>
    <x v="4"/>
    <n v="74000"/>
    <x v="0"/>
    <s v="Centre de formation"/>
    <n v="31"/>
    <n v="2"/>
    <x v="0"/>
    <n v="2"/>
    <n v="76"/>
    <x v="4"/>
    <x v="0"/>
    <x v="1"/>
    <x v="0"/>
    <n v="0"/>
    <x v="0"/>
  </r>
  <r>
    <x v="41"/>
    <x v="4"/>
    <n v="74000"/>
    <x v="2"/>
    <s v="Musée"/>
    <n v="14"/>
    <n v="5"/>
    <x v="3"/>
    <n v="3"/>
    <n v="87"/>
    <x v="2"/>
    <x v="1"/>
    <x v="0"/>
    <x v="1"/>
    <n v="0"/>
    <x v="1"/>
  </r>
  <r>
    <x v="51"/>
    <x v="4"/>
    <n v="74000"/>
    <x v="1"/>
    <s v="Mairie"/>
    <n v="6"/>
    <n v="4"/>
    <x v="0"/>
    <n v="3"/>
    <n v="51"/>
    <x v="4"/>
    <x v="2"/>
    <x v="0"/>
    <x v="1"/>
    <n v="1"/>
    <x v="1"/>
  </r>
  <r>
    <x v="26"/>
    <x v="3"/>
    <n v="26000"/>
    <x v="1"/>
    <s v="Maison des services"/>
    <n v="18"/>
    <n v="1"/>
    <x v="2"/>
    <n v="2"/>
    <n v="85"/>
    <x v="1"/>
    <x v="1"/>
    <x v="1"/>
    <x v="0"/>
    <n v="0"/>
    <x v="1"/>
  </r>
  <r>
    <x v="69"/>
    <x v="4"/>
    <n v="74000"/>
    <x v="1"/>
    <s v="Maison des services"/>
    <n v="9"/>
    <n v="5"/>
    <x v="0"/>
    <n v="1"/>
    <n v="84"/>
    <x v="3"/>
    <x v="2"/>
    <x v="0"/>
    <x v="0"/>
    <n v="0"/>
    <x v="1"/>
  </r>
  <r>
    <x v="52"/>
    <x v="0"/>
    <n v="38400"/>
    <x v="2"/>
    <s v="Musée"/>
    <n v="25"/>
    <n v="4"/>
    <x v="0"/>
    <n v="2"/>
    <n v="56"/>
    <x v="3"/>
    <x v="3"/>
    <x v="0"/>
    <x v="0"/>
    <n v="1"/>
    <x v="1"/>
  </r>
  <r>
    <x v="19"/>
    <x v="0"/>
    <n v="38000"/>
    <x v="2"/>
    <s v="Bibliothèque"/>
    <n v="27"/>
    <n v="2"/>
    <x v="5"/>
    <n v="3"/>
    <n v="77"/>
    <x v="2"/>
    <x v="2"/>
    <x v="1"/>
    <x v="1"/>
    <n v="0"/>
    <x v="1"/>
  </r>
  <r>
    <x v="16"/>
    <x v="0"/>
    <n v="38000"/>
    <x v="1"/>
    <s v="Maison des services"/>
    <n v="23"/>
    <n v="1"/>
    <x v="4"/>
    <n v="3"/>
    <n v="78"/>
    <x v="4"/>
    <x v="2"/>
    <x v="1"/>
    <x v="1"/>
    <n v="0"/>
    <x v="1"/>
  </r>
  <r>
    <x v="45"/>
    <x v="2"/>
    <n v="69100"/>
    <x v="2"/>
    <s v="Musée"/>
    <n v="7"/>
    <n v="2"/>
    <x v="1"/>
    <n v="1"/>
    <n v="93"/>
    <x v="1"/>
    <x v="2"/>
    <x v="1"/>
    <x v="0"/>
    <n v="0"/>
    <x v="1"/>
  </r>
  <r>
    <x v="70"/>
    <x v="3"/>
    <n v="26000"/>
    <x v="0"/>
    <s v="Centre de formation"/>
    <n v="13"/>
    <n v="3"/>
    <x v="5"/>
    <n v="2"/>
    <n v="78"/>
    <x v="0"/>
    <x v="1"/>
    <x v="0"/>
    <x v="0"/>
    <n v="0"/>
    <x v="1"/>
  </r>
  <r>
    <x v="2"/>
    <x v="2"/>
    <n v="69100"/>
    <x v="2"/>
    <s v="Bibliothèque"/>
    <n v="15"/>
    <n v="5"/>
    <x v="6"/>
    <n v="2"/>
    <n v="82"/>
    <x v="4"/>
    <x v="3"/>
    <x v="0"/>
    <x v="0"/>
    <n v="0"/>
    <x v="1"/>
  </r>
  <r>
    <x v="16"/>
    <x v="2"/>
    <n v="69100"/>
    <x v="1"/>
    <s v="Centre social"/>
    <n v="17"/>
    <n v="4"/>
    <x v="5"/>
    <n v="3"/>
    <n v="67"/>
    <x v="1"/>
    <x v="1"/>
    <x v="0"/>
    <x v="1"/>
    <n v="0"/>
    <x v="1"/>
  </r>
  <r>
    <x v="7"/>
    <x v="0"/>
    <n v="38400"/>
    <x v="1"/>
    <s v="Centre social"/>
    <n v="19"/>
    <n v="4"/>
    <x v="3"/>
    <n v="3"/>
    <n v="63"/>
    <x v="1"/>
    <x v="2"/>
    <x v="0"/>
    <x v="1"/>
    <n v="0"/>
    <x v="1"/>
  </r>
  <r>
    <x v="25"/>
    <x v="1"/>
    <n v="69007"/>
    <x v="2"/>
    <s v="Salle d’exposition"/>
    <n v="39"/>
    <n v="5"/>
    <x v="5"/>
    <n v="1"/>
    <n v="91"/>
    <x v="4"/>
    <x v="0"/>
    <x v="0"/>
    <x v="0"/>
    <n v="0"/>
    <x v="0"/>
  </r>
  <r>
    <x v="69"/>
    <x v="2"/>
    <n v="69100"/>
    <x v="0"/>
    <s v="École primaire"/>
    <n v="12"/>
    <n v="5"/>
    <x v="5"/>
    <n v="3"/>
    <n v="67"/>
    <x v="2"/>
    <x v="2"/>
    <x v="0"/>
    <x v="1"/>
    <n v="0"/>
    <x v="1"/>
  </r>
  <r>
    <x v="17"/>
    <x v="0"/>
    <n v="38400"/>
    <x v="2"/>
    <s v="Salle d’exposition"/>
    <n v="14"/>
    <n v="5"/>
    <x v="4"/>
    <n v="2"/>
    <n v="79"/>
    <x v="1"/>
    <x v="3"/>
    <x v="0"/>
    <x v="0"/>
    <n v="0"/>
    <x v="1"/>
  </r>
  <r>
    <x v="55"/>
    <x v="4"/>
    <n v="74000"/>
    <x v="0"/>
    <s v="École primaire"/>
    <n v="27"/>
    <n v="5"/>
    <x v="1"/>
    <n v="3"/>
    <n v="78"/>
    <x v="0"/>
    <x v="0"/>
    <x v="0"/>
    <x v="1"/>
    <n v="0"/>
    <x v="1"/>
  </r>
  <r>
    <x v="71"/>
    <x v="0"/>
    <n v="38000"/>
    <x v="2"/>
    <s v="Musée"/>
    <n v="10"/>
    <n v="5"/>
    <x v="5"/>
    <n v="3"/>
    <n v="78"/>
    <x v="1"/>
    <x v="0"/>
    <x v="0"/>
    <x v="1"/>
    <n v="0"/>
    <x v="1"/>
  </r>
  <r>
    <x v="28"/>
    <x v="1"/>
    <n v="69003"/>
    <x v="1"/>
    <s v="Maison des services"/>
    <n v="7"/>
    <n v="1"/>
    <x v="3"/>
    <n v="2"/>
    <n v="66"/>
    <x v="4"/>
    <x v="1"/>
    <x v="1"/>
    <x v="0"/>
    <n v="0"/>
    <x v="1"/>
  </r>
  <r>
    <x v="62"/>
    <x v="3"/>
    <n v="26000"/>
    <x v="2"/>
    <s v="Bibliothèque"/>
    <n v="11"/>
    <n v="1"/>
    <x v="2"/>
    <n v="2"/>
    <n v="77"/>
    <x v="3"/>
    <x v="1"/>
    <x v="1"/>
    <x v="0"/>
    <n v="0"/>
    <x v="1"/>
  </r>
  <r>
    <x v="1"/>
    <x v="2"/>
    <n v="69100"/>
    <x v="2"/>
    <s v="Bibliothèque"/>
    <n v="6"/>
    <n v="5"/>
    <x v="5"/>
    <n v="3"/>
    <n v="63"/>
    <x v="3"/>
    <x v="3"/>
    <x v="0"/>
    <x v="1"/>
    <n v="0"/>
    <x v="1"/>
  </r>
  <r>
    <x v="18"/>
    <x v="4"/>
    <n v="74000"/>
    <x v="0"/>
    <s v="Centre de formation"/>
    <n v="37"/>
    <n v="4"/>
    <x v="5"/>
    <n v="3"/>
    <n v="60"/>
    <x v="2"/>
    <x v="0"/>
    <x v="0"/>
    <x v="1"/>
    <n v="0"/>
    <x v="0"/>
  </r>
  <r>
    <x v="59"/>
    <x v="1"/>
    <n v="69002"/>
    <x v="1"/>
    <s v="Maison des services"/>
    <n v="19"/>
    <n v="3"/>
    <x v="6"/>
    <n v="3"/>
    <n v="92"/>
    <x v="2"/>
    <x v="2"/>
    <x v="0"/>
    <x v="1"/>
    <n v="0"/>
    <x v="1"/>
  </r>
  <r>
    <x v="44"/>
    <x v="0"/>
    <n v="38400"/>
    <x v="0"/>
    <s v="Centre de formation"/>
    <n v="37"/>
    <n v="3"/>
    <x v="2"/>
    <n v="2"/>
    <n v="60"/>
    <x v="0"/>
    <x v="1"/>
    <x v="0"/>
    <x v="0"/>
    <n v="0"/>
    <x v="0"/>
  </r>
  <r>
    <x v="29"/>
    <x v="2"/>
    <n v="69100"/>
    <x v="2"/>
    <s v="Salle d’exposition"/>
    <n v="18"/>
    <n v="4"/>
    <x v="6"/>
    <n v="3"/>
    <n v="68"/>
    <x v="2"/>
    <x v="0"/>
    <x v="0"/>
    <x v="1"/>
    <n v="0"/>
    <x v="1"/>
  </r>
  <r>
    <x v="72"/>
    <x v="1"/>
    <n v="69003"/>
    <x v="1"/>
    <s v="Maison des services"/>
    <n v="15"/>
    <n v="3"/>
    <x v="6"/>
    <n v="1"/>
    <n v="50"/>
    <x v="4"/>
    <x v="2"/>
    <x v="0"/>
    <x v="0"/>
    <n v="1"/>
    <x v="1"/>
  </r>
  <r>
    <x v="73"/>
    <x v="3"/>
    <n v="26000"/>
    <x v="1"/>
    <s v="Centre social"/>
    <n v="30"/>
    <n v="1"/>
    <x v="1"/>
    <n v="2"/>
    <n v="84"/>
    <x v="4"/>
    <x v="2"/>
    <x v="1"/>
    <x v="0"/>
    <n v="0"/>
    <x v="1"/>
  </r>
  <r>
    <x v="74"/>
    <x v="2"/>
    <n v="69100"/>
    <x v="0"/>
    <s v="École primaire"/>
    <n v="22"/>
    <n v="4"/>
    <x v="6"/>
    <n v="3"/>
    <n v="75"/>
    <x v="3"/>
    <x v="0"/>
    <x v="0"/>
    <x v="1"/>
    <n v="0"/>
    <x v="1"/>
  </r>
  <r>
    <x v="29"/>
    <x v="4"/>
    <n v="74000"/>
    <x v="0"/>
    <s v="Médiathèque"/>
    <n v="10"/>
    <n v="4"/>
    <x v="4"/>
    <n v="1"/>
    <n v="93"/>
    <x v="3"/>
    <x v="2"/>
    <x v="0"/>
    <x v="0"/>
    <n v="0"/>
    <x v="1"/>
  </r>
  <r>
    <x v="75"/>
    <x v="4"/>
    <n v="74000"/>
    <x v="1"/>
    <s v="Mairie"/>
    <n v="11"/>
    <n v="5"/>
    <x v="0"/>
    <n v="3"/>
    <n v="93"/>
    <x v="4"/>
    <x v="3"/>
    <x v="0"/>
    <x v="1"/>
    <n v="0"/>
    <x v="1"/>
  </r>
  <r>
    <x v="71"/>
    <x v="2"/>
    <n v="69100"/>
    <x v="1"/>
    <s v="Maison des services"/>
    <n v="36"/>
    <n v="2"/>
    <x v="0"/>
    <n v="3"/>
    <n v="67"/>
    <x v="1"/>
    <x v="0"/>
    <x v="1"/>
    <x v="1"/>
    <n v="0"/>
    <x v="0"/>
  </r>
  <r>
    <x v="59"/>
    <x v="1"/>
    <n v="69001"/>
    <x v="2"/>
    <s v="Salle d’exposition"/>
    <n v="25"/>
    <n v="5"/>
    <x v="5"/>
    <n v="2"/>
    <n v="89"/>
    <x v="4"/>
    <x v="2"/>
    <x v="0"/>
    <x v="0"/>
    <n v="0"/>
    <x v="1"/>
  </r>
  <r>
    <x v="44"/>
    <x v="1"/>
    <n v="69001"/>
    <x v="1"/>
    <s v="Centre social"/>
    <n v="25"/>
    <n v="1"/>
    <x v="3"/>
    <n v="2"/>
    <n v="94"/>
    <x v="2"/>
    <x v="2"/>
    <x v="1"/>
    <x v="0"/>
    <n v="0"/>
    <x v="1"/>
  </r>
  <r>
    <x v="59"/>
    <x v="0"/>
    <n v="38100"/>
    <x v="0"/>
    <s v="Centre de formation"/>
    <n v="5"/>
    <n v="2"/>
    <x v="6"/>
    <n v="1"/>
    <n v="55"/>
    <x v="2"/>
    <x v="0"/>
    <x v="1"/>
    <x v="0"/>
    <n v="1"/>
    <x v="1"/>
  </r>
  <r>
    <x v="34"/>
    <x v="3"/>
    <n v="26000"/>
    <x v="2"/>
    <s v="Salle d’exposition"/>
    <n v="34"/>
    <n v="3"/>
    <x v="3"/>
    <n v="3"/>
    <n v="65"/>
    <x v="1"/>
    <x v="0"/>
    <x v="0"/>
    <x v="1"/>
    <n v="0"/>
    <x v="0"/>
  </r>
  <r>
    <x v="6"/>
    <x v="0"/>
    <n v="38400"/>
    <x v="1"/>
    <s v="Centre social"/>
    <n v="37"/>
    <n v="2"/>
    <x v="4"/>
    <n v="3"/>
    <n v="80"/>
    <x v="2"/>
    <x v="0"/>
    <x v="1"/>
    <x v="1"/>
    <n v="0"/>
    <x v="0"/>
  </r>
  <r>
    <x v="76"/>
    <x v="3"/>
    <n v="26000"/>
    <x v="1"/>
    <s v="Centre social"/>
    <n v="23"/>
    <n v="1"/>
    <x v="5"/>
    <n v="1"/>
    <n v="87"/>
    <x v="2"/>
    <x v="3"/>
    <x v="1"/>
    <x v="0"/>
    <n v="0"/>
    <x v="1"/>
  </r>
  <r>
    <x v="11"/>
    <x v="4"/>
    <n v="74000"/>
    <x v="0"/>
    <s v="Centre de formation"/>
    <n v="7"/>
    <n v="3"/>
    <x v="5"/>
    <n v="3"/>
    <n v="74"/>
    <x v="1"/>
    <x v="1"/>
    <x v="0"/>
    <x v="1"/>
    <n v="0"/>
    <x v="1"/>
  </r>
  <r>
    <x v="45"/>
    <x v="3"/>
    <n v="26000"/>
    <x v="2"/>
    <s v="Bibliothèque"/>
    <n v="20"/>
    <n v="5"/>
    <x v="2"/>
    <n v="3"/>
    <n v="81"/>
    <x v="4"/>
    <x v="2"/>
    <x v="0"/>
    <x v="1"/>
    <n v="0"/>
    <x v="1"/>
  </r>
  <r>
    <x v="54"/>
    <x v="2"/>
    <n v="69100"/>
    <x v="1"/>
    <s v="Mairie"/>
    <n v="15"/>
    <n v="1"/>
    <x v="4"/>
    <n v="3"/>
    <n v="92"/>
    <x v="1"/>
    <x v="2"/>
    <x v="1"/>
    <x v="1"/>
    <n v="0"/>
    <x v="1"/>
  </r>
  <r>
    <x v="51"/>
    <x v="1"/>
    <n v="69002"/>
    <x v="0"/>
    <s v="Médiathèque"/>
    <n v="8"/>
    <n v="3"/>
    <x v="5"/>
    <n v="3"/>
    <n v="86"/>
    <x v="4"/>
    <x v="1"/>
    <x v="0"/>
    <x v="1"/>
    <n v="0"/>
    <x v="1"/>
  </r>
  <r>
    <x v="26"/>
    <x v="4"/>
    <n v="74000"/>
    <x v="0"/>
    <s v="Médiathèque"/>
    <n v="35"/>
    <n v="5"/>
    <x v="2"/>
    <n v="3"/>
    <n v="94"/>
    <x v="0"/>
    <x v="1"/>
    <x v="0"/>
    <x v="1"/>
    <n v="0"/>
    <x v="0"/>
  </r>
  <r>
    <x v="19"/>
    <x v="2"/>
    <n v="69100"/>
    <x v="0"/>
    <s v="Centre de formation"/>
    <n v="8"/>
    <n v="2"/>
    <x v="2"/>
    <n v="1"/>
    <n v="74"/>
    <x v="2"/>
    <x v="3"/>
    <x v="1"/>
    <x v="0"/>
    <n v="0"/>
    <x v="1"/>
  </r>
  <r>
    <x v="72"/>
    <x v="2"/>
    <n v="69100"/>
    <x v="1"/>
    <s v="Mairie"/>
    <n v="30"/>
    <n v="1"/>
    <x v="1"/>
    <n v="2"/>
    <n v="65"/>
    <x v="1"/>
    <x v="1"/>
    <x v="1"/>
    <x v="0"/>
    <n v="0"/>
    <x v="1"/>
  </r>
  <r>
    <x v="44"/>
    <x v="2"/>
    <n v="69100"/>
    <x v="1"/>
    <s v="Maison des services"/>
    <n v="11"/>
    <n v="2"/>
    <x v="1"/>
    <n v="3"/>
    <n v="80"/>
    <x v="1"/>
    <x v="0"/>
    <x v="1"/>
    <x v="1"/>
    <n v="0"/>
    <x v="1"/>
  </r>
  <r>
    <x v="77"/>
    <x v="4"/>
    <n v="74000"/>
    <x v="1"/>
    <s v="Centre social"/>
    <n v="6"/>
    <n v="5"/>
    <x v="5"/>
    <n v="2"/>
    <n v="65"/>
    <x v="0"/>
    <x v="0"/>
    <x v="0"/>
    <x v="0"/>
    <n v="0"/>
    <x v="1"/>
  </r>
  <r>
    <x v="72"/>
    <x v="2"/>
    <n v="69100"/>
    <x v="0"/>
    <s v="Centre de formation"/>
    <n v="32"/>
    <n v="5"/>
    <x v="5"/>
    <n v="1"/>
    <n v="63"/>
    <x v="0"/>
    <x v="0"/>
    <x v="0"/>
    <x v="0"/>
    <n v="0"/>
    <x v="0"/>
  </r>
  <r>
    <x v="6"/>
    <x v="0"/>
    <n v="38000"/>
    <x v="1"/>
    <s v="Maison des services"/>
    <n v="16"/>
    <n v="4"/>
    <x v="2"/>
    <n v="3"/>
    <n v="76"/>
    <x v="2"/>
    <x v="2"/>
    <x v="0"/>
    <x v="1"/>
    <n v="0"/>
    <x v="1"/>
  </r>
  <r>
    <x v="15"/>
    <x v="3"/>
    <n v="26000"/>
    <x v="1"/>
    <s v="Centre social"/>
    <n v="4"/>
    <n v="2"/>
    <x v="2"/>
    <n v="3"/>
    <n v="62"/>
    <x v="3"/>
    <x v="1"/>
    <x v="1"/>
    <x v="1"/>
    <n v="0"/>
    <x v="1"/>
  </r>
  <r>
    <x v="71"/>
    <x v="0"/>
    <n v="38400"/>
    <x v="2"/>
    <s v="Bibliothèque"/>
    <n v="27"/>
    <n v="4"/>
    <x v="3"/>
    <n v="1"/>
    <n v="55"/>
    <x v="3"/>
    <x v="1"/>
    <x v="0"/>
    <x v="0"/>
    <n v="1"/>
    <x v="1"/>
  </r>
  <r>
    <x v="52"/>
    <x v="2"/>
    <n v="69100"/>
    <x v="0"/>
    <s v="École primaire"/>
    <n v="24"/>
    <n v="4"/>
    <x v="2"/>
    <n v="2"/>
    <n v="75"/>
    <x v="2"/>
    <x v="2"/>
    <x v="0"/>
    <x v="0"/>
    <n v="0"/>
    <x v="1"/>
  </r>
  <r>
    <x v="3"/>
    <x v="3"/>
    <n v="26000"/>
    <x v="2"/>
    <s v="Salle d’exposition"/>
    <n v="22"/>
    <n v="1"/>
    <x v="1"/>
    <n v="1"/>
    <n v="93"/>
    <x v="1"/>
    <x v="1"/>
    <x v="1"/>
    <x v="0"/>
    <n v="0"/>
    <x v="1"/>
  </r>
  <r>
    <x v="47"/>
    <x v="1"/>
    <n v="69001"/>
    <x v="1"/>
    <s v="Mairie"/>
    <n v="5"/>
    <n v="5"/>
    <x v="0"/>
    <n v="2"/>
    <n v="55"/>
    <x v="1"/>
    <x v="0"/>
    <x v="0"/>
    <x v="0"/>
    <n v="1"/>
    <x v="1"/>
  </r>
  <r>
    <x v="51"/>
    <x v="4"/>
    <n v="74000"/>
    <x v="1"/>
    <s v="Mairie"/>
    <n v="14"/>
    <n v="2"/>
    <x v="4"/>
    <n v="3"/>
    <n v="57"/>
    <x v="4"/>
    <x v="1"/>
    <x v="1"/>
    <x v="1"/>
    <n v="1"/>
    <x v="1"/>
  </r>
  <r>
    <x v="78"/>
    <x v="5"/>
    <n v="42000"/>
    <x v="1"/>
    <s v="Agence administrative"/>
    <n v="35"/>
    <n v="2"/>
    <x v="2"/>
    <n v="2"/>
    <n v="56"/>
    <x v="2"/>
    <x v="3"/>
    <x v="1"/>
    <x v="0"/>
    <n v="1"/>
    <x v="0"/>
  </r>
  <r>
    <x v="43"/>
    <x v="5"/>
    <n v="42100"/>
    <x v="2"/>
    <s v="Musée"/>
    <n v="18"/>
    <n v="5"/>
    <x v="3"/>
    <n v="2"/>
    <n v="79"/>
    <x v="2"/>
    <x v="0"/>
    <x v="0"/>
    <x v="0"/>
    <n v="0"/>
    <x v="1"/>
  </r>
  <r>
    <x v="47"/>
    <x v="5"/>
    <n v="42400"/>
    <x v="2"/>
    <s v="Musée"/>
    <n v="8"/>
    <n v="5"/>
    <x v="4"/>
    <n v="1"/>
    <n v="83"/>
    <x v="2"/>
    <x v="3"/>
    <x v="0"/>
    <x v="0"/>
    <n v="0"/>
    <x v="1"/>
  </r>
  <r>
    <x v="55"/>
    <x v="5"/>
    <n v="42400"/>
    <x v="0"/>
    <s v="Collège"/>
    <n v="22"/>
    <n v="4"/>
    <x v="3"/>
    <n v="2"/>
    <n v="81"/>
    <x v="1"/>
    <x v="0"/>
    <x v="0"/>
    <x v="0"/>
    <n v="0"/>
    <x v="1"/>
  </r>
  <r>
    <x v="68"/>
    <x v="5"/>
    <n v="42300"/>
    <x v="0"/>
    <s v="École primaire"/>
    <n v="28"/>
    <n v="3"/>
    <x v="2"/>
    <n v="2"/>
    <n v="63"/>
    <x v="5"/>
    <x v="0"/>
    <x v="0"/>
    <x v="0"/>
    <n v="0"/>
    <x v="1"/>
  </r>
  <r>
    <x v="70"/>
    <x v="5"/>
    <n v="42800"/>
    <x v="0"/>
    <s v="Lycée"/>
    <n v="12"/>
    <n v="5"/>
    <x v="6"/>
    <n v="2"/>
    <n v="95"/>
    <x v="4"/>
    <x v="3"/>
    <x v="0"/>
    <x v="0"/>
    <n v="0"/>
    <x v="1"/>
  </r>
  <r>
    <x v="9"/>
    <x v="5"/>
    <n v="42500"/>
    <x v="0"/>
    <s v="Lycée"/>
    <n v="26"/>
    <n v="3"/>
    <x v="0"/>
    <n v="3"/>
    <n v="77"/>
    <x v="4"/>
    <x v="3"/>
    <x v="0"/>
    <x v="1"/>
    <n v="0"/>
    <x v="1"/>
  </r>
  <r>
    <x v="70"/>
    <x v="5"/>
    <n v="42000"/>
    <x v="1"/>
    <s v="Centre social"/>
    <n v="19"/>
    <n v="5"/>
    <x v="4"/>
    <n v="1"/>
    <n v="82"/>
    <x v="2"/>
    <x v="1"/>
    <x v="0"/>
    <x v="0"/>
    <n v="0"/>
    <x v="1"/>
  </r>
  <r>
    <x v="79"/>
    <x v="5"/>
    <n v="42900"/>
    <x v="2"/>
    <s v="Bibliothèque"/>
    <n v="14"/>
    <n v="5"/>
    <x v="2"/>
    <n v="3"/>
    <n v="95"/>
    <x v="4"/>
    <x v="3"/>
    <x v="0"/>
    <x v="1"/>
    <n v="0"/>
    <x v="1"/>
  </r>
  <r>
    <x v="80"/>
    <x v="5"/>
    <n v="42100"/>
    <x v="0"/>
    <s v="Collège"/>
    <n v="14"/>
    <n v="4"/>
    <x v="3"/>
    <n v="3"/>
    <n v="78"/>
    <x v="3"/>
    <x v="0"/>
    <x v="0"/>
    <x v="1"/>
    <n v="0"/>
    <x v="1"/>
  </r>
  <r>
    <x v="81"/>
    <x v="5"/>
    <n v="42200"/>
    <x v="0"/>
    <s v="Collège"/>
    <n v="13"/>
    <n v="5"/>
    <x v="2"/>
    <n v="3"/>
    <n v="94"/>
    <x v="1"/>
    <x v="2"/>
    <x v="0"/>
    <x v="1"/>
    <n v="0"/>
    <x v="1"/>
  </r>
  <r>
    <x v="55"/>
    <x v="5"/>
    <n v="42300"/>
    <x v="1"/>
    <s v="Mairie"/>
    <n v="24"/>
    <n v="4"/>
    <x v="4"/>
    <n v="2"/>
    <n v="83"/>
    <x v="5"/>
    <x v="1"/>
    <x v="0"/>
    <x v="0"/>
    <n v="0"/>
    <x v="1"/>
  </r>
  <r>
    <x v="82"/>
    <x v="5"/>
    <n v="42800"/>
    <x v="2"/>
    <s v="Bibliothèque"/>
    <n v="7"/>
    <n v="5"/>
    <x v="3"/>
    <n v="2"/>
    <n v="100"/>
    <x v="3"/>
    <x v="0"/>
    <x v="0"/>
    <x v="0"/>
    <n v="0"/>
    <x v="1"/>
  </r>
  <r>
    <x v="65"/>
    <x v="5"/>
    <n v="42900"/>
    <x v="1"/>
    <s v="Mairie"/>
    <n v="33"/>
    <n v="3"/>
    <x v="0"/>
    <n v="2"/>
    <n v="66"/>
    <x v="3"/>
    <x v="0"/>
    <x v="0"/>
    <x v="0"/>
    <n v="0"/>
    <x v="0"/>
  </r>
  <r>
    <x v="53"/>
    <x v="5"/>
    <n v="42800"/>
    <x v="1"/>
    <s v="Mairie"/>
    <n v="35"/>
    <n v="2"/>
    <x v="3"/>
    <n v="1"/>
    <n v="56"/>
    <x v="4"/>
    <x v="0"/>
    <x v="1"/>
    <x v="0"/>
    <n v="1"/>
    <x v="0"/>
  </r>
  <r>
    <x v="23"/>
    <x v="5"/>
    <n v="42800"/>
    <x v="1"/>
    <s v="CAF locale"/>
    <n v="27"/>
    <n v="4"/>
    <x v="4"/>
    <n v="1"/>
    <n v="78"/>
    <x v="5"/>
    <x v="3"/>
    <x v="0"/>
    <x v="0"/>
    <n v="0"/>
    <x v="1"/>
  </r>
  <r>
    <x v="73"/>
    <x v="5"/>
    <n v="42900"/>
    <x v="2"/>
    <s v="Médiathèque"/>
    <n v="12"/>
    <n v="4"/>
    <x v="0"/>
    <n v="3"/>
    <n v="82"/>
    <x v="2"/>
    <x v="1"/>
    <x v="0"/>
    <x v="1"/>
    <n v="0"/>
    <x v="1"/>
  </r>
  <r>
    <x v="17"/>
    <x v="5"/>
    <n v="42300"/>
    <x v="0"/>
    <s v="Lycée"/>
    <n v="15"/>
    <n v="5"/>
    <x v="5"/>
    <n v="1"/>
    <n v="83"/>
    <x v="5"/>
    <x v="3"/>
    <x v="0"/>
    <x v="0"/>
    <n v="0"/>
    <x v="1"/>
  </r>
  <r>
    <x v="10"/>
    <x v="5"/>
    <n v="42900"/>
    <x v="2"/>
    <s v="Musée"/>
    <n v="7"/>
    <n v="5"/>
    <x v="6"/>
    <n v="2"/>
    <n v="100"/>
    <x v="1"/>
    <x v="1"/>
    <x v="0"/>
    <x v="0"/>
    <n v="0"/>
    <x v="1"/>
  </r>
  <r>
    <x v="30"/>
    <x v="5"/>
    <n v="42900"/>
    <x v="2"/>
    <s v="Salle d’exposition"/>
    <n v="23"/>
    <n v="4"/>
    <x v="2"/>
    <n v="2"/>
    <n v="69"/>
    <x v="3"/>
    <x v="2"/>
    <x v="0"/>
    <x v="0"/>
    <n v="0"/>
    <x v="1"/>
  </r>
  <r>
    <x v="83"/>
    <x v="5"/>
    <n v="42700"/>
    <x v="2"/>
    <s v="Salle d’exposition"/>
    <n v="6"/>
    <n v="5"/>
    <x v="4"/>
    <n v="3"/>
    <n v="88"/>
    <x v="4"/>
    <x v="0"/>
    <x v="0"/>
    <x v="1"/>
    <n v="0"/>
    <x v="1"/>
  </r>
  <r>
    <x v="27"/>
    <x v="5"/>
    <n v="42700"/>
    <x v="2"/>
    <s v="Musée"/>
    <n v="13"/>
    <n v="4"/>
    <x v="4"/>
    <n v="2"/>
    <n v="86"/>
    <x v="4"/>
    <x v="3"/>
    <x v="0"/>
    <x v="0"/>
    <n v="0"/>
    <x v="1"/>
  </r>
  <r>
    <x v="84"/>
    <x v="5"/>
    <n v="42700"/>
    <x v="2"/>
    <s v="Médiathèque"/>
    <n v="18"/>
    <n v="4"/>
    <x v="0"/>
    <n v="3"/>
    <n v="83"/>
    <x v="2"/>
    <x v="0"/>
    <x v="0"/>
    <x v="1"/>
    <n v="0"/>
    <x v="1"/>
  </r>
  <r>
    <x v="43"/>
    <x v="5"/>
    <n v="42600"/>
    <x v="0"/>
    <s v="Lycée"/>
    <n v="27"/>
    <n v="3"/>
    <x v="3"/>
    <n v="2"/>
    <n v="69"/>
    <x v="5"/>
    <x v="0"/>
    <x v="0"/>
    <x v="0"/>
    <n v="0"/>
    <x v="1"/>
  </r>
  <r>
    <x v="79"/>
    <x v="5"/>
    <n v="42600"/>
    <x v="0"/>
    <s v="Lycée"/>
    <n v="17"/>
    <n v="4"/>
    <x v="0"/>
    <n v="3"/>
    <n v="79"/>
    <x v="1"/>
    <x v="1"/>
    <x v="0"/>
    <x v="1"/>
    <n v="0"/>
    <x v="1"/>
  </r>
  <r>
    <x v="41"/>
    <x v="5"/>
    <n v="42600"/>
    <x v="0"/>
    <s v="École primaire"/>
    <n v="18"/>
    <n v="5"/>
    <x v="2"/>
    <n v="1"/>
    <n v="75"/>
    <x v="5"/>
    <x v="1"/>
    <x v="0"/>
    <x v="0"/>
    <n v="0"/>
    <x v="1"/>
  </r>
  <r>
    <x v="8"/>
    <x v="5"/>
    <n v="46600"/>
    <x v="0"/>
    <s v="Lycée"/>
    <n v="29"/>
    <n v="5"/>
    <x v="2"/>
    <n v="2"/>
    <n v="73"/>
    <x v="1"/>
    <x v="2"/>
    <x v="0"/>
    <x v="0"/>
    <n v="0"/>
    <x v="1"/>
  </r>
  <r>
    <x v="80"/>
    <x v="5"/>
    <n v="42600"/>
    <x v="0"/>
    <s v="Collège"/>
    <n v="22"/>
    <n v="4"/>
    <x v="6"/>
    <n v="2"/>
    <n v="77"/>
    <x v="4"/>
    <x v="3"/>
    <x v="0"/>
    <x v="0"/>
    <n v="0"/>
    <x v="1"/>
  </r>
  <r>
    <x v="9"/>
    <x v="5"/>
    <n v="42600"/>
    <x v="2"/>
    <s v="Médiathèque"/>
    <n v="14"/>
    <n v="4"/>
    <x v="6"/>
    <n v="2"/>
    <n v="85"/>
    <x v="4"/>
    <x v="3"/>
    <x v="0"/>
    <x v="0"/>
    <n v="0"/>
    <x v="1"/>
  </r>
  <r>
    <x v="85"/>
    <x v="5"/>
    <n v="42500"/>
    <x v="0"/>
    <s v="Centre de formation"/>
    <n v="24"/>
    <n v="5"/>
    <x v="3"/>
    <n v="3"/>
    <n v="84"/>
    <x v="1"/>
    <x v="2"/>
    <x v="0"/>
    <x v="1"/>
    <n v="0"/>
    <x v="1"/>
  </r>
  <r>
    <x v="60"/>
    <x v="5"/>
    <n v="42500"/>
    <x v="1"/>
    <s v="Mairie"/>
    <n v="16"/>
    <n v="5"/>
    <x v="4"/>
    <n v="1"/>
    <n v="86"/>
    <x v="5"/>
    <x v="2"/>
    <x v="0"/>
    <x v="0"/>
    <n v="0"/>
    <x v="1"/>
  </r>
  <r>
    <x v="86"/>
    <x v="5"/>
    <n v="42500"/>
    <x v="2"/>
    <s v="Médiathèque"/>
    <n v="9"/>
    <n v="5"/>
    <x v="6"/>
    <n v="1"/>
    <n v="91"/>
    <x v="2"/>
    <x v="2"/>
    <x v="0"/>
    <x v="0"/>
    <n v="0"/>
    <x v="1"/>
  </r>
  <r>
    <x v="87"/>
    <x v="5"/>
    <n v="42500"/>
    <x v="0"/>
    <s v="Lycée"/>
    <n v="28"/>
    <n v="3"/>
    <x v="0"/>
    <n v="3"/>
    <n v="80"/>
    <x v="4"/>
    <x v="1"/>
    <x v="0"/>
    <x v="1"/>
    <n v="0"/>
    <x v="1"/>
  </r>
  <r>
    <x v="88"/>
    <x v="5"/>
    <n v="42400"/>
    <x v="1"/>
    <s v="Agence administrative"/>
    <n v="34"/>
    <n v="2"/>
    <x v="4"/>
    <n v="3"/>
    <n v="66"/>
    <x v="2"/>
    <x v="0"/>
    <x v="1"/>
    <x v="1"/>
    <n v="0"/>
    <x v="0"/>
  </r>
  <r>
    <x v="32"/>
    <x v="5"/>
    <n v="42400"/>
    <x v="2"/>
    <s v="Salle d’exposition"/>
    <n v="6"/>
    <n v="5"/>
    <x v="6"/>
    <n v="3"/>
    <n v="90"/>
    <x v="1"/>
    <x v="2"/>
    <x v="0"/>
    <x v="1"/>
    <n v="0"/>
    <x v="1"/>
  </r>
  <r>
    <x v="23"/>
    <x v="5"/>
    <n v="42400"/>
    <x v="2"/>
    <s v="Musée"/>
    <n v="14"/>
    <n v="5"/>
    <x v="6"/>
    <n v="3"/>
    <n v="91"/>
    <x v="4"/>
    <x v="0"/>
    <x v="0"/>
    <x v="1"/>
    <n v="0"/>
    <x v="1"/>
  </r>
  <r>
    <x v="89"/>
    <x v="5"/>
    <n v="42400"/>
    <x v="1"/>
    <s v="Agence administrative"/>
    <n v="38"/>
    <n v="1"/>
    <x v="0"/>
    <n v="2"/>
    <n v="70"/>
    <x v="1"/>
    <x v="3"/>
    <x v="1"/>
    <x v="0"/>
    <n v="0"/>
    <x v="0"/>
  </r>
  <r>
    <x v="70"/>
    <x v="5"/>
    <n v="42300"/>
    <x v="1"/>
    <s v="CAF locale"/>
    <n v="33"/>
    <n v="2"/>
    <x v="4"/>
    <n v="3"/>
    <n v="68"/>
    <x v="2"/>
    <x v="3"/>
    <x v="1"/>
    <x v="1"/>
    <n v="0"/>
    <x v="0"/>
  </r>
  <r>
    <x v="90"/>
    <x v="5"/>
    <n v="42300"/>
    <x v="0"/>
    <s v="Centre de formation"/>
    <n v="14"/>
    <n v="5"/>
    <x v="3"/>
    <n v="3"/>
    <n v="93"/>
    <x v="3"/>
    <x v="1"/>
    <x v="0"/>
    <x v="1"/>
    <n v="0"/>
    <x v="1"/>
  </r>
  <r>
    <x v="48"/>
    <x v="5"/>
    <n v="42300"/>
    <x v="2"/>
    <s v="Salle d’exposition"/>
    <n v="16"/>
    <n v="4"/>
    <x v="5"/>
    <n v="1"/>
    <n v="75"/>
    <x v="1"/>
    <x v="1"/>
    <x v="0"/>
    <x v="0"/>
    <n v="0"/>
    <x v="1"/>
  </r>
  <r>
    <x v="14"/>
    <x v="5"/>
    <n v="42300"/>
    <x v="0"/>
    <s v="École primaire"/>
    <n v="11"/>
    <n v="4"/>
    <x v="0"/>
    <n v="1"/>
    <n v="85"/>
    <x v="5"/>
    <x v="3"/>
    <x v="0"/>
    <x v="0"/>
    <n v="0"/>
    <x v="1"/>
  </r>
  <r>
    <x v="91"/>
    <x v="5"/>
    <n v="42900"/>
    <x v="0"/>
    <s v="Lycée"/>
    <n v="27"/>
    <n v="5"/>
    <x v="3"/>
    <n v="2"/>
    <n v="67"/>
    <x v="2"/>
    <x v="2"/>
    <x v="0"/>
    <x v="0"/>
    <n v="0"/>
    <x v="1"/>
  </r>
  <r>
    <x v="32"/>
    <x v="5"/>
    <n v="42900"/>
    <x v="0"/>
    <s v="Collège"/>
    <n v="10"/>
    <n v="5"/>
    <x v="4"/>
    <n v="1"/>
    <n v="99"/>
    <x v="1"/>
    <x v="0"/>
    <x v="0"/>
    <x v="0"/>
    <n v="0"/>
    <x v="1"/>
  </r>
  <r>
    <x v="26"/>
    <x v="5"/>
    <n v="42800"/>
    <x v="0"/>
    <s v="Collège"/>
    <n v="17"/>
    <n v="5"/>
    <x v="4"/>
    <n v="2"/>
    <n v="81"/>
    <x v="3"/>
    <x v="3"/>
    <x v="0"/>
    <x v="0"/>
    <n v="0"/>
    <x v="1"/>
  </r>
  <r>
    <x v="17"/>
    <x v="5"/>
    <n v="42800"/>
    <x v="0"/>
    <s v="Centre de formation"/>
    <n v="24"/>
    <n v="5"/>
    <x v="3"/>
    <n v="1"/>
    <n v="66"/>
    <x v="5"/>
    <x v="2"/>
    <x v="0"/>
    <x v="0"/>
    <n v="0"/>
    <x v="1"/>
  </r>
  <r>
    <x v="13"/>
    <x v="5"/>
    <n v="42800"/>
    <x v="1"/>
    <s v="Mairie"/>
    <n v="40"/>
    <n v="3"/>
    <x v="3"/>
    <n v="1"/>
    <n v="70"/>
    <x v="4"/>
    <x v="1"/>
    <x v="0"/>
    <x v="0"/>
    <n v="0"/>
    <x v="0"/>
  </r>
  <r>
    <x v="92"/>
    <x v="5"/>
    <n v="42700"/>
    <x v="1"/>
    <s v="Mairie"/>
    <n v="34"/>
    <n v="4"/>
    <x v="3"/>
    <n v="3"/>
    <n v="72"/>
    <x v="3"/>
    <x v="3"/>
    <x v="0"/>
    <x v="1"/>
    <n v="0"/>
    <x v="0"/>
  </r>
  <r>
    <x v="14"/>
    <x v="5"/>
    <n v="42100"/>
    <x v="0"/>
    <s v="Collège"/>
    <n v="19"/>
    <n v="5"/>
    <x v="2"/>
    <n v="1"/>
    <n v="87"/>
    <x v="3"/>
    <x v="0"/>
    <x v="0"/>
    <x v="0"/>
    <n v="0"/>
    <x v="1"/>
  </r>
  <r>
    <x v="61"/>
    <x v="5"/>
    <n v="42100"/>
    <x v="1"/>
    <s v="Centre social"/>
    <n v="35"/>
    <n v="4"/>
    <x v="2"/>
    <n v="1"/>
    <n v="72"/>
    <x v="2"/>
    <x v="0"/>
    <x v="0"/>
    <x v="0"/>
    <n v="0"/>
    <x v="0"/>
  </r>
  <r>
    <x v="30"/>
    <x v="5"/>
    <n v="42000"/>
    <x v="1"/>
    <s v="Agence administrative"/>
    <n v="16"/>
    <n v="4"/>
    <x v="3"/>
    <n v="1"/>
    <n v="80"/>
    <x v="3"/>
    <x v="0"/>
    <x v="0"/>
    <x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F238B-2582-4D51-9F7B-71E6CEA90421}" name="Insatisfaction par ville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59" rowHeaderCaption="Secteur">
  <location ref="B88:C91" firstHeaderRow="1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 sortType="descending">
      <items count="7">
        <item x="4"/>
        <item x="0"/>
        <item x="1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dataField="1" showAll="0"/>
    <pivotField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Taux_Insatisfait" fld="12" subtotal="average" baseField="3" baseItem="1"/>
  </dataFields>
  <formats count="20">
    <format dxfId="385">
      <pivotArea type="all" dataOnly="0" outline="0" fieldPosition="0"/>
    </format>
    <format dxfId="384">
      <pivotArea outline="0" collapsedLevelsAreSubtotals="1" fieldPosition="0"/>
    </format>
    <format dxfId="383">
      <pivotArea field="11" type="button" dataOnly="0" labelOnly="1" outline="0"/>
    </format>
    <format dxfId="382">
      <pivotArea dataOnly="0" labelOnly="1" grandRow="1" outline="0" fieldPosition="0"/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field="11" type="button" dataOnly="0" labelOnly="1" outline="0"/>
    </format>
    <format dxfId="378">
      <pivotArea dataOnly="0" labelOnly="1" grandRow="1" outline="0" fieldPosition="0"/>
    </format>
    <format dxfId="377">
      <pivotArea collapsedLevelsAreSubtotals="1" fieldPosition="0">
        <references count="1">
          <reference field="3" count="0"/>
        </references>
      </pivotArea>
    </format>
    <format dxfId="376">
      <pivotArea grandRow="1" outline="0" collapsedLevelsAreSubtotals="1" fieldPosition="0"/>
    </format>
    <format dxfId="244">
      <pivotArea type="all" dataOnly="0" outline="0" fieldPosition="0"/>
    </format>
    <format dxfId="243">
      <pivotArea outline="0" collapsedLevelsAreSubtotals="1" fieldPosition="0"/>
    </format>
    <format dxfId="242">
      <pivotArea field="3" type="button" dataOnly="0" labelOnly="1" outline="0" axis="axisRow" fieldPosition="0"/>
    </format>
    <format dxfId="241">
      <pivotArea dataOnly="0" labelOnly="1" fieldPosition="0">
        <references count="1">
          <reference field="3" count="0"/>
        </references>
      </pivotArea>
    </format>
    <format dxfId="240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3" type="button" dataOnly="0" labelOnly="1" outline="0" axis="axisRow" fieldPosition="0"/>
    </format>
    <format dxfId="94">
      <pivotArea dataOnly="0" labelOnly="1" fieldPosition="0">
        <references count="1">
          <reference field="3" count="0"/>
        </references>
      </pivotArea>
    </format>
    <format dxfId="93">
      <pivotArea dataOnly="0" labelOnly="1" outline="0" axis="axisValues" fieldPosition="0"/>
    </format>
  </formats>
  <chartFormats count="5">
    <chartFormat chart="1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0B23A-46B6-44DE-AF86-F8FCED63CBD7}" name="Secteur" cacheId="3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chartFormat="77" rowHeaderCaption="Canal">
  <location ref="A11:H12" firstHeaderRow="0" firstDataRow="1" firstDataCol="0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dataField="1" showAll="0"/>
    <pivotField dataField="1" showAll="0"/>
    <pivotField dataField="1" numFmtId="2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atisfaction moyenne" fld="6" subtotal="average" baseField="11" baseItem="0" numFmtId="2"/>
    <dataField name="Temps moyen_attente" fld="5" subtotal="average" baseField="11" baseItem="0" numFmtId="2"/>
    <dataField name="Moyenne des mauvais accès" fld="14" subtotal="average" baseField="11" baseItem="0" numFmtId="10"/>
    <dataField name="Gravité critique moyenne" fld="13" subtotal="average" baseField="11" baseItem="0" numFmtId="10"/>
    <dataField name="Attente longue moyenne" fld="15" subtotal="average" baseField="11" baseItem="0" numFmtId="10"/>
    <dataField name="Moyenne_Insatisfait" fld="12" subtotal="average" baseField="0" baseItem="5" numFmtId="10"/>
    <dataField name="Score moyen_accessibilité" fld="9" subtotal="average" baseField="0" baseItem="1" numFmtId="2"/>
    <dataField name="Nombre observations" fld="9" subtotal="count" baseField="0" baseItem="6"/>
  </dataFields>
  <formats count="37">
    <format dxfId="4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1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field="11" type="button" dataOnly="0" labelOnly="1" outline="0"/>
    </format>
    <format dxfId="408">
      <pivotArea dataOnly="0" labelOnly="1" grandRow="1" outline="0" fieldPosition="0"/>
    </format>
    <format dxfId="40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06">
      <pivotArea type="all" dataOnly="0" outline="0" fieldPosition="0"/>
    </format>
    <format dxfId="405">
      <pivotArea outline="0" collapsedLevelsAreSubtotals="1" fieldPosition="0"/>
    </format>
    <format dxfId="404">
      <pivotArea field="11" type="button" dataOnly="0" labelOnly="1" outline="0"/>
    </format>
    <format dxfId="403">
      <pivotArea dataOnly="0" labelOnly="1" grandRow="1" outline="0" fieldPosition="0"/>
    </format>
    <format dxfId="40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0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9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9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9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9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9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90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38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8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87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38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39">
      <pivotArea type="all" dataOnly="0" outline="0" fieldPosition="0"/>
    </format>
    <format dxfId="238">
      <pivotArea outline="0" collapsedLevelsAreSubtotals="1" fieldPosition="0"/>
    </format>
    <format dxfId="23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2F7FD-7C0D-4A57-BC1E-A6DFBD1BC10C}" name="Tableau croisé dynamique3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12" rowHeaderCaption="Catégorie_problème">
  <location ref="B193:C200" firstHeaderRow="1" firstDataRow="1" firstDataCol="1" rowPageCount="1" colPageCount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dataField="1" showAll="0" sortType="descending">
      <items count="8">
        <item x="5"/>
        <item x="4"/>
        <item x="0"/>
        <item x="2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 v="1"/>
    </i>
    <i>
      <x v="2"/>
    </i>
    <i>
      <x v="5"/>
    </i>
    <i>
      <x/>
    </i>
    <i>
      <x v="6"/>
    </i>
    <i>
      <x v="4"/>
    </i>
    <i>
      <x v="3"/>
    </i>
  </rowItems>
  <colItems count="1">
    <i/>
  </colItems>
  <pageFields count="1">
    <pageField fld="13" item="1" hier="-1"/>
  </pageFields>
  <dataFields count="1">
    <dataField name="Nombre de Catégorie_problème" fld="7" subtotal="count" baseField="0" baseItem="0"/>
  </dataFields>
  <formats count="18"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11" type="button" dataOnly="0" labelOnly="1" outline="0"/>
    </format>
    <format dxfId="421">
      <pivotArea dataOnly="0" labelOnly="1" grandRow="1" outline="0" fieldPosition="0"/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field="11" type="button" dataOnly="0" labelOnly="1" outline="0"/>
    </format>
    <format dxfId="417">
      <pivotArea dataOnly="0" labelOnly="1" grandRow="1" outline="0" fieldPosition="0"/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7" type="button" dataOnly="0" labelOnly="1" outline="0" axis="axisRow" fieldPosition="0"/>
    </format>
    <format dxfId="233">
      <pivotArea dataOnly="0" labelOnly="1" fieldPosition="0">
        <references count="1">
          <reference field="7" count="0"/>
        </references>
      </pivotArea>
    </format>
    <format dxfId="232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7" type="button" dataOnly="0" labelOnly="1" outline="0" axis="axisRow" fieldPosition="0"/>
    </format>
    <format dxfId="86">
      <pivotArea dataOnly="0" labelOnly="1" fieldPosition="0">
        <references count="1">
          <reference field="7" count="0"/>
        </references>
      </pivotArea>
    </format>
    <format dxfId="85">
      <pivotArea dataOnly="0" labelOnly="1" outline="0" axis="axisValues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6CF5B-5655-4E6D-BEA3-22C1511EA21F}" name="Tableau croisé dynamique2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73" rowHeaderCaption="Ville" colHeaderCaption="Gravité critique">
  <location ref="B118:C124" firstHeaderRow="1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axis="axisRow" showAll="0" sortType="descending">
      <items count="7">
        <item x="4"/>
        <item x="0"/>
        <item x="1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 sortType="descending">
      <items count="3">
        <item x="1"/>
        <item x="0"/>
        <item t="default"/>
      </items>
    </pivotField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5"/>
    </i>
    <i>
      <x v="2"/>
    </i>
    <i>
      <x v="3"/>
    </i>
    <i>
      <x v="4"/>
    </i>
  </rowItems>
  <colItems count="1">
    <i/>
  </colItems>
  <dataFields count="1">
    <dataField name="Taux de Gravité critique" fld="13" subtotal="average" baseField="1" baseItem="0" numFmtId="10"/>
  </dataFields>
  <formats count="24">
    <format dxfId="438">
      <pivotArea type="all" dataOnly="0" outline="0" fieldPosition="0"/>
    </format>
    <format dxfId="437">
      <pivotArea outline="0" collapsedLevelsAreSubtotals="1" fieldPosition="0"/>
    </format>
    <format dxfId="436">
      <pivotArea field="11" type="button" dataOnly="0" labelOnly="1" outline="0"/>
    </format>
    <format dxfId="435">
      <pivotArea dataOnly="0" labelOnly="1" grandRow="1" outline="0" fieldPosition="0"/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field="11" type="button" dataOnly="0" labelOnly="1" outline="0"/>
    </format>
    <format dxfId="431">
      <pivotArea dataOnly="0" labelOnly="1" grandRow="1" outline="0" fieldPosition="0"/>
    </format>
    <format dxfId="430">
      <pivotArea dataOnly="0" labelOnly="1" grandCol="1" outline="0" fieldPosition="0"/>
    </format>
    <format dxfId="429">
      <pivotArea field="13" type="button" dataOnly="0" labelOnly="1" outline="0"/>
    </format>
    <format dxfId="428">
      <pivotArea field="13" type="button" dataOnly="0" labelOnly="1" outline="0"/>
    </format>
    <format dxfId="427">
      <pivotArea outline="0" collapsedLevelsAreSubtotals="1" fieldPosition="0"/>
    </format>
    <format dxfId="4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1" type="button" dataOnly="0" labelOnly="1" outline="0" axis="axisRow" fieldPosition="0"/>
    </format>
    <format dxfId="228">
      <pivotArea dataOnly="0" labelOnly="1" fieldPosition="0">
        <references count="1">
          <reference field="1" count="0"/>
        </references>
      </pivotArea>
    </format>
    <format dxfId="227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outline="0" axis="axisValues" fieldPosition="0"/>
    </format>
  </formats>
  <chartFormats count="3">
    <chartFormat chart="3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64FBA-99E7-45F4-9FC9-A086F7404892}" name="Tableau croisé dynamique10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23" rowHeaderCaption="Canal">
  <location ref="B60:C64" firstHeaderRow="1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5"/>
        <item x="2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core moyen_accessibilité" fld="9" subtotal="average" baseField="11" baseItem="1" numFmtId="2"/>
  </dataFields>
  <formats count="23">
    <format dxfId="451">
      <pivotArea type="all" dataOnly="0" outline="0" fieldPosition="0"/>
    </format>
    <format dxfId="450">
      <pivotArea outline="0" collapsedLevelsAreSubtotals="1" fieldPosition="0"/>
    </format>
    <format dxfId="449">
      <pivotArea field="11" type="button" dataOnly="0" labelOnly="1" outline="0" axis="axisRow" fieldPosition="0"/>
    </format>
    <format dxfId="448">
      <pivotArea dataOnly="0" labelOnly="1" grandRow="1" outline="0" fieldPosition="0"/>
    </format>
    <format dxfId="447">
      <pivotArea type="all" dataOnly="0" outline="0" fieldPosition="0"/>
    </format>
    <format dxfId="446">
      <pivotArea outline="0" collapsedLevelsAreSubtotals="1" fieldPosition="0"/>
    </format>
    <format dxfId="445">
      <pivotArea field="11" type="button" dataOnly="0" labelOnly="1" outline="0" axis="axisRow" fieldPosition="0"/>
    </format>
    <format dxfId="444">
      <pivotArea dataOnly="0" labelOnly="1" grandRow="1" outline="0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field="10" type="button" dataOnly="0" labelOnly="1" outline="0"/>
    </format>
    <format dxfId="440">
      <pivotArea outline="0" collapsedLevelsAreSubtotals="1" fieldPosition="0"/>
    </format>
    <format dxfId="439">
      <pivotArea outline="0" collapsedLevelsAreSubtotals="1" fieldPosition="0"/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11" type="button" dataOnly="0" labelOnly="1" outline="0" axis="axisRow" fieldPosition="0"/>
    </format>
    <format dxfId="223">
      <pivotArea dataOnly="0" labelOnly="1" fieldPosition="0">
        <references count="1">
          <reference field="11" count="0"/>
        </references>
      </pivotArea>
    </format>
    <format dxfId="222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1" type="button" dataOnly="0" labelOnly="1" outline="0" axis="axisRow" fieldPosition="0"/>
    </format>
    <format dxfId="76">
      <pivotArea dataOnly="0" labelOnly="1" fieldPosition="0">
        <references count="1">
          <reference field="11" count="0"/>
        </references>
      </pivotArea>
    </format>
    <format dxfId="75">
      <pivotArea dataOnly="0" labelOnly="1" outline="0" axis="axisValues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B4693-03BC-401F-9420-60A510F43529}" name="Evolution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46" rowHeaderCaption="Mois" colHeaderCaption="Attente longue">
  <location ref="B38:D44" firstHeaderRow="1" firstDataRow="2" firstDataCol="1"/>
  <pivotFields count="18">
    <pivotField axis="axisRow"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dataField="1" showAll="0"/>
    <pivotField showAll="0"/>
    <pivotField numFmtId="2" showAll="0"/>
    <pivotField axis="axisCol" numFmtId="2" showAll="0">
      <items count="3">
        <item x="1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</pivotFields>
  <rowFields count="3">
    <field x="17"/>
    <field x="0"/>
    <field x="16"/>
  </rowFields>
  <rowItems count="5">
    <i>
      <x/>
    </i>
    <i>
      <x v="1"/>
    </i>
    <i>
      <x v="2"/>
    </i>
    <i>
      <x v="3"/>
    </i>
    <i>
      <x v="4"/>
    </i>
  </rowItems>
  <colFields count="1">
    <field x="15"/>
  </colFields>
  <colItems count="2">
    <i>
      <x/>
    </i>
    <i>
      <x v="1"/>
    </i>
  </colItems>
  <dataFields count="1">
    <dataField name="Moyenne_Insatisfait" fld="12" subtotal="average" baseField="17" baseItem="0"/>
  </dataFields>
  <formats count="27">
    <format dxfId="462">
      <pivotArea type="all" dataOnly="0" outline="0" fieldPosition="0"/>
    </format>
    <format dxfId="461">
      <pivotArea outline="0" collapsedLevelsAreSubtotals="1" fieldPosition="0"/>
    </format>
    <format dxfId="460">
      <pivotArea field="11" type="button" dataOnly="0" labelOnly="1" outline="0"/>
    </format>
    <format dxfId="459">
      <pivotArea dataOnly="0" labelOnly="1" grandRow="1" outline="0" fieldPosition="0"/>
    </format>
    <format dxfId="458">
      <pivotArea type="all" dataOnly="0" outline="0" fieldPosition="0"/>
    </format>
    <format dxfId="457">
      <pivotArea outline="0" collapsedLevelsAreSubtotals="1" fieldPosition="0"/>
    </format>
    <format dxfId="456">
      <pivotArea field="11" type="button" dataOnly="0" labelOnly="1" outline="0"/>
    </format>
    <format dxfId="455">
      <pivotArea dataOnly="0" labelOnly="1" grandRow="1" outline="0" fieldPosition="0"/>
    </format>
    <format dxfId="454">
      <pivotArea outline="0" collapsedLevelsAreSubtotals="1" fieldPosition="0"/>
    </format>
    <format dxfId="453">
      <pivotArea outline="0" collapsedLevelsAreSubtotals="1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format>
    <format dxfId="452">
      <pivotArea outline="0" collapsedLevelsAreSubtotals="1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type="origin" dataOnly="0" labelOnly="1" outline="0" fieldPosition="0"/>
    </format>
    <format dxfId="218">
      <pivotArea field="15" type="button" dataOnly="0" labelOnly="1" outline="0" axis="axisCol" fieldPosition="0"/>
    </format>
    <format dxfId="217">
      <pivotArea type="topRight" dataOnly="0" labelOnly="1" outline="0" fieldPosition="0"/>
    </format>
    <format dxfId="216">
      <pivotArea field="17" type="button" dataOnly="0" labelOnly="1" outline="0" axis="axisRow" fieldPosition="0"/>
    </format>
    <format dxfId="215">
      <pivotArea dataOnly="0" labelOnly="1" fieldPosition="0">
        <references count="1">
          <reference field="17" count="5">
            <x v="0"/>
            <x v="1"/>
            <x v="2"/>
            <x v="3"/>
            <x v="4"/>
          </reference>
        </references>
      </pivotArea>
    </format>
    <format dxfId="214">
      <pivotArea dataOnly="0" labelOnly="1" fieldPosition="0">
        <references count="1">
          <reference field="15" count="0"/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15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17" type="button" dataOnly="0" labelOnly="1" outline="0" axis="axisRow" fieldPosition="0"/>
    </format>
    <format dxfId="68">
      <pivotArea dataOnly="0" labelOnly="1" fieldPosition="0">
        <references count="1">
          <reference field="17" count="5">
            <x v="0"/>
            <x v="1"/>
            <x v="2"/>
            <x v="3"/>
            <x v="4"/>
          </reference>
        </references>
      </pivotArea>
    </format>
    <format dxfId="67">
      <pivotArea dataOnly="0" labelOnly="1" fieldPosition="0">
        <references count="1">
          <reference field="15" count="0"/>
        </references>
      </pivotArea>
    </format>
  </formats>
  <chartFormats count="2">
    <chartFormat chart="140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40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54C49-944D-433D-9019-0CC0A6828CC5}" name="Problèmes des Insatisfaits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12" rowHeaderCaption="Catégorie_problème">
  <location ref="B178:C185" firstHeaderRow="1" firstDataRow="1" firstDataCol="1" rowPageCount="1" colPageCount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dataField="1" showAll="0" sortType="descending">
      <items count="8">
        <item x="5"/>
        <item x="4"/>
        <item x="0"/>
        <item x="2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 v="3"/>
    </i>
    <i>
      <x v="4"/>
    </i>
    <i>
      <x v="1"/>
    </i>
    <i>
      <x v="5"/>
    </i>
    <i>
      <x v="2"/>
    </i>
    <i>
      <x v="6"/>
    </i>
    <i>
      <x/>
    </i>
  </rowItems>
  <colItems count="1">
    <i/>
  </colItems>
  <pageFields count="1">
    <pageField fld="12" item="1" hier="-1"/>
  </pageFields>
  <dataFields count="1">
    <dataField name="Nombre de Catégorie_problème" fld="7" subtotal="count" baseField="0" baseItem="0"/>
  </dataFields>
  <formats count="18">
    <format dxfId="470">
      <pivotArea type="all" dataOnly="0" outline="0" fieldPosition="0"/>
    </format>
    <format dxfId="469">
      <pivotArea outline="0" collapsedLevelsAreSubtotals="1" fieldPosition="0"/>
    </format>
    <format dxfId="468">
      <pivotArea field="11" type="button" dataOnly="0" labelOnly="1" outline="0"/>
    </format>
    <format dxfId="467">
      <pivotArea dataOnly="0" labelOnly="1" grandRow="1" outline="0" fieldPosition="0"/>
    </format>
    <format dxfId="466">
      <pivotArea type="all" dataOnly="0" outline="0" fieldPosition="0"/>
    </format>
    <format dxfId="465">
      <pivotArea outline="0" collapsedLevelsAreSubtotals="1" fieldPosition="0"/>
    </format>
    <format dxfId="464">
      <pivotArea field="11" type="button" dataOnly="0" labelOnly="1" outline="0"/>
    </format>
    <format dxfId="463">
      <pivotArea dataOnly="0" labelOnly="1" grandRow="1" outline="0" fieldPosition="0"/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7" type="button" dataOnly="0" labelOnly="1" outline="0" axis="axisRow" fieldPosition="0"/>
    </format>
    <format dxfId="210">
      <pivotArea dataOnly="0" labelOnly="1" fieldPosition="0">
        <references count="1">
          <reference field="7" count="0"/>
        </references>
      </pivotArea>
    </format>
    <format dxfId="209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7" type="button" dataOnly="0" labelOnly="1" outline="0" axis="axisRow" fieldPosition="0"/>
    </format>
    <format dxfId="63">
      <pivotArea dataOnly="0" labelOnly="1" fieldPosition="0">
        <references count="1">
          <reference field="7" count="0"/>
        </references>
      </pivotArea>
    </format>
    <format dxfId="62">
      <pivotArea dataOnly="0" labelOnly="1" outline="0" axis="axisValues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AF9CA-DBE0-49F7-AA8D-5158E79D366F}" name="Satisfaction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11" rowHeaderCaption="Ville">
  <location ref="B76:C82" firstHeaderRow="1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axis="axisRow" showAll="0" sortType="descending">
      <items count="7">
        <item x="4"/>
        <item x="0"/>
        <item x="1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showAll="0"/>
    <pivotField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3"/>
    </i>
    <i>
      <x/>
    </i>
    <i>
      <x v="5"/>
    </i>
    <i>
      <x v="2"/>
    </i>
    <i>
      <x v="1"/>
    </i>
    <i>
      <x v="4"/>
    </i>
  </rowItems>
  <colItems count="1">
    <i/>
  </colItems>
  <dataFields count="1">
    <dataField name="Satisfaction moyenne" fld="6" subtotal="average" baseField="11" baseItem="0" numFmtId="2"/>
  </dataFields>
  <formats count="26">
    <format dxfId="48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5">
      <pivotArea type="all" dataOnly="0" outline="0" fieldPosition="0"/>
    </format>
    <format dxfId="484">
      <pivotArea outline="0" collapsedLevelsAreSubtotals="1" fieldPosition="0"/>
    </format>
    <format dxfId="483">
      <pivotArea field="11" type="button" dataOnly="0" labelOnly="1" outline="0"/>
    </format>
    <format dxfId="482">
      <pivotArea dataOnly="0" labelOnly="1" grandRow="1" outline="0" fieldPosition="0"/>
    </format>
    <format dxfId="4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0">
      <pivotArea type="all" dataOnly="0" outline="0" fieldPosition="0"/>
    </format>
    <format dxfId="479">
      <pivotArea outline="0" collapsedLevelsAreSubtotals="1" fieldPosition="0"/>
    </format>
    <format dxfId="478">
      <pivotArea field="11" type="button" dataOnly="0" labelOnly="1" outline="0"/>
    </format>
    <format dxfId="477">
      <pivotArea dataOnly="0" labelOnly="1" grandRow="1" outline="0" fieldPosition="0"/>
    </format>
    <format dxfId="4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3">
      <pivotArea collapsedLevelsAreSubtotals="1" fieldPosition="0">
        <references count="1">
          <reference field="1" count="5">
            <x v="0"/>
            <x v="1"/>
            <x v="2"/>
            <x v="4"/>
            <x v="5"/>
          </reference>
        </references>
      </pivotArea>
    </format>
    <format dxfId="472">
      <pivotArea collapsedLevelsAreSubtotals="1" fieldPosition="0">
        <references count="1">
          <reference field="1" count="1">
            <x v="3"/>
          </reference>
        </references>
      </pivotArea>
    </format>
    <format dxfId="471">
      <pivotArea dataOnly="0" labelOnly="1" outline="0" axis="axisValues" fieldPosition="0"/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1" type="button" dataOnly="0" labelOnly="1" outline="0" axis="axisRow" fieldPosition="0"/>
    </format>
    <format dxfId="205">
      <pivotArea dataOnly="0" labelOnly="1" fieldPosition="0">
        <references count="1">
          <reference field="1" count="0"/>
        </references>
      </pivotArea>
    </format>
    <format dxfId="204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outline="0" axis="axisValues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791CA-B929-4949-A8DA-63E7DE4C66D9}" name="Insatisfaction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62" rowHeaderCaption="Phase">
  <location ref="B97:C103" firstHeaderRow="1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1"/>
        <item x="5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5">
        <item x="0"/>
        <item x="1"/>
        <item x="3"/>
        <item x="2"/>
        <item t="default"/>
      </items>
    </pivotField>
    <pivotField dataField="1" showAll="0"/>
    <pivotField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6">
    <i>
      <x v="1"/>
    </i>
    <i>
      <x v="5"/>
    </i>
    <i>
      <x v="3"/>
    </i>
    <i>
      <x v="4"/>
    </i>
    <i>
      <x/>
    </i>
    <i>
      <x v="2"/>
    </i>
  </rowItems>
  <colItems count="1">
    <i/>
  </colItems>
  <dataFields count="1">
    <dataField name="Taux_Insatisfait" fld="12" subtotal="average" baseField="10" baseItem="3" numFmtId="10"/>
  </dataFields>
  <formats count="21">
    <format dxfId="497">
      <pivotArea type="all" dataOnly="0" outline="0" fieldPosition="0"/>
    </format>
    <format dxfId="496">
      <pivotArea outline="0" collapsedLevelsAreSubtotals="1" fieldPosition="0"/>
    </format>
    <format dxfId="495">
      <pivotArea field="11" type="button" dataOnly="0" labelOnly="1" outline="0"/>
    </format>
    <format dxfId="494">
      <pivotArea dataOnly="0" labelOnly="1" grandRow="1" outline="0" fieldPosition="0"/>
    </format>
    <format dxfId="493">
      <pivotArea type="all" dataOnly="0" outline="0" fieldPosition="0"/>
    </format>
    <format dxfId="492">
      <pivotArea outline="0" collapsedLevelsAreSubtotals="1" fieldPosition="0"/>
    </format>
    <format dxfId="491">
      <pivotArea field="11" type="button" dataOnly="0" labelOnly="1" outline="0"/>
    </format>
    <format dxfId="490">
      <pivotArea dataOnly="0" labelOnly="1" grandRow="1" outline="0" fieldPosition="0"/>
    </format>
    <format dxfId="48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10" type="button" dataOnly="0" labelOnly="1" outline="0" axis="axisRow" fieldPosition="0"/>
    </format>
    <format dxfId="200">
      <pivotArea dataOnly="0" labelOnly="1" fieldPosition="0">
        <references count="1">
          <reference field="10" count="0"/>
        </references>
      </pivotArea>
    </format>
    <format dxfId="199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0" type="button" dataOnly="0" labelOnly="1" outline="0" axis="axisRow" fieldPosition="0"/>
    </format>
    <format dxfId="53">
      <pivotArea dataOnly="0" labelOnly="1" fieldPosition="0">
        <references count="1">
          <reference field="10" count="0"/>
        </references>
      </pivotArea>
    </format>
    <format dxfId="52">
      <pivotArea dataOnly="0" labelOnly="1" outline="0" axis="axisValues" fieldPosition="0"/>
    </format>
  </formats>
  <chartFormats count="7">
    <chartFormat chart="1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2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24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2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4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92F4E-E635-4BA8-A873-AD2D6FFE10FB}" name="Phase de parcours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24" rowHeaderCaption="Phase de parcours">
  <location ref="B48:C54" firstHeaderRow="1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7">
        <item x="0"/>
        <item x="1"/>
        <item x="5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6">
    <i>
      <x v="5"/>
    </i>
    <i>
      <x/>
    </i>
    <i>
      <x v="2"/>
    </i>
    <i>
      <x v="3"/>
    </i>
    <i>
      <x v="1"/>
    </i>
    <i>
      <x v="4"/>
    </i>
  </rowItems>
  <colItems count="1">
    <i/>
  </colItems>
  <dataFields count="1">
    <dataField name="Temps d'attente moyen" fld="5" subtotal="average" baseField="10" baseItem="1" numFmtId="2"/>
  </dataFields>
  <formats count="27">
    <format dxfId="514">
      <pivotArea type="all" dataOnly="0" outline="0" fieldPosition="0"/>
    </format>
    <format dxfId="513">
      <pivotArea outline="0" collapsedLevelsAreSubtotals="1" fieldPosition="0"/>
    </format>
    <format dxfId="512">
      <pivotArea field="11" type="button" dataOnly="0" labelOnly="1" outline="0"/>
    </format>
    <format dxfId="511">
      <pivotArea dataOnly="0" labelOnly="1" grandRow="1" outline="0" fieldPosition="0"/>
    </format>
    <format dxfId="510">
      <pivotArea type="all" dataOnly="0" outline="0" fieldPosition="0"/>
    </format>
    <format dxfId="509">
      <pivotArea outline="0" collapsedLevelsAreSubtotals="1" fieldPosition="0"/>
    </format>
    <format dxfId="508">
      <pivotArea field="11" type="button" dataOnly="0" labelOnly="1" outline="0"/>
    </format>
    <format dxfId="507">
      <pivotArea dataOnly="0" labelOnly="1" grandRow="1" outline="0" fieldPosition="0"/>
    </format>
    <format dxfId="506">
      <pivotArea type="all" dataOnly="0" outline="0" fieldPosition="0"/>
    </format>
    <format dxfId="505">
      <pivotArea outline="0" collapsedLevelsAreSubtotals="1" fieldPosition="0"/>
    </format>
    <format dxfId="504">
      <pivotArea field="10" type="button" dataOnly="0" labelOnly="1" outline="0" axis="axisRow" fieldPosition="0"/>
    </format>
    <format dxfId="503">
      <pivotArea dataOnly="0" labelOnly="1" fieldPosition="0">
        <references count="1">
          <reference field="10" count="0"/>
        </references>
      </pivotArea>
    </format>
    <format dxfId="5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99">
      <pivotArea outline="0" collapsedLevelsAreSubtotals="1" fieldPosition="0"/>
    </format>
    <format dxfId="498">
      <pivotArea outline="0" collapsedLevelsAreSubtotals="1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10" type="button" dataOnly="0" labelOnly="1" outline="0" axis="axisRow" fieldPosition="0"/>
    </format>
    <format dxfId="195">
      <pivotArea dataOnly="0" labelOnly="1" fieldPosition="0">
        <references count="1">
          <reference field="10" count="0"/>
        </references>
      </pivotArea>
    </format>
    <format dxfId="194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0" type="button" dataOnly="0" labelOnly="1" outline="0" axis="axisRow" fieldPosition="0"/>
    </format>
    <format dxfId="48">
      <pivotArea dataOnly="0" labelOnly="1" fieldPosition="0">
        <references count="1">
          <reference field="10" count="0"/>
        </references>
      </pivotArea>
    </format>
    <format dxfId="47">
      <pivotArea dataOnly="0" labelOnly="1" outline="0" axis="axisValues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B201F-571B-4E0B-A8E0-DBE0F587DA86}" name="Gravité2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72" rowHeaderCaption="Secteur" colHeaderCaption="Gravité critique">
  <location ref="B130:C133" firstHeaderRow="1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axis="axisRow" multipleItemSelectionAllowed="1" showAll="0">
      <items count="4">
        <item x="2"/>
        <item x="0"/>
        <item x="1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Taux de Gravité critique" fld="13" subtotal="average" baseField="4" baseItem="1" numFmtId="10"/>
  </dataFields>
  <formats count="23">
    <format dxfId="527">
      <pivotArea type="all" dataOnly="0" outline="0" fieldPosition="0"/>
    </format>
    <format dxfId="526">
      <pivotArea outline="0" collapsedLevelsAreSubtotals="1" fieldPosition="0"/>
    </format>
    <format dxfId="525">
      <pivotArea field="11" type="button" dataOnly="0" labelOnly="1" outline="0"/>
    </format>
    <format dxfId="524">
      <pivotArea dataOnly="0" labelOnly="1" grandRow="1" outline="0" fieldPosition="0"/>
    </format>
    <format dxfId="523">
      <pivotArea type="all" dataOnly="0" outline="0" fieldPosition="0"/>
    </format>
    <format dxfId="522">
      <pivotArea outline="0" collapsedLevelsAreSubtotals="1" fieldPosition="0"/>
    </format>
    <format dxfId="521">
      <pivotArea field="11" type="button" dataOnly="0" labelOnly="1" outline="0"/>
    </format>
    <format dxfId="520">
      <pivotArea dataOnly="0" labelOnly="1" grandRow="1" outline="0" fieldPosition="0"/>
    </format>
    <format dxfId="519">
      <pivotArea outline="0" collapsedLevelsAreSubtotals="1" fieldPosition="0"/>
    </format>
    <format dxfId="518">
      <pivotArea outline="0" collapsedLevelsAreSubtotals="1" fieldPosition="0"/>
    </format>
    <format dxfId="517">
      <pivotArea outline="0" collapsedLevelsAreSubtotals="1" fieldPosition="0"/>
    </format>
    <format dxfId="5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3" type="button" dataOnly="0" labelOnly="1" outline="0" axis="axisRow" fieldPosition="0"/>
    </format>
    <format dxfId="190">
      <pivotArea dataOnly="0" labelOnly="1" fieldPosition="0">
        <references count="1">
          <reference field="3" count="0"/>
        </references>
      </pivotArea>
    </format>
    <format dxfId="189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3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outline="0" axis="axisValues" fieldPosition="0"/>
    </format>
  </formats>
  <chartFormats count="4">
    <chartFormat chart="5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51492-918C-4105-A7A4-1314D15FD594}" name="Gravité1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42" rowHeaderCaption="Problème" colHeaderCaption="Gravité critique">
  <location ref="B141:D148" firstHeaderRow="0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multipleItemSelectionAllowed="1"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8">
        <item x="5"/>
        <item x="4"/>
        <item x="0"/>
        <item x="2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/>
    </i>
    <i>
      <x v="2"/>
    </i>
    <i>
      <x v="5"/>
    </i>
    <i>
      <x v="1"/>
    </i>
    <i>
      <x v="6"/>
    </i>
    <i>
      <x v="4"/>
    </i>
    <i>
      <x v="3"/>
    </i>
  </rowItems>
  <colFields count="1">
    <field x="-2"/>
  </colFields>
  <colItems count="2">
    <i>
      <x/>
    </i>
    <i i="1">
      <x v="1"/>
    </i>
  </colItems>
  <dataFields count="2">
    <dataField name="Taux de Gravité critique" fld="13" subtotal="average" baseField="7" baseItem="2" numFmtId="10"/>
    <dataField name="Nombre Observations" fld="9" subtotal="count" baseField="7" baseItem="2"/>
  </dataFields>
  <formats count="23">
    <format dxfId="540">
      <pivotArea type="all" dataOnly="0" outline="0" fieldPosition="0"/>
    </format>
    <format dxfId="539">
      <pivotArea outline="0" collapsedLevelsAreSubtotals="1" fieldPosition="0"/>
    </format>
    <format dxfId="538">
      <pivotArea field="11" type="button" dataOnly="0" labelOnly="1" outline="0"/>
    </format>
    <format dxfId="537">
      <pivotArea dataOnly="0" labelOnly="1" grandRow="1" outline="0" fieldPosition="0"/>
    </format>
    <format dxfId="536">
      <pivotArea type="all" dataOnly="0" outline="0" fieldPosition="0"/>
    </format>
    <format dxfId="535">
      <pivotArea outline="0" collapsedLevelsAreSubtotals="1" fieldPosition="0"/>
    </format>
    <format dxfId="534">
      <pivotArea field="11" type="button" dataOnly="0" labelOnly="1" outline="0"/>
    </format>
    <format dxfId="533">
      <pivotArea dataOnly="0" labelOnly="1" grandRow="1" outline="0" fieldPosition="0"/>
    </format>
    <format dxfId="532">
      <pivotArea outline="0" collapsedLevelsAreSubtotals="1" fieldPosition="0"/>
    </format>
    <format dxfId="531">
      <pivotArea outline="0" collapsedLevelsAreSubtotals="1" fieldPosition="0"/>
    </format>
    <format dxfId="5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7" type="button" dataOnly="0" labelOnly="1" outline="0" axis="axisRow" fieldPosition="0"/>
    </format>
    <format dxfId="185">
      <pivotArea dataOnly="0" labelOnly="1" fieldPosition="0">
        <references count="1">
          <reference field="7" count="0"/>
        </references>
      </pivotArea>
    </format>
    <format dxfId="1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7" type="button" dataOnly="0" labelOnly="1" outline="0" axis="axisRow" fieldPosition="0"/>
    </format>
    <format dxfId="38">
      <pivotArea dataOnly="0" labelOnly="1" fieldPosition="0">
        <references count="1">
          <reference field="7" count="0"/>
        </references>
      </pivotArea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20906-D655-46DE-A22A-F9913605B1F0}" name="Ville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62" rowHeaderCaption="Ville">
  <location ref="B24:C30" firstHeaderRow="1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axis="axisRow" showAll="0" sortType="descending">
      <items count="7">
        <item x="4"/>
        <item x="0"/>
        <item x="1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1"/>
    </i>
    <i>
      <x v="4"/>
    </i>
    <i>
      <x v="2"/>
    </i>
    <i>
      <x v="3"/>
    </i>
    <i>
      <x/>
    </i>
    <i>
      <x v="5"/>
    </i>
  </rowItems>
  <colItems count="1">
    <i/>
  </colItems>
  <dataFields count="1">
    <dataField name="Temps d'attente moyen" fld="5" subtotal="average" baseField="1" baseItem="0" numFmtId="1"/>
  </dataFields>
  <formats count="22">
    <format dxfId="552">
      <pivotArea type="all" dataOnly="0" outline="0" fieldPosition="0"/>
    </format>
    <format dxfId="551">
      <pivotArea outline="0" collapsedLevelsAreSubtotals="1" fieldPosition="0"/>
    </format>
    <format dxfId="550">
      <pivotArea field="11" type="button" dataOnly="0" labelOnly="1" outline="0"/>
    </format>
    <format dxfId="549">
      <pivotArea dataOnly="0" labelOnly="1" grandRow="1" outline="0" fieldPosition="0"/>
    </format>
    <format dxfId="548">
      <pivotArea type="all" dataOnly="0" outline="0" fieldPosition="0"/>
    </format>
    <format dxfId="547">
      <pivotArea outline="0" collapsedLevelsAreSubtotals="1" fieldPosition="0"/>
    </format>
    <format dxfId="546">
      <pivotArea field="11" type="button" dataOnly="0" labelOnly="1" outline="0"/>
    </format>
    <format dxfId="545">
      <pivotArea dataOnly="0" labelOnly="1" grandRow="1" outline="0" fieldPosition="0"/>
    </format>
    <format dxfId="544">
      <pivotArea type="all" dataOnly="0" outline="0" fieldPosition="0"/>
    </format>
    <format dxfId="543">
      <pivotArea outline="0" collapsedLevelsAreSubtotals="1" fieldPosition="0"/>
    </format>
    <format dxfId="542">
      <pivotArea field="10" type="button" dataOnly="0" labelOnly="1" outline="0"/>
    </format>
    <format dxfId="541">
      <pivotArea outline="0" collapsedLevelsAreSubtotals="1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1" type="button" dataOnly="0" labelOnly="1" outline="0" axis="axisRow" fieldPosition="0"/>
    </format>
    <format dxfId="180">
      <pivotArea dataOnly="0" labelOnly="1" fieldPosition="0">
        <references count="1">
          <reference field="1" count="0"/>
        </references>
      </pivotArea>
    </format>
    <format dxfId="179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axis="axisValues" fieldPosition="0"/>
    </format>
  </formats>
  <chartFormats count="2">
    <chartFormat chart="5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27F2F-5383-482D-BBB6-2A1E1FDDCE3C}" name="Problèmes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24" rowHeaderCaption="Catégorie_problème" colHeaderCaption="Gravité critique">
  <location ref="B163:C170" firstHeaderRow="1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dataField="1" showAll="0" sortType="descending">
      <items count="8">
        <item x="5"/>
        <item x="4"/>
        <item x="0"/>
        <item x="2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 sortType="descending">
      <items count="3">
        <item x="1"/>
        <item x="0"/>
        <item t="default"/>
      </items>
    </pivotField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 v="1"/>
    </i>
    <i>
      <x v="2"/>
    </i>
    <i>
      <x v="5"/>
    </i>
    <i>
      <x v="3"/>
    </i>
    <i>
      <x v="4"/>
    </i>
    <i>
      <x v="6"/>
    </i>
    <i>
      <x/>
    </i>
  </rowItems>
  <colItems count="1">
    <i/>
  </colItems>
  <dataFields count="1">
    <dataField name="Nombre de Catégorie_problème" fld="7" subtotal="count" baseField="0" baseItem="0"/>
  </dataFields>
  <formats count="21">
    <format dxfId="563">
      <pivotArea type="all" dataOnly="0" outline="0" fieldPosition="0"/>
    </format>
    <format dxfId="562">
      <pivotArea outline="0" collapsedLevelsAreSubtotals="1" fieldPosition="0"/>
    </format>
    <format dxfId="561">
      <pivotArea field="11" type="button" dataOnly="0" labelOnly="1" outline="0"/>
    </format>
    <format dxfId="560">
      <pivotArea dataOnly="0" labelOnly="1" grandRow="1" outline="0" fieldPosition="0"/>
    </format>
    <format dxfId="559">
      <pivotArea type="all" dataOnly="0" outline="0" fieldPosition="0"/>
    </format>
    <format dxfId="558">
      <pivotArea outline="0" collapsedLevelsAreSubtotals="1" fieldPosition="0"/>
    </format>
    <format dxfId="557">
      <pivotArea field="11" type="button" dataOnly="0" labelOnly="1" outline="0"/>
    </format>
    <format dxfId="556">
      <pivotArea dataOnly="0" labelOnly="1" grandRow="1" outline="0" fieldPosition="0"/>
    </format>
    <format dxfId="555">
      <pivotArea dataOnly="0" labelOnly="1" grandCol="1" outline="0" fieldPosition="0"/>
    </format>
    <format dxfId="554">
      <pivotArea field="13" type="button" dataOnly="0" labelOnly="1" outline="0"/>
    </format>
    <format dxfId="553">
      <pivotArea field="13" type="button" dataOnly="0" labelOnly="1" outline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7" type="button" dataOnly="0" labelOnly="1" outline="0" axis="axisRow" fieldPosition="0"/>
    </format>
    <format dxfId="175">
      <pivotArea dataOnly="0" labelOnly="1" fieldPosition="0">
        <references count="1">
          <reference field="7" count="0"/>
        </references>
      </pivotArea>
    </format>
    <format dxfId="174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7" type="button" dataOnly="0" labelOnly="1" outline="0" axis="axisRow" fieldPosition="0"/>
    </format>
    <format dxfId="28">
      <pivotArea dataOnly="0" labelOnly="1" fieldPosition="0">
        <references count="1">
          <reference field="7" count="0"/>
        </references>
      </pivotArea>
    </format>
    <format dxfId="27">
      <pivotArea dataOnly="0" labelOnly="1" outline="0" axis="axisValues" fieldPosition="0"/>
    </format>
  </formats>
  <chartFormats count="1"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34130-0DC4-43F4-A378-F5F92ED254C3}" name="Tableau croisé dynamique12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83" rowHeaderCaption="Ville" colHeaderCaption="Attente longue">
  <location ref="A112:C118" firstHeaderRow="0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axis="axisRow"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dataField="1" showAll="0"/>
    <pivotField showAll="0"/>
    <pivotField numFmtId="2" showAll="0"/>
    <pivotField dataField="1" numFmtId="2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Taux_Insatisfait" fld="12" subtotal="average" baseField="0" baseItem="1" numFmtId="10"/>
    <dataField name="Taux_Attente longue" fld="15" subtotal="average" baseField="1" baseItem="0" numFmtId="10"/>
  </dataFields>
  <formats count="36">
    <format dxfId="249">
      <pivotArea type="all" dataOnly="0" outline="0" fieldPosition="0"/>
    </format>
    <format dxfId="250">
      <pivotArea outline="0" collapsedLevelsAreSubtotals="1" fieldPosition="0"/>
    </format>
    <format dxfId="251">
      <pivotArea field="11" type="button" dataOnly="0" labelOnly="1" outline="0"/>
    </format>
    <format dxfId="252">
      <pivotArea dataOnly="0" labelOnly="1" grandRow="1" outline="0" fieldPosition="0"/>
    </format>
    <format dxfId="253">
      <pivotArea type="all" dataOnly="0" outline="0" fieldPosition="0"/>
    </format>
    <format dxfId="254">
      <pivotArea outline="0" collapsedLevelsAreSubtotals="1" fieldPosition="0"/>
    </format>
    <format dxfId="255">
      <pivotArea field="11" type="button" dataOnly="0" labelOnly="1" outline="0"/>
    </format>
    <format dxfId="256">
      <pivotArea dataOnly="0" labelOnly="1" grandRow="1" outline="0" fieldPosition="0"/>
    </format>
    <format dxfId="257">
      <pivotArea outline="0" collapsedLevelsAreSubtotals="1" fieldPosition="0"/>
    </format>
    <format dxfId="258">
      <pivotArea type="all" dataOnly="0" outline="0" fieldPosition="0"/>
    </format>
    <format dxfId="259">
      <pivotArea type="all" dataOnly="0" outline="0" fieldPosition="0"/>
    </format>
    <format dxfId="260">
      <pivotArea field="-2" type="button" dataOnly="0" labelOnly="1" outline="0" axis="axisCol" fieldPosition="0"/>
    </format>
    <format dxfId="261">
      <pivotArea field="15" type="button" dataOnly="0" labelOnly="1" outline="0"/>
    </format>
    <format dxfId="262">
      <pivotArea type="topRight" dataOnly="0" labelOnly="1" outline="0" fieldPosition="0"/>
    </format>
    <format dxfId="263">
      <pivotArea field="-2" type="button" dataOnly="0" labelOnly="1" outline="0" axis="axisCol" fieldPosition="0"/>
    </format>
    <format dxfId="264">
      <pivotArea field="15" type="button" dataOnly="0" labelOnly="1" outline="0"/>
    </format>
    <format dxfId="265">
      <pivotArea type="topRight" dataOnly="0" labelOnly="1" outline="0" fieldPosition="0"/>
    </format>
    <format dxfId="266">
      <pivotArea type="all" dataOnly="0" outline="0" fieldPosition="0"/>
    </format>
    <format dxfId="267">
      <pivotArea type="origin" dataOnly="0" labelOnly="1" outline="0" offset="A1" fieldPosition="0"/>
    </format>
    <format dxfId="268">
      <pivotArea dataOnly="0" labelOnly="1" outline="0" axis="axisValues" fieldPosition="0"/>
    </format>
    <format dxfId="269">
      <pivotArea field="15" type="button" dataOnly="0" labelOnly="1" outline="0"/>
    </format>
    <format dxfId="270">
      <pivotArea type="topRight" dataOnly="0" labelOnly="1" outline="0" fieldPosition="0"/>
    </format>
    <format dxfId="271">
      <pivotArea type="origin" dataOnly="0" labelOnly="1" outline="0" offset="A2" fieldPosition="0"/>
    </format>
    <format dxfId="272">
      <pivotArea type="all" dataOnly="0" outline="0" fieldPosition="0"/>
    </format>
    <format dxfId="273">
      <pivotArea type="all" dataOnly="0" outline="0" fieldPosition="0"/>
    </format>
    <format dxfId="27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5">
      <pivotArea type="all" dataOnly="0" outline="0" fieldPosition="0"/>
    </format>
    <format dxfId="2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7">
      <pivotArea type="all" dataOnly="0" outline="0" fieldPosition="0"/>
    </format>
    <format dxfId="246">
      <pivotArea field="1" type="button" dataOnly="0" labelOnly="1" outline="0" axis="axisRow" fieldPosition="0"/>
    </format>
    <format dxfId="245">
      <pivotArea field="1" type="button" dataOnly="0" labelOnly="1" outline="0" axis="axisRow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1" type="button" dataOnly="0" labelOnly="1" outline="0" axis="axisRow" fieldPosition="0"/>
    </format>
    <format dxfId="144">
      <pivotArea dataOnly="0" labelOnly="1" fieldPosition="0">
        <references count="1">
          <reference field="1" count="0"/>
        </references>
      </pivotArea>
    </format>
    <format dxfId="1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A058D-7AEE-407C-93A0-849E430AD7E9}" name="Tableau croisé dynamique4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83" rowHeaderCaption="Ville" colHeaderCaption="Attente longue">
  <location ref="A82:E90" firstHeaderRow="1" firstDataRow="3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axis="axisRow"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dataField="1" showAll="0"/>
    <pivotField showAll="0"/>
    <pivotField numFmtId="2" showAll="0"/>
    <pivotField axis="axisCol" numFmtId="2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15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Temps d'attente moyen " fld="5" subtotal="average" baseField="1" baseItem="0"/>
    <dataField name="Taux_Insatisfait" fld="12" subtotal="average" baseField="0" baseItem="1" numFmtId="10"/>
  </dataFields>
  <formats count="33">
    <format dxfId="276">
      <pivotArea type="all" dataOnly="0" outline="0" fieldPosition="0"/>
    </format>
    <format dxfId="277">
      <pivotArea outline="0" collapsedLevelsAreSubtotals="1" fieldPosition="0"/>
    </format>
    <format dxfId="278">
      <pivotArea field="11" type="button" dataOnly="0" labelOnly="1" outline="0"/>
    </format>
    <format dxfId="279">
      <pivotArea dataOnly="0" labelOnly="1" grandRow="1" outline="0" fieldPosition="0"/>
    </format>
    <format dxfId="280">
      <pivotArea type="all" dataOnly="0" outline="0" fieldPosition="0"/>
    </format>
    <format dxfId="281">
      <pivotArea outline="0" collapsedLevelsAreSubtotals="1" fieldPosition="0"/>
    </format>
    <format dxfId="282">
      <pivotArea field="11" type="button" dataOnly="0" labelOnly="1" outline="0"/>
    </format>
    <format dxfId="283">
      <pivotArea dataOnly="0" labelOnly="1" grandRow="1" outline="0" fieldPosition="0"/>
    </format>
    <format dxfId="284">
      <pivotArea outline="0" collapsedLevelsAreSubtotals="1" fieldPosition="0"/>
    </format>
    <format dxfId="285">
      <pivotArea type="all" dataOnly="0" outline="0" fieldPosition="0"/>
    </format>
    <format dxfId="286">
      <pivotArea type="all" dataOnly="0" outline="0" fieldPosition="0"/>
    </format>
    <format dxfId="287">
      <pivotArea field="-2" type="button" dataOnly="0" labelOnly="1" outline="0" axis="axisCol" fieldPosition="1"/>
    </format>
    <format dxfId="288">
      <pivotArea field="15" type="button" dataOnly="0" labelOnly="1" outline="0" axis="axisCol" fieldPosition="0"/>
    </format>
    <format dxfId="289">
      <pivotArea type="topRight" dataOnly="0" labelOnly="1" outline="0" fieldPosition="0"/>
    </format>
    <format dxfId="290">
      <pivotArea field="-2" type="button" dataOnly="0" labelOnly="1" outline="0" axis="axisCol" fieldPosition="1"/>
    </format>
    <format dxfId="291">
      <pivotArea field="15" type="button" dataOnly="0" labelOnly="1" outline="0" axis="axisCol" fieldPosition="0"/>
    </format>
    <format dxfId="292">
      <pivotArea type="topRight" dataOnly="0" labelOnly="1" outline="0" fieldPosition="0"/>
    </format>
    <format dxfId="293">
      <pivotArea type="all" dataOnly="0" outline="0" fieldPosition="0"/>
    </format>
    <format dxfId="294">
      <pivotArea dataOnly="0" labelOnly="1" outline="0" axis="axisValues" fieldPosition="0"/>
    </format>
    <format dxfId="295">
      <pivotArea type="all" dataOnly="0" outline="0" fieldPosition="0"/>
    </format>
    <format dxfId="296">
      <pivotArea type="all" dataOnly="0" outline="0" fieldPosition="0"/>
    </format>
    <format dxfId="29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15" type="button" dataOnly="0" labelOnly="1" outline="0" axis="axisCol" fieldPosition="0"/>
    </format>
    <format dxfId="138">
      <pivotArea field="-2" type="button" dataOnly="0" labelOnly="1" outline="0" axis="axisCol" fieldPosition="1"/>
    </format>
    <format dxfId="137">
      <pivotArea type="topRight" dataOnly="0" labelOnly="1" outline="0" fieldPosition="0"/>
    </format>
    <format dxfId="136">
      <pivotArea field="1" type="button" dataOnly="0" labelOnly="1" outline="0" axis="axisRow" fieldPosition="0"/>
    </format>
    <format dxfId="135">
      <pivotArea dataOnly="0" labelOnly="1" fieldPosition="0">
        <references count="1">
          <reference field="1" count="0"/>
        </references>
      </pivotArea>
    </format>
    <format dxfId="134">
      <pivotArea dataOnly="0" labelOnly="1" fieldPosition="0">
        <references count="1">
          <reference field="15" count="0"/>
        </references>
      </pivotArea>
    </format>
    <format dxfId="13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13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F6F55-B863-4DB4-9218-C059C43002F4}" name="Tableau croisé dynamique3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83" rowHeaderCaption="Ville" colHeaderCaption="Attente longue">
  <location ref="A16:C18" firstHeaderRow="1" firstDataRow="2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dataField="1" showAll="0"/>
    <pivotField showAll="0"/>
    <pivotField numFmtId="2" showAll="0"/>
    <pivotField axis="axisCol" numFmtId="2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</pivotFields>
  <rowItems count="1">
    <i/>
  </rowItems>
  <colFields count="1">
    <field x="15"/>
  </colFields>
  <colItems count="2">
    <i>
      <x/>
    </i>
    <i>
      <x v="1"/>
    </i>
  </colItems>
  <dataFields count="1">
    <dataField name="Taux_Insatisfait" fld="12" subtotal="average" baseField="1" baseItem="2" numFmtId="10"/>
  </dataFields>
  <formats count="29">
    <format dxfId="298">
      <pivotArea type="all" dataOnly="0" outline="0" fieldPosition="0"/>
    </format>
    <format dxfId="299">
      <pivotArea outline="0" collapsedLevelsAreSubtotals="1" fieldPosition="0"/>
    </format>
    <format dxfId="300">
      <pivotArea field="11" type="button" dataOnly="0" labelOnly="1" outline="0"/>
    </format>
    <format dxfId="301">
      <pivotArea dataOnly="0" labelOnly="1" grandRow="1" outline="0" fieldPosition="0"/>
    </format>
    <format dxfId="302">
      <pivotArea type="all" dataOnly="0" outline="0" fieldPosition="0"/>
    </format>
    <format dxfId="303">
      <pivotArea outline="0" collapsedLevelsAreSubtotals="1" fieldPosition="0"/>
    </format>
    <format dxfId="304">
      <pivotArea field="11" type="button" dataOnly="0" labelOnly="1" outline="0"/>
    </format>
    <format dxfId="305">
      <pivotArea dataOnly="0" labelOnly="1" grandRow="1" outline="0" fieldPosition="0"/>
    </format>
    <format dxfId="306">
      <pivotArea outline="0" collapsedLevelsAreSubtotals="1" fieldPosition="0"/>
    </format>
    <format dxfId="30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8">
      <pivotArea type="all" dataOnly="0" outline="0" fieldPosition="0"/>
    </format>
    <format dxfId="3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0">
      <pivotArea type="all" dataOnly="0" outline="0" fieldPosition="0"/>
    </format>
    <format dxfId="311">
      <pivotArea field="-2" type="button" dataOnly="0" labelOnly="1" outline="0" axis="axisValues" fieldPosition="0"/>
    </format>
    <format dxfId="312">
      <pivotArea field="15" type="button" dataOnly="0" labelOnly="1" outline="0" axis="axisCol" fieldPosition="0"/>
    </format>
    <format dxfId="313">
      <pivotArea type="topRight" dataOnly="0" labelOnly="1" outline="0" fieldPosition="0"/>
    </format>
    <format dxfId="3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5">
      <pivotArea field="-2" type="button" dataOnly="0" labelOnly="1" outline="0" axis="axisValues" fieldPosition="0"/>
    </format>
    <format dxfId="316">
      <pivotArea field="15" type="button" dataOnly="0" labelOnly="1" outline="0" axis="axisCol" fieldPosition="0"/>
    </format>
    <format dxfId="317">
      <pivotArea type="topRight" dataOnly="0" labelOnly="1" outline="0" fieldPosition="0"/>
    </format>
    <format dxfId="3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offset="A1" fieldPosition="0"/>
    </format>
    <format dxfId="128">
      <pivotArea dataOnly="0" labelOnly="1" outline="0" axis="axisValues" fieldPosition="0"/>
    </format>
    <format dxfId="127">
      <pivotArea field="15" type="button" dataOnly="0" labelOnly="1" outline="0" axis="axisCol" fieldPosition="0"/>
    </format>
    <format dxfId="126">
      <pivotArea type="topRight" dataOnly="0" labelOnly="1" outline="0" fieldPosition="0"/>
    </format>
    <format dxfId="125">
      <pivotArea type="origin" dataOnly="0" labelOnly="1" outline="0" offset="A2" fieldPosition="0"/>
    </format>
    <format dxfId="124">
      <pivotArea dataOnly="0" labelOnly="1" fieldPosition="0">
        <references count="1">
          <reference field="15" count="0"/>
        </references>
      </pivotArea>
    </format>
  </formats>
  <chartFormats count="10">
    <chartFormat chart="15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1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51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51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72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72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73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73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8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82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0F77A-9A21-47D8-A23C-8002DB262E94}" name="Tableau croisé dynamique7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56" rowHeaderCaption="Ville" colHeaderCaption="Attente longue">
  <location ref="A32:C39" firstHeaderRow="1" firstDataRow="2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axis="axisRow" showAll="0" sortType="descending">
      <items count="7">
        <item x="4"/>
        <item x="0"/>
        <item x="1"/>
        <item x="5"/>
        <item x="3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5" count="1" selected="0">
              <x v="1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dataField="1" showAll="0"/>
    <pivotField showAll="0"/>
    <pivotField numFmtId="2" showAll="0"/>
    <pivotField axis="axisCol" numFmtId="2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</pivotFields>
  <rowFields count="1">
    <field x="1"/>
  </rowFields>
  <rowItems count="6">
    <i>
      <x v="5"/>
    </i>
    <i>
      <x v="3"/>
    </i>
    <i>
      <x v="1"/>
    </i>
    <i>
      <x v="2"/>
    </i>
    <i>
      <x/>
    </i>
    <i>
      <x v="4"/>
    </i>
  </rowItems>
  <colFields count="1">
    <field x="15"/>
  </colFields>
  <colItems count="2">
    <i>
      <x/>
    </i>
    <i>
      <x v="1"/>
    </i>
  </colItems>
  <dataFields count="1">
    <dataField name="Taux_Insatisfait" fld="12" subtotal="average" baseField="10" baseItem="1" numFmtId="10"/>
  </dataFields>
  <formats count="18"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11" type="button" dataOnly="0" labelOnly="1" outline="0"/>
    </format>
    <format dxfId="325">
      <pivotArea dataOnly="0" labelOnly="1" grandRow="1" outline="0" fieldPosition="0"/>
    </format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11" type="button" dataOnly="0" labelOnly="1" outline="0"/>
    </format>
    <format dxfId="321">
      <pivotArea dataOnly="0" labelOnly="1" grandRow="1" outline="0" fieldPosition="0"/>
    </format>
    <format dxfId="320">
      <pivotArea outline="0" collapsedLevelsAreSubtotals="1" fieldPosition="0"/>
    </format>
    <format dxfId="3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type="origin" dataOnly="0" labelOnly="1" outline="0" fieldPosition="0"/>
    </format>
    <format dxfId="120">
      <pivotArea field="15" type="button" dataOnly="0" labelOnly="1" outline="0" axis="axisCol" fieldPosition="0"/>
    </format>
    <format dxfId="119">
      <pivotArea type="topRight" dataOnly="0" labelOnly="1" outline="0" fieldPosition="0"/>
    </format>
    <format dxfId="118">
      <pivotArea field="1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6">
      <pivotArea dataOnly="0" labelOnly="1" fieldPosition="0">
        <references count="1">
          <reference field="15" count="0"/>
        </references>
      </pivotArea>
    </format>
  </formats>
  <chartFormats count="8">
    <chartFormat chart="148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48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48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1"/>
          </reference>
        </references>
      </pivotArea>
    </chartFormat>
    <chartFormat chart="148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1"/>
          </reference>
        </references>
      </pivotArea>
    </chartFormat>
    <chartFormat chart="148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1"/>
          </reference>
        </references>
      </pivotArea>
    </chartFormat>
    <chartFormat chart="148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1"/>
          </reference>
        </references>
      </pivotArea>
    </chartFormat>
    <chartFormat chart="148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5" count="1" selected="0">
            <x v="1"/>
          </reference>
        </references>
      </pivotArea>
    </chartFormat>
    <chartFormat chart="148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9872A-45E2-4E43-B728-00FEFC96C84D}" name="Tableau croisé dynamique37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58" rowHeaderCaption="Canal" colHeaderCaption="Attente longue">
  <location ref="A54:C59" firstHeaderRow="1" firstDataRow="2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5"/>
        <item x="2"/>
        <item x="3"/>
        <item x="4"/>
        <item t="default"/>
      </items>
    </pivotField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5" count="1" selected="0">
              <x v="1"/>
            </reference>
          </references>
        </pivotArea>
      </autoSortScope>
    </pivotField>
    <pivotField dataField="1" showAll="0"/>
    <pivotField showAll="0"/>
    <pivotField numFmtId="2" showAll="0"/>
    <pivotField axis="axisCol" numFmtId="2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</pivotFields>
  <rowFields count="1">
    <field x="11"/>
  </rowFields>
  <rowItems count="4">
    <i>
      <x v="2"/>
    </i>
    <i>
      <x/>
    </i>
    <i>
      <x v="1"/>
    </i>
    <i>
      <x v="3"/>
    </i>
  </rowItems>
  <colFields count="1">
    <field x="15"/>
  </colFields>
  <colItems count="2">
    <i>
      <x/>
    </i>
    <i>
      <x v="1"/>
    </i>
  </colItems>
  <dataFields count="1">
    <dataField name="Taux_Insatisfait" fld="12" subtotal="average" baseField="10" baseItem="1" numFmtId="10"/>
  </dataFields>
  <formats count="29">
    <format dxfId="349">
      <pivotArea type="all" dataOnly="0" outline="0" fieldPosition="0"/>
    </format>
    <format dxfId="348">
      <pivotArea outline="0" collapsedLevelsAreSubtotals="1" fieldPosition="0"/>
    </format>
    <format dxfId="347">
      <pivotArea field="11" type="button" dataOnly="0" labelOnly="1" outline="0" axis="axisRow" fieldPosition="0"/>
    </format>
    <format dxfId="346">
      <pivotArea dataOnly="0" labelOnly="1" grandRow="1" outline="0" fieldPosition="0"/>
    </format>
    <format dxfId="345">
      <pivotArea type="all" dataOnly="0" outline="0" fieldPosition="0"/>
    </format>
    <format dxfId="344">
      <pivotArea outline="0" collapsedLevelsAreSubtotals="1" fieldPosition="0"/>
    </format>
    <format dxfId="343">
      <pivotArea field="11" type="button" dataOnly="0" labelOnly="1" outline="0" axis="axisRow" fieldPosition="0"/>
    </format>
    <format dxfId="342">
      <pivotArea dataOnly="0" labelOnly="1" grandRow="1" outline="0" fieldPosition="0"/>
    </format>
    <format dxfId="341">
      <pivotArea outline="0" collapsedLevelsAreSubtotals="1" fieldPosition="0"/>
    </format>
    <format dxfId="3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9">
      <pivotArea type="all" dataOnly="0" outline="0" fieldPosition="0"/>
    </format>
    <format dxfId="338">
      <pivotArea type="origin" dataOnly="0" labelOnly="1" outline="0" fieldPosition="0"/>
    </format>
    <format dxfId="337">
      <pivotArea field="15" type="button" dataOnly="0" labelOnly="1" outline="0" axis="axisCol" fieldPosition="0"/>
    </format>
    <format dxfId="336">
      <pivotArea type="topRight" dataOnly="0" labelOnly="1" outline="0" fieldPosition="0"/>
    </format>
    <format dxfId="335">
      <pivotArea field="11" type="button" dataOnly="0" labelOnly="1" outline="0" axis="axisRow" fieldPosition="0"/>
    </format>
    <format dxfId="334">
      <pivotArea dataOnly="0" labelOnly="1" fieldPosition="0">
        <references count="1">
          <reference field="15" count="0"/>
        </references>
      </pivotArea>
    </format>
    <format dxfId="333">
      <pivotArea type="origin" dataOnly="0" labelOnly="1" outline="0" fieldPosition="0"/>
    </format>
    <format dxfId="332">
      <pivotArea field="15" type="button" dataOnly="0" labelOnly="1" outline="0" axis="axisCol" fieldPosition="0"/>
    </format>
    <format dxfId="331">
      <pivotArea type="topRight" dataOnly="0" labelOnly="1" outline="0" fieldPosition="0"/>
    </format>
    <format dxfId="330">
      <pivotArea field="11" type="button" dataOnly="0" labelOnly="1" outline="0" axis="axisRow" fieldPosition="0"/>
    </format>
    <format dxfId="329">
      <pivotArea dataOnly="0" labelOnly="1" fieldPosition="0">
        <references count="1">
          <reference field="15" count="0"/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15" type="button" dataOnly="0" labelOnly="1" outline="0" axis="axisCol" fieldPosition="0"/>
    </format>
    <format dxfId="111">
      <pivotArea type="topRight" dataOnly="0" labelOnly="1" outline="0" fieldPosition="0"/>
    </format>
    <format dxfId="110">
      <pivotArea field="11" type="button" dataOnly="0" labelOnly="1" outline="0" axis="axisRow" fieldPosition="0"/>
    </format>
    <format dxfId="109">
      <pivotArea dataOnly="0" labelOnly="1" fieldPosition="0">
        <references count="1">
          <reference field="11" count="0"/>
        </references>
      </pivotArea>
    </format>
    <format dxfId="108">
      <pivotArea dataOnly="0" labelOnly="1" fieldPosition="0">
        <references count="1">
          <reference field="15" count="0"/>
        </references>
      </pivotArea>
    </format>
  </formats>
  <chartFormats count="2">
    <chartFormat chart="148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48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A26EA-F216-41A4-9DD3-278B3D77392D}" name="Tableau croisé dynamique33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66" rowHeaderCaption="Ville">
  <location ref="A250:C256" firstHeaderRow="0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axis="axisRow" showAll="0" sortType="descending">
      <items count="7">
        <item x="4"/>
        <item x="0"/>
        <item x="1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dataField="1" showAll="0"/>
    <pivotField showAll="0"/>
    <pivotField numFmtId="2" showAll="0"/>
    <pivotField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</pivotFields>
  <rowFields count="1">
    <field x="1"/>
  </rowFields>
  <rowItems count="6">
    <i>
      <x v="3"/>
    </i>
    <i>
      <x/>
    </i>
    <i>
      <x v="4"/>
    </i>
    <i>
      <x v="2"/>
    </i>
    <i>
      <x v="5"/>
    </i>
    <i>
      <x v="1"/>
    </i>
  </rowItems>
  <colFields count="1">
    <field x="-2"/>
  </colFields>
  <colItems count="2">
    <i>
      <x/>
    </i>
    <i i="1">
      <x v="1"/>
    </i>
  </colItems>
  <dataFields count="2">
    <dataField name="Nombre Observations" fld="9" subtotal="count" baseField="3" baseItem="1"/>
    <dataField name="Taux_Insatisfait" fld="12" subtotal="average" baseField="1" baseItem="1" numFmtId="10"/>
  </dataFields>
  <formats count="18">
    <format dxfId="362">
      <pivotArea type="all" dataOnly="0" outline="0" fieldPosition="0"/>
    </format>
    <format dxfId="361">
      <pivotArea outline="0" collapsedLevelsAreSubtotals="1" fieldPosition="0"/>
    </format>
    <format dxfId="360">
      <pivotArea field="11" type="button" dataOnly="0" labelOnly="1" outline="0"/>
    </format>
    <format dxfId="359">
      <pivotArea dataOnly="0" labelOnly="1" grandRow="1" outline="0" fieldPosition="0"/>
    </format>
    <format dxfId="358">
      <pivotArea type="all" dataOnly="0" outline="0" fieldPosition="0"/>
    </format>
    <format dxfId="357">
      <pivotArea outline="0" collapsedLevelsAreSubtotals="1" fieldPosition="0"/>
    </format>
    <format dxfId="356">
      <pivotArea field="11" type="button" dataOnly="0" labelOnly="1" outline="0"/>
    </format>
    <format dxfId="355">
      <pivotArea dataOnly="0" labelOnly="1" grandRow="1" outline="0" fieldPosition="0"/>
    </format>
    <format dxfId="354">
      <pivotArea outline="0" collapsedLevelsAreSubtotals="1" fieldPosition="0"/>
    </format>
    <format dxfId="353">
      <pivotArea type="all" dataOnly="0" outline="0" fieldPosition="0"/>
    </format>
    <format dxfId="352">
      <pivotArea field="3" type="button" dataOnly="0" labelOnly="1" outline="0"/>
    </format>
    <format dxfId="351">
      <pivotArea dataOnly="0" labelOnly="1" outline="0" axis="axisValues" fieldPosition="0"/>
    </format>
    <format dxfId="3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77BA0-9F77-4A8A-8157-F09B273DBFF4}" name="Tableau croisé dynamique30" cacheId="3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chartFormat="166" rowHeaderCaption="Secteur">
  <location ref="A208:C211" firstHeaderRow="0" firstDataRow="1" firstDataCol="1"/>
  <pivotFields count="18">
    <pivotField showAll="0">
      <items count="95">
        <item x="9"/>
        <item x="41"/>
        <item x="15"/>
        <item x="20"/>
        <item x="75"/>
        <item x="42"/>
        <item x="4"/>
        <item x="82"/>
        <item x="67"/>
        <item x="47"/>
        <item x="43"/>
        <item x="74"/>
        <item x="36"/>
        <item x="76"/>
        <item x="21"/>
        <item x="50"/>
        <item x="29"/>
        <item x="39"/>
        <item x="55"/>
        <item x="46"/>
        <item x="22"/>
        <item x="25"/>
        <item x="57"/>
        <item x="63"/>
        <item x="7"/>
        <item x="71"/>
        <item x="60"/>
        <item x="91"/>
        <item x="24"/>
        <item x="64"/>
        <item x="13"/>
        <item x="34"/>
        <item x="38"/>
        <item x="33"/>
        <item x="61"/>
        <item x="35"/>
        <item x="45"/>
        <item m="1" x="93"/>
        <item x="1"/>
        <item x="53"/>
        <item x="72"/>
        <item x="18"/>
        <item x="23"/>
        <item x="26"/>
        <item x="58"/>
        <item x="0"/>
        <item x="59"/>
        <item x="77"/>
        <item x="30"/>
        <item x="62"/>
        <item x="10"/>
        <item x="11"/>
        <item x="84"/>
        <item x="6"/>
        <item x="8"/>
        <item x="27"/>
        <item x="73"/>
        <item x="19"/>
        <item x="28"/>
        <item x="3"/>
        <item x="68"/>
        <item x="66"/>
        <item x="31"/>
        <item x="65"/>
        <item x="49"/>
        <item x="17"/>
        <item x="44"/>
        <item x="48"/>
        <item x="56"/>
        <item x="2"/>
        <item x="14"/>
        <item x="88"/>
        <item x="40"/>
        <item x="16"/>
        <item x="5"/>
        <item x="51"/>
        <item x="32"/>
        <item x="70"/>
        <item x="69"/>
        <item x="54"/>
        <item x="37"/>
        <item x="12"/>
        <item x="52"/>
        <item x="81"/>
        <item x="90"/>
        <item x="87"/>
        <item x="92"/>
        <item x="78"/>
        <item x="79"/>
        <item x="85"/>
        <item x="83"/>
        <item x="80"/>
        <item x="89"/>
        <item x="86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5"/>
        <item x="2"/>
        <item x="3"/>
        <item x="4"/>
        <item t="default"/>
      </items>
    </pivotField>
    <pivotField showAll="0" sortType="ascending">
      <items count="5">
        <item x="0"/>
        <item x="1"/>
        <item x="3"/>
        <item x="2"/>
        <item t="default"/>
      </items>
    </pivotField>
    <pivotField showAll="0"/>
    <pivotField dataField="1" showAll="0"/>
    <pivotField numFmtId="2" showAll="0"/>
    <pivotField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Moyenne de Gravité critique" fld="13" subtotal="average" baseField="3" baseItem="0"/>
    <dataField name="Nombre Observations" fld="9" subtotal="count" baseField="3" baseItem="1"/>
  </dataFields>
  <formats count="18">
    <format dxfId="375">
      <pivotArea type="all" dataOnly="0" outline="0" fieldPosition="0"/>
    </format>
    <format dxfId="374">
      <pivotArea outline="0" collapsedLevelsAreSubtotals="1" fieldPosition="0"/>
    </format>
    <format dxfId="373">
      <pivotArea field="11" type="button" dataOnly="0" labelOnly="1" outline="0"/>
    </format>
    <format dxfId="372">
      <pivotArea dataOnly="0" labelOnly="1" grandRow="1" outline="0" fieldPosition="0"/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field="11" type="button" dataOnly="0" labelOnly="1" outline="0"/>
    </format>
    <format dxfId="368">
      <pivotArea dataOnly="0" labelOnly="1" grandRow="1" outline="0" fieldPosition="0"/>
    </format>
    <format dxfId="367">
      <pivotArea outline="0" collapsedLevelsAreSubtotals="1" fieldPosition="0"/>
    </format>
    <format dxfId="366">
      <pivotArea type="all" dataOnly="0" outline="0" fieldPosition="0"/>
    </format>
    <format dxfId="365">
      <pivotArea dataOnly="0" labelOnly="1" outline="0" axis="axisValues" fieldPosition="0"/>
    </format>
    <format dxfId="3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3" type="button" dataOnly="0" labelOnly="1" outline="0" axis="axisRow" fieldPosition="0"/>
    </format>
    <format dxfId="99">
      <pivotArea dataOnly="0" labelOnly="1" fieldPosition="0">
        <references count="1">
          <reference field="3" count="0"/>
        </references>
      </pivotArea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765A8D47-D5EE-475E-A7F8-28841286D461}" sourceName="Ville">
  <pivotTables>
    <pivotTable tabId="32" name="Secteur"/>
    <pivotTable tabId="32" name="Phase de parcours"/>
    <pivotTable tabId="32" name="Problèmes"/>
    <pivotTable tabId="32" name="Gravité1"/>
    <pivotTable tabId="32" name="Satisfaction"/>
    <pivotTable tabId="32" name="Insatisfaction"/>
    <pivotTable tabId="32" name="Problèmes des Insatisfaits"/>
    <pivotTable tabId="32" name="Evolution"/>
    <pivotTable tabId="32" name="Ville"/>
    <pivotTable tabId="32" name="Gravité2"/>
    <pivotTable tabId="32" name="Insatisfaction par ville"/>
    <pivotTable tabId="32" name="Tableau croisé dynamique2"/>
    <pivotTable tabId="32" name="Tableau croisé dynamique3"/>
    <pivotTable tabId="32" name="Tableau croisé dynamique10"/>
    <pivotTable tabId="37" name="Tableau croisé dynamique7"/>
    <pivotTable tabId="37" name="Tableau croisé dynamique30"/>
    <pivotTable tabId="37" name="Tableau croisé dynamique33"/>
    <pivotTable tabId="37" name="Tableau croisé dynamique37"/>
    <pivotTable tabId="37" name="Tableau croisé dynamique3"/>
    <pivotTable tabId="37" name="Tableau croisé dynamique4"/>
    <pivotTable tabId="37" name="Tableau croisé dynamique12"/>
  </pivotTables>
  <data>
    <tabular pivotCacheId="1800194949">
      <items count="6">
        <i x="4" s="1"/>
        <i x="0" s="1"/>
        <i x="1" s="1"/>
        <i x="5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cteur" xr10:uid="{49D3AE37-4C13-47E3-9A1E-3C9BFA173F37}" sourceName="Secteur">
  <pivotTables>
    <pivotTable tabId="32" name="Secteur"/>
    <pivotTable tabId="32" name="Phase de parcours"/>
    <pivotTable tabId="32" name="Problèmes"/>
    <pivotTable tabId="32" name="Gravité1"/>
    <pivotTable tabId="32" name="Satisfaction"/>
    <pivotTable tabId="32" name="Insatisfaction"/>
    <pivotTable tabId="32" name="Problèmes des Insatisfaits"/>
    <pivotTable tabId="32" name="Evolution"/>
    <pivotTable tabId="32" name="Ville"/>
    <pivotTable tabId="32" name="Gravité2"/>
    <pivotTable tabId="32" name="Insatisfaction par ville"/>
    <pivotTable tabId="32" name="Tableau croisé dynamique2"/>
    <pivotTable tabId="32" name="Tableau croisé dynamique3"/>
    <pivotTable tabId="32" name="Tableau croisé dynamique10"/>
    <pivotTable tabId="37" name="Tableau croisé dynamique7"/>
    <pivotTable tabId="37" name="Tableau croisé dynamique30"/>
    <pivotTable tabId="37" name="Tableau croisé dynamique33"/>
    <pivotTable tabId="37" name="Tableau croisé dynamique37"/>
    <pivotTable tabId="37" name="Tableau croisé dynamique3"/>
    <pivotTable tabId="37" name="Tableau croisé dynamique4"/>
    <pivotTable tabId="37" name="Tableau croisé dynamique12"/>
  </pivotTables>
  <data>
    <tabular pivotCacheId="1800194949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hase_parcours" xr10:uid="{279F90A8-3BAE-43C7-99D6-F92BC564E076}" sourceName="Phase_parcours">
  <pivotTables>
    <pivotTable tabId="32" name="Secteur"/>
    <pivotTable tabId="32" name="Phase de parcours"/>
    <pivotTable tabId="32" name="Problèmes"/>
    <pivotTable tabId="32" name="Gravité1"/>
    <pivotTable tabId="32" name="Satisfaction"/>
    <pivotTable tabId="32" name="Insatisfaction"/>
    <pivotTable tabId="32" name="Problèmes des Insatisfaits"/>
    <pivotTable tabId="32" name="Evolution"/>
    <pivotTable tabId="32" name="Ville"/>
    <pivotTable tabId="32" name="Gravité2"/>
    <pivotTable tabId="32" name="Insatisfaction par ville"/>
    <pivotTable tabId="32" name="Tableau croisé dynamique2"/>
    <pivotTable tabId="32" name="Tableau croisé dynamique3"/>
    <pivotTable tabId="32" name="Tableau croisé dynamique10"/>
    <pivotTable tabId="37" name="Tableau croisé dynamique7"/>
    <pivotTable tabId="37" name="Tableau croisé dynamique30"/>
    <pivotTable tabId="37" name="Tableau croisé dynamique33"/>
    <pivotTable tabId="37" name="Tableau croisé dynamique37"/>
    <pivotTable tabId="37" name="Tableau croisé dynamique3"/>
    <pivotTable tabId="37" name="Tableau croisé dynamique4"/>
    <pivotTable tabId="37" name="Tableau croisé dynamique12"/>
  </pivotTables>
  <data>
    <tabular pivotCacheId="1800194949">
      <items count="6">
        <i x="0" s="1"/>
        <i x="1" s="1"/>
        <i x="5" s="1"/>
        <i x="2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nal_acces" xr10:uid="{15A95D2D-65BD-4C8D-B207-4BDF77044273}" sourceName="Canal_acces">
  <pivotTables>
    <pivotTable tabId="32" name="Secteur"/>
    <pivotTable tabId="32" name="Phase de parcours"/>
    <pivotTable tabId="32" name="Problèmes"/>
    <pivotTable tabId="32" name="Gravité1"/>
    <pivotTable tabId="32" name="Satisfaction"/>
    <pivotTable tabId="32" name="Insatisfaction"/>
    <pivotTable tabId="32" name="Problèmes des Insatisfaits"/>
    <pivotTable tabId="32" name="Evolution"/>
    <pivotTable tabId="32" name="Ville"/>
    <pivotTable tabId="32" name="Gravité2"/>
    <pivotTable tabId="32" name="Insatisfaction par ville"/>
    <pivotTable tabId="32" name="Tableau croisé dynamique2"/>
    <pivotTable tabId="32" name="Tableau croisé dynamique3"/>
    <pivotTable tabId="32" name="Tableau croisé dynamique10"/>
    <pivotTable tabId="37" name="Tableau croisé dynamique7"/>
    <pivotTable tabId="37" name="Tableau croisé dynamique30"/>
    <pivotTable tabId="37" name="Tableau croisé dynamique33"/>
    <pivotTable tabId="37" name="Tableau croisé dynamique37"/>
    <pivotTable tabId="37" name="Tableau croisé dynamique3"/>
    <pivotTable tabId="37" name="Tableau croisé dynamique4"/>
    <pivotTable tabId="37" name="Tableau croisé dynamique12"/>
  </pivotTables>
  <data>
    <tabular pivotCacheId="1800194949">
      <items count="4">
        <i x="0" s="1"/>
        <i x="1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ille" xr10:uid="{BB327527-5C67-4D37-994B-439284F7726C}" cache="Segment_Ville" caption="Ville" rowHeight="209550"/>
  <slicer name="Secteur" xr10:uid="{E2829544-1154-417C-B30A-D0F5D432E9FD}" cache="Segment_Secteur" caption="Secteur" rowHeight="209550"/>
  <slicer name="Phase_parcours" xr10:uid="{CBFE0BBC-3E6B-402A-B1A5-9F918993C406}" cache="Segment_Phase_parcours" caption="Phase_parcours" rowHeight="209550"/>
  <slicer name="Canal_acces" xr10:uid="{EF4669AD-9C0E-4AAC-869C-C70DC0DD5B9C}" cache="Segment_Canal_acces" caption="Canal_acces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C40122-6E78-4BEE-A1B5-B179E0F8C20F}" name="Insatisfaction" displayName="Insatisfaction" ref="I1:K62" totalsRowCount="1" headerRowDxfId="6" dataDxfId="4" totalsRowDxfId="5">
  <tableColumns count="3">
    <tableColumn id="1" xr3:uid="{D537A8D8-FD02-4873-A53B-1640B87489DF}" name="Secteur" totalsRowLabel="Total" dataDxfId="8" totalsRowDxfId="3" dataCellStyle="Normal 2"/>
    <tableColumn id="2" xr3:uid="{32FF9159-38CC-41F1-8EE4-43C218E39D84}" name="Type_lieu" dataDxfId="7" totalsRowDxfId="2"/>
    <tableColumn id="3" xr3:uid="{2C53F831-F753-4569-B62C-31272C4F85BE}" name="Insatisfait" totalsRowFunction="sum" dataDxfId="1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624F42C-B289-4055-99D0-65A2F3DD8577}" name="DataKPI" displayName="DataKPI" ref="A1:P251" totalsRowShown="0" headerRowDxfId="14" dataDxfId="13" headerRowCellStyle="Normal 2">
  <autoFilter ref="A1:P251" xr:uid="{A624F42C-B289-4055-99D0-65A2F3DD8577}"/>
  <tableColumns count="16">
    <tableColumn id="1" xr3:uid="{EF523C81-728A-430E-866C-D73A18C449D3}" name="Date_observation" dataDxfId="26"/>
    <tableColumn id="2" xr3:uid="{FF9E67A2-FAE9-418A-90DA-1F2FAAE695E9}" name="Ville" dataDxfId="25"/>
    <tableColumn id="3" xr3:uid="{17E69D45-DF70-4840-A0CC-13154298EC36}" name="code_postal" dataDxfId="24"/>
    <tableColumn id="4" xr3:uid="{C42C4CE3-D6D5-4030-9CB0-A8E55716129A}" name="Secteur" dataDxfId="23" dataCellStyle="Normal 2"/>
    <tableColumn id="5" xr3:uid="{760A7FBE-F19D-4A67-8288-FDF0AE8B2870}" name="Type_lieu" dataDxfId="22"/>
    <tableColumn id="6" xr3:uid="{F3C97953-9E17-471B-8692-70E7145529AA}" name="Temps_attente_minutes" dataDxfId="21"/>
    <tableColumn id="7" xr3:uid="{7573C38F-D402-471D-AD89-C038EB13140B}" name="Niveau_satisfaction_1_5" dataDxfId="20"/>
    <tableColumn id="8" xr3:uid="{96EF2887-D73C-44D2-AE36-49E578F2B7F7}" name="Catégorie_problème" dataDxfId="19"/>
    <tableColumn id="9" xr3:uid="{3366FB06-2951-41AB-9C55-257B5FD91F33}" name="Niveau_gravité_1_3" dataDxfId="18"/>
    <tableColumn id="10" xr3:uid="{26FBA1DC-331B-478B-8AA9-D735A0C02DFB}" name="Score_accessibilité_0_100" dataDxfId="17"/>
    <tableColumn id="11" xr3:uid="{497FF7F8-D4A8-4412-91DB-94E3CF1F9EDC}" name="Phase_parcours" dataDxfId="16"/>
    <tableColumn id="12" xr3:uid="{291ABCBA-EC0F-4A81-99D9-16F6F1181B3B}" name="Canal_acces" dataDxfId="15"/>
    <tableColumn id="14" xr3:uid="{F584E05C-4905-4342-BBC9-D3F0F61EECD4}" name="Insatisfait" dataDxfId="12">
      <calculatedColumnFormula>IF(DataKPI[[#This Row],[Niveau_satisfaction_1_5]]&lt;=Paramètres!$C$4,1,0)</calculatedColumnFormula>
    </tableColumn>
    <tableColumn id="15" xr3:uid="{81E1E088-50BD-4850-87CB-80A976C4A3C6}" name="Gravité critique" dataDxfId="11">
      <calculatedColumnFormula>IF(DataKPI[[#This Row],[Niveau_gravité_1_3]]=3,1,0)</calculatedColumnFormula>
    </tableColumn>
    <tableColumn id="17" xr3:uid="{14C68EB1-3299-4459-AB58-4824F71BC7D2}" name="Mauvais accès" dataDxfId="10">
      <calculatedColumnFormula>IF(DataKPI[[#This Row],[Score_accessibilité_0_100]]&lt;Paramètres!$C$5,1,0)</calculatedColumnFormula>
    </tableColumn>
    <tableColumn id="18" xr3:uid="{A0DF97F3-7B82-4ACB-8F83-E44E0F584485}" name="Attente longue" dataDxfId="9">
      <calculatedColumnFormula>IF(DataKPI[[#This Row],[Temps_attente_minutes]]&gt;Paramètres!$C$6,1,0)</calculatedColumnFormula>
    </tableColumn>
  </tableColumns>
  <tableStyleInfo name="Carnet d’adresse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75E603-CA6F-41F8-B82E-F9F4D20A6505}" name="Tableau2" displayName="Tableau2" ref="A3:P24" totalsRowShown="0">
  <autoFilter ref="A3:P24" xr:uid="{3775E603-CA6F-41F8-B82E-F9F4D20A6505}"/>
  <tableColumns count="16">
    <tableColumn id="1" xr3:uid="{3E33667E-B46F-4EE8-AF17-EAF2EA10F255}" name="Date_observation" dataDxfId="564"/>
    <tableColumn id="2" xr3:uid="{43C4C63A-8A7E-482E-B463-ADAD167C6B2E}" name="Ville"/>
    <tableColumn id="3" xr3:uid="{D1C09BFE-CA1B-4E16-8D38-B56F9B1C9E8E}" name="code_postal"/>
    <tableColumn id="4" xr3:uid="{FE45D061-A44F-4CE7-850A-49E73F183CE5}" name="Secteur"/>
    <tableColumn id="5" xr3:uid="{4E49DC2E-694D-4789-A7C0-6BA0CB82C36C}" name="Type_lieu"/>
    <tableColumn id="6" xr3:uid="{6CF1D56C-03F0-413A-AB20-25557C72730E}" name="Temps_attente_minutes"/>
    <tableColumn id="7" xr3:uid="{F3873DDE-6340-46A6-AF9A-BCDE73A45B51}" name="Niveau_satisfaction_1_5"/>
    <tableColumn id="8" xr3:uid="{BD67660B-EAC7-4C9F-8C8B-9D63600DF8F4}" name="Catégorie_problème"/>
    <tableColumn id="9" xr3:uid="{2C8F1DAA-D2FE-4994-A6A2-6C1EF5BB563B}" name="Niveau_gravite_1_3"/>
    <tableColumn id="10" xr3:uid="{1BD65840-C876-44CF-8BD7-AD5F9661CB01}" name="Score_accessibilite_0_100"/>
    <tableColumn id="11" xr3:uid="{3D62EC2D-2C10-45B9-841F-9E1BB5508B89}" name="Phase_parcours"/>
    <tableColumn id="12" xr3:uid="{BEC67020-00B8-409F-B850-31CFE3773BBB}" name="Canal_acces"/>
    <tableColumn id="13" xr3:uid="{42227D2A-C000-46AD-B8CF-6AC3E2137BD3}" name="Insatisfait"/>
    <tableColumn id="14" xr3:uid="{948D6EF0-D68E-4F03-A92E-F3135F2203CD}" name="Gravité critique"/>
    <tableColumn id="15" xr3:uid="{B3858077-C60B-4FD0-AE13-651B9881BFD4}" name="Mauvais accès"/>
    <tableColumn id="16" xr3:uid="{BFCC5F4C-603F-4DC5-BB18-AD91209ECC81}" name="Attente long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F2AF6B-7ED2-4802-B8CB-E2DBBA5D6E56}" name="Tableau7" displayName="Tableau7" ref="A167:C173" totalsRowShown="0" headerRowDxfId="167" dataDxfId="166">
  <autoFilter ref="A167:C173" xr:uid="{A3F2AF6B-7ED2-4802-B8CB-E2DBBA5D6E56}"/>
  <sortState xmlns:xlrd2="http://schemas.microsoft.com/office/spreadsheetml/2017/richdata2" ref="A168:C173">
    <sortCondition descending="1" ref="C167:C173"/>
  </sortState>
  <tableColumns count="3">
    <tableColumn id="1" xr3:uid="{23BD88CB-9185-4BD2-A963-0AA3AC2691F8}" name="Ville" dataDxfId="170"/>
    <tableColumn id="2" xr3:uid="{E1E93E7D-C0D8-4CBC-BAB2-F0997020E915}" name="Satisfaction moyenne" dataDxfId="169"/>
    <tableColumn id="3" xr3:uid="{7A9B5666-C5FD-4790-95B1-93244DD22EEE}" name="Score moyen_accessibilité" dataDxfId="168"/>
  </tableColumns>
  <tableStyleInfo name="Carnet d’adresse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281436-258E-4FB2-9D07-0363FCA421FA}" name="Tableau8" displayName="Tableau8" ref="A219:C222" totalsRowShown="0" headerRowDxfId="162" dataDxfId="161">
  <autoFilter ref="A219:C222" xr:uid="{B7281436-258E-4FB2-9D07-0363FCA421FA}"/>
  <tableColumns count="3">
    <tableColumn id="1" xr3:uid="{38658737-0DF2-47AF-ABDD-57813599ABF2}" name="Secteur" dataDxfId="165"/>
    <tableColumn id="2" xr3:uid="{E20C45E0-1023-4317-9238-1F9466437A84}" name="Moyenne de Gravité critique" dataDxfId="164"/>
    <tableColumn id="3" xr3:uid="{490039F7-8F7A-4C59-B6B3-04FA038F1E54}" name="Nombre Observations" dataDxfId="163"/>
  </tableColumns>
  <tableStyleInfo name="Carnet d’adresse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D97ADC-2E12-47BB-91EC-64D815C189C6}" name="Tableau9" displayName="Tableau9" ref="A260:C266" totalsRowShown="0" headerRowDxfId="157" dataDxfId="156">
  <autoFilter ref="A260:C266" xr:uid="{48D97ADC-2E12-47BB-91EC-64D815C189C6}"/>
  <sortState xmlns:xlrd2="http://schemas.microsoft.com/office/spreadsheetml/2017/richdata2" ref="A261:C266">
    <sortCondition descending="1" ref="B260:B266"/>
  </sortState>
  <tableColumns count="3">
    <tableColumn id="1" xr3:uid="{54B9D525-50BF-466B-8C93-D1C0FCA91128}" name="Ville" dataDxfId="160"/>
    <tableColumn id="3" xr3:uid="{216E3DCC-7EEE-4E7C-A072-DB55184C47BF}" name="Nombre Observations" dataDxfId="159"/>
    <tableColumn id="4" xr3:uid="{2F29B372-3E90-4491-B8E6-9C048FADA4CE}" name="Taux_Insatisfait" dataDxfId="158" dataCellStyle="Pourcentage"/>
  </tableColumns>
  <tableStyleInfo name="Carnet d’adresse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056228-FB64-40DC-90E1-2BC7731C5A17}" name="Tableau12" displayName="Tableau12" ref="A93:B99" totalsRowShown="0" headerRowDxfId="153" dataDxfId="152">
  <autoFilter ref="A93:B99" xr:uid="{8E056228-FB64-40DC-90E1-2BC7731C5A17}"/>
  <tableColumns count="2">
    <tableColumn id="1" xr3:uid="{2CCAF2A4-F825-42C3-8AC0-5A90D6B3F44E}" name="Temps d'attente moyen" dataDxfId="155"/>
    <tableColumn id="2" xr3:uid="{12E07900-76A5-4E39-83FE-A8CDABC6E115}" name="Taux_Insatisfait" dataDxfId="154" dataCellStyle="Pourcentage"/>
  </tableColumns>
  <tableStyleInfo name="Carnet d’adresse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D7A1B2-D721-4771-A798-21F62BD9C293}" name="Tableau13" displayName="Tableau13" ref="A124:B130" totalsRowShown="0" headerRowDxfId="149" dataDxfId="148" headerRowBorderDxfId="172" tableBorderDxfId="173" totalsRowBorderDxfId="171">
  <autoFilter ref="A124:B130" xr:uid="{35D7A1B2-D721-4771-A798-21F62BD9C293}"/>
  <tableColumns count="2">
    <tableColumn id="1" xr3:uid="{252B737D-B8C7-4374-9702-431386EC073A}" name="Taux_Insatisfait" dataDxfId="151"/>
    <tableColumn id="2" xr3:uid="{0224E0E2-58D9-45D7-BCDA-0DDCF4B56020}" name="Taux_Attente longue" dataDxfId="150"/>
  </tableColumns>
  <tableStyleInfo name="Carnet d’adresses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7F1E3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4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13" Type="http://schemas.openxmlformats.org/officeDocument/2006/relationships/table" Target="../tables/table8.xml"/><Relationship Id="rId3" Type="http://schemas.openxmlformats.org/officeDocument/2006/relationships/pivotTable" Target="../pivotTables/pivotTable17.xml"/><Relationship Id="rId7" Type="http://schemas.openxmlformats.org/officeDocument/2006/relationships/pivotTable" Target="../pivotTables/pivotTable21.xml"/><Relationship Id="rId12" Type="http://schemas.openxmlformats.org/officeDocument/2006/relationships/table" Target="../tables/table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11" Type="http://schemas.openxmlformats.org/officeDocument/2006/relationships/table" Target="../tables/table6.xml"/><Relationship Id="rId5" Type="http://schemas.openxmlformats.org/officeDocument/2006/relationships/pivotTable" Target="../pivotTables/pivotTable19.xml"/><Relationship Id="rId10" Type="http://schemas.openxmlformats.org/officeDocument/2006/relationships/table" Target="../tables/table5.xml"/><Relationship Id="rId4" Type="http://schemas.openxmlformats.org/officeDocument/2006/relationships/pivotTable" Target="../pivotTables/pivotTable18.xm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34AE-0C74-44D7-B5DD-097F871B8001}">
  <sheetPr>
    <tabColor theme="5" tint="-0.249977111117893"/>
  </sheetPr>
  <dimension ref="B1:C46"/>
  <sheetViews>
    <sheetView showGridLines="0" zoomScaleNormal="100" workbookViewId="0">
      <selection activeCell="S15" sqref="S15"/>
    </sheetView>
  </sheetViews>
  <sheetFormatPr baseColWidth="10" defaultColWidth="8.85546875" defaultRowHeight="12.75"/>
  <cols>
    <col min="1" max="1" width="1.42578125" style="9" customWidth="1"/>
    <col min="2" max="2" width="95.140625" style="9" customWidth="1"/>
    <col min="3" max="3" width="30.140625" style="9" customWidth="1"/>
    <col min="4" max="16384" width="8.85546875" style="9"/>
  </cols>
  <sheetData>
    <row r="1" spans="2:3" ht="19.899999999999999" customHeight="1"/>
    <row r="2" spans="2:3" s="89" customFormat="1" ht="94.9" customHeight="1">
      <c r="B2" s="104" t="s">
        <v>10</v>
      </c>
    </row>
    <row r="3" spans="2:3" ht="48.6" customHeight="1">
      <c r="B3" s="105" t="s">
        <v>2</v>
      </c>
      <c r="C3" s="106" t="s">
        <v>3</v>
      </c>
    </row>
    <row r="4" spans="2:3" ht="30" customHeight="1">
      <c r="B4" s="107" t="s">
        <v>4</v>
      </c>
      <c r="C4" s="108">
        <v>20</v>
      </c>
    </row>
    <row r="5" spans="2:3" ht="30" customHeight="1">
      <c r="B5" s="107" t="s">
        <v>5</v>
      </c>
      <c r="C5" s="109">
        <v>20</v>
      </c>
    </row>
    <row r="6" spans="2:3" ht="34.9" customHeight="1">
      <c r="B6" s="107" t="s">
        <v>6</v>
      </c>
      <c r="C6" s="108">
        <v>20</v>
      </c>
    </row>
    <row r="7" spans="2:3" ht="15.75">
      <c r="B7" s="107" t="s">
        <v>7</v>
      </c>
      <c r="C7" s="108">
        <v>20</v>
      </c>
    </row>
    <row r="8" spans="2:3" ht="30" customHeight="1">
      <c r="B8" s="107" t="s">
        <v>8</v>
      </c>
      <c r="C8" s="108">
        <v>20</v>
      </c>
    </row>
    <row r="9" spans="2:3" ht="27.75" customHeight="1">
      <c r="B9" s="110" t="s">
        <v>9</v>
      </c>
      <c r="C9" s="111">
        <v>100</v>
      </c>
    </row>
    <row r="14" spans="2:3" ht="2.25" customHeight="1"/>
    <row r="15" spans="2:3" ht="58.5" customHeight="1">
      <c r="B15" s="104" t="s">
        <v>47</v>
      </c>
    </row>
    <row r="17" spans="2:3" ht="33" customHeight="1">
      <c r="B17" s="105" t="s">
        <v>48</v>
      </c>
      <c r="C17" s="106"/>
    </row>
    <row r="18" spans="2:3" ht="20.25" customHeight="1">
      <c r="B18" s="103" t="s">
        <v>49</v>
      </c>
    </row>
    <row r="19" spans="2:3" ht="18.75" customHeight="1">
      <c r="B19" s="103" t="s">
        <v>50</v>
      </c>
    </row>
    <row r="20" spans="2:3" ht="19.5" customHeight="1">
      <c r="B20" s="103" t="s">
        <v>51</v>
      </c>
    </row>
    <row r="25" spans="2:3" ht="57" customHeight="1">
      <c r="B25" s="104" t="s">
        <v>55</v>
      </c>
    </row>
    <row r="27" spans="2:3" ht="26.25">
      <c r="B27" s="105" t="s">
        <v>48</v>
      </c>
      <c r="C27" s="106"/>
    </row>
    <row r="28" spans="2:3" ht="21.75" customHeight="1">
      <c r="B28" s="103" t="s">
        <v>54</v>
      </c>
    </row>
    <row r="29" spans="2:3" ht="18" customHeight="1">
      <c r="B29" s="103" t="s">
        <v>53</v>
      </c>
    </row>
    <row r="30" spans="2:3" ht="22.5" customHeight="1">
      <c r="B30" s="103" t="s">
        <v>52</v>
      </c>
    </row>
    <row r="34" spans="2:3" ht="51">
      <c r="B34" s="104" t="s">
        <v>56</v>
      </c>
    </row>
    <row r="36" spans="2:3" ht="26.25">
      <c r="B36" s="105" t="s">
        <v>48</v>
      </c>
      <c r="C36" s="106"/>
    </row>
    <row r="37" spans="2:3" ht="38.25" customHeight="1">
      <c r="B37" s="103"/>
      <c r="C37" s="112" t="s">
        <v>57</v>
      </c>
    </row>
    <row r="38" spans="2:3" ht="127.5" customHeight="1">
      <c r="B38" s="113" t="s">
        <v>58</v>
      </c>
      <c r="C38" s="114" t="s">
        <v>59</v>
      </c>
    </row>
    <row r="39" spans="2:3" ht="15">
      <c r="B39" s="115"/>
      <c r="C39" s="116"/>
    </row>
    <row r="42" spans="2:3" ht="51">
      <c r="B42" s="117" t="s">
        <v>60</v>
      </c>
    </row>
    <row r="44" spans="2:3" ht="26.25">
      <c r="B44" s="105" t="s">
        <v>61</v>
      </c>
      <c r="C44" s="106"/>
    </row>
    <row r="45" spans="2:3" ht="25.5" customHeight="1">
      <c r="C45" s="112" t="s">
        <v>57</v>
      </c>
    </row>
    <row r="46" spans="2:3" ht="54" customHeight="1">
      <c r="B46" s="118" t="s">
        <v>62</v>
      </c>
      <c r="C46" s="119" t="s">
        <v>63</v>
      </c>
    </row>
  </sheetData>
  <mergeCells count="5">
    <mergeCell ref="B44:C44"/>
    <mergeCell ref="B3:C3"/>
    <mergeCell ref="B17:C17"/>
    <mergeCell ref="B27:C27"/>
    <mergeCell ref="B36:C36"/>
  </mergeCells>
  <pageMargins left="0.7" right="0.7" top="0.75" bottom="0.75" header="0.3" footer="0.3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8B03-DD53-444F-8019-7588E8E97713}">
  <sheetPr>
    <tabColor theme="5"/>
  </sheetPr>
  <dimension ref="E2:K17"/>
  <sheetViews>
    <sheetView workbookViewId="0">
      <selection activeCell="P16" sqref="P16"/>
    </sheetView>
  </sheetViews>
  <sheetFormatPr baseColWidth="10" defaultRowHeight="12.75"/>
  <cols>
    <col min="1" max="10" width="11.42578125" style="9"/>
    <col min="11" max="11" width="19.42578125" style="9" customWidth="1"/>
    <col min="12" max="16384" width="11.42578125" style="9"/>
  </cols>
  <sheetData>
    <row r="2" spans="5:11" ht="26.25">
      <c r="I2" s="120" t="s">
        <v>179</v>
      </c>
    </row>
    <row r="6" spans="5:11" ht="15">
      <c r="I6" s="103"/>
      <c r="J6" s="103"/>
      <c r="K6" s="103"/>
    </row>
    <row r="7" spans="5:11" ht="15">
      <c r="I7" s="103"/>
      <c r="J7" s="103"/>
      <c r="K7" s="103"/>
    </row>
    <row r="8" spans="5:11" ht="15">
      <c r="I8" s="103"/>
      <c r="J8" s="103"/>
      <c r="K8" s="103"/>
    </row>
    <row r="9" spans="5:11" ht="15">
      <c r="I9" s="103"/>
      <c r="J9" s="103"/>
      <c r="K9" s="103"/>
    </row>
    <row r="10" spans="5:11" ht="15">
      <c r="I10" s="103"/>
      <c r="J10" s="103"/>
      <c r="K10" s="103"/>
    </row>
    <row r="11" spans="5:11" ht="15">
      <c r="I11" s="103"/>
      <c r="J11" s="103"/>
      <c r="K11" s="103"/>
    </row>
    <row r="12" spans="5:11" ht="15">
      <c r="I12" s="103"/>
      <c r="J12" s="103"/>
      <c r="K12" s="103"/>
    </row>
    <row r="13" spans="5:11" ht="15">
      <c r="E13" s="103"/>
      <c r="F13" s="103"/>
      <c r="G13" s="103"/>
      <c r="I13" s="103"/>
      <c r="J13" s="103"/>
      <c r="K13" s="103"/>
    </row>
    <row r="14" spans="5:11" ht="15">
      <c r="I14" s="103"/>
      <c r="J14" s="103"/>
      <c r="K14" s="103"/>
    </row>
    <row r="15" spans="5:11" ht="15">
      <c r="I15" s="103"/>
      <c r="J15" s="103"/>
      <c r="K15" s="103"/>
    </row>
    <row r="16" spans="5:11" ht="15">
      <c r="I16" s="103"/>
      <c r="J16" s="103"/>
      <c r="K16" s="103"/>
    </row>
    <row r="17" spans="9:11" ht="15">
      <c r="I17" s="103"/>
      <c r="J17" s="103"/>
      <c r="K17" s="10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D5A1-2654-4C7D-BD02-BE091F41F30E}">
  <sheetPr>
    <tabColor theme="5" tint="-0.499984740745262"/>
  </sheetPr>
  <dimension ref="B1:K62"/>
  <sheetViews>
    <sheetView showGridLines="0" zoomScaleNormal="100" workbookViewId="0">
      <selection activeCell="B14" sqref="B14"/>
    </sheetView>
  </sheetViews>
  <sheetFormatPr baseColWidth="10" defaultColWidth="8.85546875" defaultRowHeight="12.75"/>
  <cols>
    <col min="1" max="1" width="1.42578125" style="9" customWidth="1"/>
    <col min="2" max="2" width="100.7109375" style="9" customWidth="1"/>
    <col min="3" max="3" width="25.28515625" style="9" customWidth="1"/>
    <col min="4" max="8" width="8.85546875" style="9"/>
    <col min="9" max="9" width="11" style="9" customWidth="1"/>
    <col min="10" max="10" width="13" style="9" customWidth="1"/>
    <col min="11" max="11" width="14" style="9" customWidth="1"/>
    <col min="12" max="16384" width="8.85546875" style="9"/>
  </cols>
  <sheetData>
    <row r="1" spans="2:11" ht="19.899999999999999" customHeight="1">
      <c r="I1" s="82" t="s">
        <v>67</v>
      </c>
      <c r="J1" s="82" t="s">
        <v>38</v>
      </c>
      <c r="K1" s="1" t="s">
        <v>78</v>
      </c>
    </row>
    <row r="2" spans="2:11" s="89" customFormat="1" ht="59.25" customHeight="1">
      <c r="B2" s="99" t="s">
        <v>85</v>
      </c>
      <c r="I2" s="84" t="s">
        <v>18</v>
      </c>
      <c r="J2" s="84" t="s">
        <v>34</v>
      </c>
      <c r="K2" s="2">
        <v>1</v>
      </c>
    </row>
    <row r="3" spans="2:11" ht="48.6" customHeight="1">
      <c r="B3" s="90" t="s">
        <v>80</v>
      </c>
      <c r="C3" s="91" t="s">
        <v>81</v>
      </c>
      <c r="I3" s="84" t="s">
        <v>12</v>
      </c>
      <c r="J3" s="84" t="s">
        <v>31</v>
      </c>
      <c r="K3" s="2">
        <v>1</v>
      </c>
    </row>
    <row r="4" spans="2:11" ht="30" customHeight="1">
      <c r="B4" s="85" t="s">
        <v>82</v>
      </c>
      <c r="C4" s="92">
        <v>2</v>
      </c>
      <c r="I4" s="84" t="s">
        <v>12</v>
      </c>
      <c r="J4" s="84" t="s">
        <v>31</v>
      </c>
      <c r="K4" s="2">
        <v>1</v>
      </c>
    </row>
    <row r="5" spans="2:11" ht="30" customHeight="1">
      <c r="B5" s="85" t="s">
        <v>83</v>
      </c>
      <c r="C5" s="92">
        <v>60</v>
      </c>
      <c r="I5" s="84" t="s">
        <v>21</v>
      </c>
      <c r="J5" s="84" t="s">
        <v>70</v>
      </c>
      <c r="K5" s="2">
        <v>1</v>
      </c>
    </row>
    <row r="6" spans="2:11" ht="34.9" customHeight="1">
      <c r="B6" s="85" t="s">
        <v>84</v>
      </c>
      <c r="C6" s="92">
        <v>30</v>
      </c>
      <c r="I6" s="84" t="s">
        <v>12</v>
      </c>
      <c r="J6" s="84" t="s">
        <v>30</v>
      </c>
      <c r="K6" s="2">
        <v>1</v>
      </c>
    </row>
    <row r="7" spans="2:11" ht="21.75">
      <c r="B7" s="93"/>
      <c r="C7" s="94"/>
      <c r="I7" s="84" t="s">
        <v>12</v>
      </c>
      <c r="J7" s="84" t="s">
        <v>68</v>
      </c>
      <c r="K7" s="2">
        <v>1</v>
      </c>
    </row>
    <row r="8" spans="2:11" ht="22.5" customHeight="1">
      <c r="B8" s="93" t="s">
        <v>100</v>
      </c>
      <c r="C8" s="92">
        <v>250</v>
      </c>
      <c r="I8" s="84" t="s">
        <v>12</v>
      </c>
      <c r="J8" s="84" t="s">
        <v>30</v>
      </c>
      <c r="K8" s="2">
        <v>1</v>
      </c>
    </row>
    <row r="9" spans="2:11" ht="22.5" customHeight="1">
      <c r="B9" s="93"/>
      <c r="C9" s="92"/>
      <c r="I9" s="84"/>
      <c r="J9" s="95"/>
      <c r="K9" s="2"/>
    </row>
    <row r="10" spans="2:11" ht="22.5" customHeight="1">
      <c r="B10" s="93"/>
      <c r="C10" s="92"/>
      <c r="I10" s="84"/>
      <c r="J10" s="95"/>
      <c r="K10" s="2"/>
    </row>
    <row r="11" spans="2:11" ht="23.25">
      <c r="B11" s="90" t="s">
        <v>115</v>
      </c>
      <c r="C11" s="94"/>
      <c r="I11" s="84" t="s">
        <v>12</v>
      </c>
      <c r="J11" s="84" t="s">
        <v>68</v>
      </c>
      <c r="K11" s="2">
        <v>1</v>
      </c>
    </row>
    <row r="12" spans="2:11" ht="26.25" customHeight="1">
      <c r="B12" s="85" t="s">
        <v>108</v>
      </c>
      <c r="C12" s="48" t="s">
        <v>109</v>
      </c>
      <c r="I12" s="84" t="s">
        <v>18</v>
      </c>
      <c r="J12" s="84" t="s">
        <v>32</v>
      </c>
      <c r="K12" s="2">
        <v>1</v>
      </c>
    </row>
    <row r="13" spans="2:11" ht="33.75" customHeight="1">
      <c r="B13" s="85" t="s">
        <v>110</v>
      </c>
      <c r="C13" s="48" t="s">
        <v>111</v>
      </c>
      <c r="I13" s="84" t="s">
        <v>21</v>
      </c>
      <c r="J13" s="84" t="s">
        <v>70</v>
      </c>
      <c r="K13" s="2">
        <v>1</v>
      </c>
    </row>
    <row r="14" spans="2:11" ht="35.25" customHeight="1">
      <c r="B14" s="85" t="s">
        <v>112</v>
      </c>
      <c r="C14" s="48" t="s">
        <v>113</v>
      </c>
      <c r="I14" s="84" t="s">
        <v>12</v>
      </c>
      <c r="J14" s="84" t="s">
        <v>68</v>
      </c>
      <c r="K14" s="2">
        <v>1</v>
      </c>
    </row>
    <row r="15" spans="2:11" ht="31.5" customHeight="1">
      <c r="B15" s="85" t="s">
        <v>151</v>
      </c>
      <c r="C15" s="48" t="s">
        <v>150</v>
      </c>
      <c r="I15" s="84" t="s">
        <v>12</v>
      </c>
      <c r="J15" s="84" t="s">
        <v>31</v>
      </c>
      <c r="K15" s="2">
        <v>1</v>
      </c>
    </row>
    <row r="16" spans="2:11" ht="32.25" customHeight="1">
      <c r="B16" s="85" t="s">
        <v>152</v>
      </c>
      <c r="C16" s="48">
        <v>0.3</v>
      </c>
      <c r="I16" s="84" t="s">
        <v>12</v>
      </c>
      <c r="J16" s="84" t="s">
        <v>31</v>
      </c>
      <c r="K16" s="2">
        <v>1</v>
      </c>
    </row>
    <row r="17" spans="2:11" ht="33" customHeight="1">
      <c r="B17" s="85" t="s">
        <v>153</v>
      </c>
      <c r="C17" s="48">
        <v>0</v>
      </c>
      <c r="I17" s="84"/>
      <c r="J17" s="95"/>
      <c r="K17" s="2"/>
    </row>
    <row r="18" spans="2:11" ht="15.75">
      <c r="I18" s="84" t="s">
        <v>21</v>
      </c>
      <c r="J18" s="84" t="s">
        <v>71</v>
      </c>
      <c r="K18" s="2">
        <v>1</v>
      </c>
    </row>
    <row r="19" spans="2:11" ht="15.75">
      <c r="I19" s="84" t="s">
        <v>18</v>
      </c>
      <c r="J19" s="84" t="s">
        <v>34</v>
      </c>
      <c r="K19" s="2">
        <v>1</v>
      </c>
    </row>
    <row r="20" spans="2:11" ht="30">
      <c r="B20" s="96" t="s">
        <v>77</v>
      </c>
      <c r="C20" s="97">
        <f>Insatisfaction[[#Totals],[Insatisfait]]/$C$8</f>
        <v>0.22800000000000001</v>
      </c>
      <c r="I20" s="84" t="s">
        <v>12</v>
      </c>
      <c r="J20" s="84" t="s">
        <v>30</v>
      </c>
      <c r="K20" s="2">
        <v>1</v>
      </c>
    </row>
    <row r="21" spans="2:11" ht="15.75">
      <c r="I21" s="84" t="s">
        <v>18</v>
      </c>
      <c r="J21" s="84" t="s">
        <v>34</v>
      </c>
      <c r="K21" s="2">
        <v>1</v>
      </c>
    </row>
    <row r="22" spans="2:11" ht="15.75">
      <c r="I22" s="84" t="s">
        <v>12</v>
      </c>
      <c r="J22" s="84" t="s">
        <v>68</v>
      </c>
      <c r="K22" s="2">
        <v>1</v>
      </c>
    </row>
    <row r="23" spans="2:11" ht="15.75">
      <c r="I23" s="84" t="s">
        <v>12</v>
      </c>
      <c r="J23" s="84" t="s">
        <v>68</v>
      </c>
      <c r="K23" s="2">
        <v>1</v>
      </c>
    </row>
    <row r="24" spans="2:11" ht="15.75">
      <c r="I24" s="84" t="s">
        <v>18</v>
      </c>
      <c r="J24" s="84" t="s">
        <v>34</v>
      </c>
      <c r="K24" s="2">
        <v>1</v>
      </c>
    </row>
    <row r="25" spans="2:11" ht="15.75">
      <c r="I25" s="84" t="s">
        <v>12</v>
      </c>
      <c r="J25" s="84" t="s">
        <v>68</v>
      </c>
      <c r="K25" s="2">
        <v>1</v>
      </c>
    </row>
    <row r="26" spans="2:11" ht="15.75">
      <c r="I26" s="84" t="s">
        <v>18</v>
      </c>
      <c r="J26" s="84" t="s">
        <v>34</v>
      </c>
      <c r="K26" s="2">
        <v>1</v>
      </c>
    </row>
    <row r="27" spans="2:11" ht="15.75">
      <c r="I27" s="84" t="s">
        <v>12</v>
      </c>
      <c r="J27" s="84" t="s">
        <v>30</v>
      </c>
      <c r="K27" s="2">
        <v>1</v>
      </c>
    </row>
    <row r="28" spans="2:11" ht="15.75">
      <c r="I28" s="84" t="s">
        <v>21</v>
      </c>
      <c r="J28" s="84" t="s">
        <v>71</v>
      </c>
      <c r="K28" s="2">
        <v>1</v>
      </c>
    </row>
    <row r="29" spans="2:11" ht="15.75">
      <c r="I29" s="84" t="s">
        <v>12</v>
      </c>
      <c r="J29" s="84" t="s">
        <v>31</v>
      </c>
      <c r="K29" s="2">
        <v>1</v>
      </c>
    </row>
    <row r="30" spans="2:11" ht="15.75">
      <c r="I30" s="84" t="s">
        <v>12</v>
      </c>
      <c r="J30" s="84" t="s">
        <v>31</v>
      </c>
      <c r="K30" s="2">
        <v>1</v>
      </c>
    </row>
    <row r="31" spans="2:11" ht="36">
      <c r="B31" s="79"/>
      <c r="C31" s="79"/>
      <c r="D31" s="79"/>
      <c r="E31" s="79"/>
      <c r="I31" s="84" t="s">
        <v>21</v>
      </c>
      <c r="J31" s="84" t="s">
        <v>71</v>
      </c>
      <c r="K31" s="2">
        <v>1</v>
      </c>
    </row>
    <row r="32" spans="2:11" ht="15.75">
      <c r="I32" s="84" t="s">
        <v>12</v>
      </c>
      <c r="J32" s="84" t="s">
        <v>68</v>
      </c>
      <c r="K32" s="2">
        <v>1</v>
      </c>
    </row>
    <row r="33" spans="9:11" ht="15.75">
      <c r="I33" s="84" t="s">
        <v>12</v>
      </c>
      <c r="J33" s="84" t="s">
        <v>30</v>
      </c>
      <c r="K33" s="2">
        <v>1</v>
      </c>
    </row>
    <row r="34" spans="9:11" ht="15.75">
      <c r="I34" s="84" t="s">
        <v>12</v>
      </c>
      <c r="J34" s="84" t="s">
        <v>30</v>
      </c>
      <c r="K34" s="2">
        <v>1</v>
      </c>
    </row>
    <row r="35" spans="9:11" ht="15.75">
      <c r="I35" s="84" t="s">
        <v>18</v>
      </c>
      <c r="J35" s="84" t="s">
        <v>69</v>
      </c>
      <c r="K35" s="2">
        <v>1</v>
      </c>
    </row>
    <row r="36" spans="9:11" ht="15.75">
      <c r="I36" s="84" t="s">
        <v>18</v>
      </c>
      <c r="J36" s="84" t="s">
        <v>69</v>
      </c>
      <c r="K36" s="2">
        <v>1</v>
      </c>
    </row>
    <row r="37" spans="9:11" ht="15.75">
      <c r="I37" s="84" t="s">
        <v>12</v>
      </c>
      <c r="J37" s="84" t="s">
        <v>68</v>
      </c>
      <c r="K37" s="2">
        <v>1</v>
      </c>
    </row>
    <row r="38" spans="9:11" ht="15.75">
      <c r="I38" s="84" t="s">
        <v>18</v>
      </c>
      <c r="J38" s="84" t="s">
        <v>69</v>
      </c>
      <c r="K38" s="2">
        <v>1</v>
      </c>
    </row>
    <row r="39" spans="9:11" ht="15.75">
      <c r="I39" s="84" t="s">
        <v>21</v>
      </c>
      <c r="J39" s="84" t="s">
        <v>70</v>
      </c>
      <c r="K39" s="2">
        <v>1</v>
      </c>
    </row>
    <row r="40" spans="9:11" ht="15.75">
      <c r="I40" s="84" t="s">
        <v>18</v>
      </c>
      <c r="J40" s="84" t="s">
        <v>69</v>
      </c>
      <c r="K40" s="2">
        <v>1</v>
      </c>
    </row>
    <row r="41" spans="9:11" ht="15.75">
      <c r="I41" s="84" t="s">
        <v>21</v>
      </c>
      <c r="J41" s="84" t="s">
        <v>35</v>
      </c>
      <c r="K41" s="2">
        <v>1</v>
      </c>
    </row>
    <row r="42" spans="9:11" ht="15.75">
      <c r="I42" s="84" t="s">
        <v>18</v>
      </c>
      <c r="J42" s="84" t="s">
        <v>69</v>
      </c>
      <c r="K42" s="2">
        <v>1</v>
      </c>
    </row>
    <row r="43" spans="9:11" ht="15.75">
      <c r="I43" s="84" t="s">
        <v>21</v>
      </c>
      <c r="J43" s="84" t="s">
        <v>70</v>
      </c>
      <c r="K43" s="2">
        <v>1</v>
      </c>
    </row>
    <row r="44" spans="9:11" ht="15.75">
      <c r="I44" s="84" t="s">
        <v>18</v>
      </c>
      <c r="J44" s="84" t="s">
        <v>34</v>
      </c>
      <c r="K44" s="2">
        <v>1</v>
      </c>
    </row>
    <row r="45" spans="9:11" ht="15.75">
      <c r="I45" s="84" t="s">
        <v>18</v>
      </c>
      <c r="J45" s="84" t="s">
        <v>69</v>
      </c>
      <c r="K45" s="2">
        <v>1</v>
      </c>
    </row>
    <row r="46" spans="9:11" ht="15.75">
      <c r="I46" s="84" t="s">
        <v>18</v>
      </c>
      <c r="J46" s="84" t="s">
        <v>34</v>
      </c>
      <c r="K46" s="2">
        <v>1</v>
      </c>
    </row>
    <row r="47" spans="9:11" ht="15.75">
      <c r="I47" s="84" t="s">
        <v>12</v>
      </c>
      <c r="J47" s="84" t="s">
        <v>68</v>
      </c>
      <c r="K47" s="2">
        <v>1</v>
      </c>
    </row>
    <row r="48" spans="9:11" ht="15.75">
      <c r="I48" s="84" t="s">
        <v>18</v>
      </c>
      <c r="J48" s="84" t="s">
        <v>34</v>
      </c>
      <c r="K48" s="2">
        <v>1</v>
      </c>
    </row>
    <row r="49" spans="9:11" ht="15.75">
      <c r="I49" s="84" t="s">
        <v>18</v>
      </c>
      <c r="J49" s="84" t="s">
        <v>34</v>
      </c>
      <c r="K49" s="2">
        <v>1</v>
      </c>
    </row>
    <row r="50" spans="9:11" ht="15.75">
      <c r="I50" s="84" t="s">
        <v>18</v>
      </c>
      <c r="J50" s="84" t="s">
        <v>32</v>
      </c>
      <c r="K50" s="2">
        <v>1</v>
      </c>
    </row>
    <row r="51" spans="9:11" ht="15.75">
      <c r="I51" s="84" t="s">
        <v>12</v>
      </c>
      <c r="J51" s="84" t="s">
        <v>68</v>
      </c>
      <c r="K51" s="2">
        <v>1</v>
      </c>
    </row>
    <row r="52" spans="9:11" ht="15.75">
      <c r="I52" s="84" t="s">
        <v>18</v>
      </c>
      <c r="J52" s="84" t="s">
        <v>32</v>
      </c>
      <c r="K52" s="2">
        <v>1</v>
      </c>
    </row>
    <row r="53" spans="9:11" ht="15.75">
      <c r="I53" s="84" t="s">
        <v>18</v>
      </c>
      <c r="J53" s="84" t="s">
        <v>69</v>
      </c>
      <c r="K53" s="2">
        <v>1</v>
      </c>
    </row>
    <row r="54" spans="9:11" ht="15.75">
      <c r="I54" s="84" t="s">
        <v>18</v>
      </c>
      <c r="J54" s="84" t="s">
        <v>34</v>
      </c>
      <c r="K54" s="2">
        <v>1</v>
      </c>
    </row>
    <row r="55" spans="9:11" ht="15.75">
      <c r="I55" s="84" t="s">
        <v>21</v>
      </c>
      <c r="J55" s="84" t="s">
        <v>71</v>
      </c>
      <c r="K55" s="2">
        <v>1</v>
      </c>
    </row>
    <row r="56" spans="9:11" ht="15.75">
      <c r="I56" s="84" t="s">
        <v>18</v>
      </c>
      <c r="J56" s="84" t="s">
        <v>32</v>
      </c>
      <c r="K56" s="2">
        <v>1</v>
      </c>
    </row>
    <row r="57" spans="9:11" ht="15.75">
      <c r="I57" s="84" t="s">
        <v>18</v>
      </c>
      <c r="J57" s="85" t="s">
        <v>74</v>
      </c>
      <c r="K57" s="2">
        <v>1</v>
      </c>
    </row>
    <row r="58" spans="9:11" ht="15.75">
      <c r="I58" s="84" t="s">
        <v>18</v>
      </c>
      <c r="J58" s="85" t="s">
        <v>32</v>
      </c>
      <c r="K58" s="2">
        <v>1</v>
      </c>
    </row>
    <row r="59" spans="9:11" ht="15.75">
      <c r="I59" s="84" t="s">
        <v>18</v>
      </c>
      <c r="J59" s="85" t="s">
        <v>74</v>
      </c>
      <c r="K59" s="2">
        <v>1</v>
      </c>
    </row>
    <row r="60" spans="9:11" ht="15.75">
      <c r="I60" s="84" t="s">
        <v>18</v>
      </c>
      <c r="J60" s="85" t="s">
        <v>74</v>
      </c>
      <c r="K60" s="2">
        <v>1</v>
      </c>
    </row>
    <row r="61" spans="9:11" ht="15.75">
      <c r="I61" s="84" t="s">
        <v>18</v>
      </c>
      <c r="J61" s="85" t="s">
        <v>73</v>
      </c>
      <c r="K61" s="2">
        <v>1</v>
      </c>
    </row>
    <row r="62" spans="9:11" ht="23.25">
      <c r="I62" s="98" t="s">
        <v>9</v>
      </c>
      <c r="J62" s="98"/>
      <c r="K62" s="5">
        <f>SUBTOTAL(109,Insatisfaction[Insatisfait])</f>
        <v>57</v>
      </c>
    </row>
  </sheetData>
  <mergeCells count="1">
    <mergeCell ref="B31:E31"/>
  </mergeCells>
  <pageMargins left="0.7" right="0.7" top="0.75" bottom="0.75" header="0.3" footer="0.3"/>
  <pageSetup paperSize="9" scale="9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B87F-C075-46A3-A5A7-BC9BD2F46071}">
  <sheetPr>
    <tabColor rgb="FFC00000"/>
  </sheetPr>
  <dimension ref="A1:L252"/>
  <sheetViews>
    <sheetView workbookViewId="0"/>
  </sheetViews>
  <sheetFormatPr baseColWidth="10" defaultRowHeight="12.75"/>
  <cols>
    <col min="1" max="1" width="32.5703125" style="9" customWidth="1"/>
    <col min="2" max="2" width="14.5703125" style="9" customWidth="1"/>
    <col min="3" max="3" width="15.42578125" style="9" customWidth="1"/>
    <col min="4" max="4" width="13.140625" style="9" customWidth="1"/>
    <col min="5" max="5" width="21.140625" style="9" customWidth="1"/>
    <col min="6" max="7" width="27.28515625" style="9" customWidth="1"/>
    <col min="8" max="8" width="23.7109375" style="9" customWidth="1"/>
    <col min="9" max="9" width="23" style="9" customWidth="1"/>
    <col min="10" max="10" width="28.5703125" style="9" customWidth="1"/>
    <col min="11" max="11" width="21.42578125" style="9" bestFit="1" customWidth="1"/>
    <col min="12" max="12" width="15.140625" style="9" customWidth="1"/>
    <col min="13" max="16384" width="11.42578125" style="9"/>
  </cols>
  <sheetData>
    <row r="1" spans="1:12" ht="15.75">
      <c r="A1" s="82" t="s">
        <v>36</v>
      </c>
      <c r="B1" s="82" t="s">
        <v>37</v>
      </c>
      <c r="C1" s="82" t="s">
        <v>11</v>
      </c>
      <c r="D1" s="82" t="s">
        <v>67</v>
      </c>
      <c r="E1" s="82" t="s">
        <v>38</v>
      </c>
      <c r="F1" s="82" t="s">
        <v>39</v>
      </c>
      <c r="G1" s="82" t="s">
        <v>40</v>
      </c>
      <c r="H1" s="82" t="s">
        <v>114</v>
      </c>
      <c r="I1" s="82" t="s">
        <v>41</v>
      </c>
      <c r="J1" s="82" t="s">
        <v>42</v>
      </c>
      <c r="K1" s="82" t="s">
        <v>43</v>
      </c>
      <c r="L1" s="82" t="s">
        <v>44</v>
      </c>
    </row>
    <row r="2" spans="1:12" ht="15.75">
      <c r="A2" s="83">
        <v>45707</v>
      </c>
      <c r="B2" s="84" t="s">
        <v>29</v>
      </c>
      <c r="C2" s="84">
        <v>38400</v>
      </c>
      <c r="D2" s="84" t="s">
        <v>12</v>
      </c>
      <c r="E2" s="84" t="s">
        <v>68</v>
      </c>
      <c r="F2" s="84">
        <v>32</v>
      </c>
      <c r="G2" s="84">
        <v>3</v>
      </c>
      <c r="H2" s="84" t="s">
        <v>24</v>
      </c>
      <c r="I2" s="84">
        <v>2</v>
      </c>
      <c r="J2" s="84">
        <v>54</v>
      </c>
      <c r="K2" s="84" t="s">
        <v>46</v>
      </c>
      <c r="L2" s="84" t="s">
        <v>15</v>
      </c>
    </row>
    <row r="3" spans="1:12" ht="15.75">
      <c r="A3" s="83">
        <v>45698</v>
      </c>
      <c r="B3" s="84" t="s">
        <v>27</v>
      </c>
      <c r="C3" s="84">
        <v>69003</v>
      </c>
      <c r="D3" s="84" t="s">
        <v>18</v>
      </c>
      <c r="E3" s="84" t="s">
        <v>34</v>
      </c>
      <c r="F3" s="84">
        <v>32</v>
      </c>
      <c r="G3" s="84">
        <v>3</v>
      </c>
      <c r="H3" s="84" t="s">
        <v>33</v>
      </c>
      <c r="I3" s="84">
        <v>2</v>
      </c>
      <c r="J3" s="84">
        <v>64</v>
      </c>
      <c r="K3" s="84" t="s">
        <v>45</v>
      </c>
      <c r="L3" s="84" t="s">
        <v>15</v>
      </c>
    </row>
    <row r="4" spans="1:12" ht="15.75">
      <c r="A4" s="83">
        <v>45733</v>
      </c>
      <c r="B4" s="84" t="s">
        <v>27</v>
      </c>
      <c r="C4" s="84">
        <v>69002</v>
      </c>
      <c r="D4" s="84" t="s">
        <v>21</v>
      </c>
      <c r="E4" s="84" t="s">
        <v>35</v>
      </c>
      <c r="F4" s="84">
        <v>24</v>
      </c>
      <c r="G4" s="84">
        <v>4</v>
      </c>
      <c r="H4" s="84" t="s">
        <v>13</v>
      </c>
      <c r="I4" s="84">
        <v>3</v>
      </c>
      <c r="J4" s="84">
        <v>52</v>
      </c>
      <c r="K4" s="84" t="s">
        <v>20</v>
      </c>
      <c r="L4" s="84" t="s">
        <v>15</v>
      </c>
    </row>
    <row r="5" spans="1:12" ht="15.75">
      <c r="A5" s="83">
        <v>45721</v>
      </c>
      <c r="B5" s="84" t="s">
        <v>29</v>
      </c>
      <c r="C5" s="84">
        <v>38100</v>
      </c>
      <c r="D5" s="84" t="s">
        <v>18</v>
      </c>
      <c r="E5" s="84" t="s">
        <v>69</v>
      </c>
      <c r="F5" s="84">
        <v>26</v>
      </c>
      <c r="G5" s="84">
        <v>3</v>
      </c>
      <c r="H5" s="84" t="s">
        <v>24</v>
      </c>
      <c r="I5" s="84">
        <v>3</v>
      </c>
      <c r="J5" s="84">
        <v>76</v>
      </c>
      <c r="K5" s="84" t="s">
        <v>25</v>
      </c>
      <c r="L5" s="84" t="s">
        <v>15</v>
      </c>
    </row>
    <row r="6" spans="1:12" ht="15.75">
      <c r="A6" s="83">
        <v>45664</v>
      </c>
      <c r="B6" s="84" t="s">
        <v>29</v>
      </c>
      <c r="C6" s="84">
        <v>38100</v>
      </c>
      <c r="D6" s="84" t="s">
        <v>12</v>
      </c>
      <c r="E6" s="84" t="s">
        <v>68</v>
      </c>
      <c r="F6" s="84">
        <v>4</v>
      </c>
      <c r="G6" s="84">
        <v>5</v>
      </c>
      <c r="H6" s="84" t="s">
        <v>16</v>
      </c>
      <c r="I6" s="84">
        <v>3</v>
      </c>
      <c r="J6" s="84">
        <v>80</v>
      </c>
      <c r="K6" s="84" t="s">
        <v>45</v>
      </c>
      <c r="L6" s="84" t="s">
        <v>17</v>
      </c>
    </row>
    <row r="7" spans="1:12" ht="15.75">
      <c r="A7" s="83">
        <v>45740</v>
      </c>
      <c r="B7" s="84" t="s">
        <v>28</v>
      </c>
      <c r="C7" s="84">
        <v>69100</v>
      </c>
      <c r="D7" s="84" t="s">
        <v>12</v>
      </c>
      <c r="E7" s="84" t="s">
        <v>75</v>
      </c>
      <c r="F7" s="84">
        <v>25</v>
      </c>
      <c r="G7" s="84">
        <v>3</v>
      </c>
      <c r="H7" s="84" t="s">
        <v>1</v>
      </c>
      <c r="I7" s="84">
        <v>2</v>
      </c>
      <c r="J7" s="84">
        <v>84</v>
      </c>
      <c r="K7" s="84" t="s">
        <v>25</v>
      </c>
      <c r="L7" s="84" t="s">
        <v>0</v>
      </c>
    </row>
    <row r="8" spans="1:12" ht="15.75">
      <c r="A8" s="83">
        <v>45715</v>
      </c>
      <c r="B8" s="84" t="s">
        <v>66</v>
      </c>
      <c r="C8" s="84">
        <v>26000</v>
      </c>
      <c r="D8" s="84" t="s">
        <v>21</v>
      </c>
      <c r="E8" s="84" t="s">
        <v>35</v>
      </c>
      <c r="F8" s="84">
        <v>29</v>
      </c>
      <c r="G8" s="84">
        <v>3</v>
      </c>
      <c r="H8" s="84" t="s">
        <v>26</v>
      </c>
      <c r="I8" s="84">
        <v>2</v>
      </c>
      <c r="J8" s="84">
        <v>90</v>
      </c>
      <c r="K8" s="84" t="s">
        <v>20</v>
      </c>
      <c r="L8" s="84" t="s">
        <v>15</v>
      </c>
    </row>
    <row r="9" spans="1:12" ht="15.75">
      <c r="A9" s="83">
        <v>45707</v>
      </c>
      <c r="B9" s="84" t="s">
        <v>28</v>
      </c>
      <c r="C9" s="84">
        <v>69100</v>
      </c>
      <c r="D9" s="84" t="s">
        <v>18</v>
      </c>
      <c r="E9" s="84" t="s">
        <v>34</v>
      </c>
      <c r="F9" s="84">
        <v>27</v>
      </c>
      <c r="G9" s="84">
        <v>2</v>
      </c>
      <c r="H9" s="84" t="s">
        <v>16</v>
      </c>
      <c r="I9" s="84">
        <v>1</v>
      </c>
      <c r="J9" s="84">
        <v>94</v>
      </c>
      <c r="K9" s="84" t="s">
        <v>14</v>
      </c>
      <c r="L9" s="84" t="s">
        <v>0</v>
      </c>
    </row>
    <row r="10" spans="1:12" ht="15.75">
      <c r="A10" s="83">
        <v>45684</v>
      </c>
      <c r="B10" s="84" t="s">
        <v>29</v>
      </c>
      <c r="C10" s="84">
        <v>38400</v>
      </c>
      <c r="D10" s="84" t="s">
        <v>18</v>
      </c>
      <c r="E10" s="84" t="s">
        <v>34</v>
      </c>
      <c r="F10" s="84">
        <v>4</v>
      </c>
      <c r="G10" s="84">
        <v>5</v>
      </c>
      <c r="H10" s="84" t="s">
        <v>1</v>
      </c>
      <c r="I10" s="84">
        <v>2</v>
      </c>
      <c r="J10" s="84">
        <v>70</v>
      </c>
      <c r="K10" s="84" t="s">
        <v>14</v>
      </c>
      <c r="L10" s="84" t="s">
        <v>17</v>
      </c>
    </row>
    <row r="11" spans="1:12" ht="15.75">
      <c r="A11" s="83">
        <v>45716</v>
      </c>
      <c r="B11" s="84" t="s">
        <v>64</v>
      </c>
      <c r="C11" s="84">
        <v>74000</v>
      </c>
      <c r="D11" s="84" t="s">
        <v>12</v>
      </c>
      <c r="E11" s="84" t="s">
        <v>30</v>
      </c>
      <c r="F11" s="84">
        <v>25</v>
      </c>
      <c r="G11" s="84">
        <v>3</v>
      </c>
      <c r="H11" s="84" t="s">
        <v>24</v>
      </c>
      <c r="I11" s="84">
        <v>1</v>
      </c>
      <c r="J11" s="84">
        <v>54</v>
      </c>
      <c r="K11" s="84" t="s">
        <v>20</v>
      </c>
      <c r="L11" s="84" t="s">
        <v>23</v>
      </c>
    </row>
    <row r="12" spans="1:12" ht="15.75">
      <c r="A12" s="83">
        <v>45658</v>
      </c>
      <c r="B12" s="84" t="s">
        <v>27</v>
      </c>
      <c r="C12" s="84">
        <v>69003</v>
      </c>
      <c r="D12" s="84" t="s">
        <v>18</v>
      </c>
      <c r="E12" s="84" t="s">
        <v>69</v>
      </c>
      <c r="F12" s="84">
        <v>6</v>
      </c>
      <c r="G12" s="84">
        <v>4</v>
      </c>
      <c r="H12" s="84" t="s">
        <v>1</v>
      </c>
      <c r="I12" s="84">
        <v>3</v>
      </c>
      <c r="J12" s="84">
        <v>84</v>
      </c>
      <c r="K12" s="84" t="s">
        <v>46</v>
      </c>
      <c r="L12" s="84" t="s">
        <v>23</v>
      </c>
    </row>
    <row r="13" spans="1:12" ht="15.75">
      <c r="A13" s="83">
        <v>45712</v>
      </c>
      <c r="B13" s="84" t="s">
        <v>28</v>
      </c>
      <c r="C13" s="84">
        <v>69100</v>
      </c>
      <c r="D13" s="84" t="s">
        <v>18</v>
      </c>
      <c r="E13" s="84" t="s">
        <v>32</v>
      </c>
      <c r="F13" s="84">
        <v>24</v>
      </c>
      <c r="G13" s="84">
        <v>3</v>
      </c>
      <c r="H13" s="84" t="s">
        <v>16</v>
      </c>
      <c r="I13" s="84">
        <v>2</v>
      </c>
      <c r="J13" s="84">
        <v>77</v>
      </c>
      <c r="K13" s="84" t="s">
        <v>20</v>
      </c>
      <c r="L13" s="84" t="s">
        <v>15</v>
      </c>
    </row>
    <row r="14" spans="1:12" ht="15.75">
      <c r="A14" s="83">
        <v>45713</v>
      </c>
      <c r="B14" s="84" t="s">
        <v>28</v>
      </c>
      <c r="C14" s="84">
        <v>69100</v>
      </c>
      <c r="D14" s="84" t="s">
        <v>18</v>
      </c>
      <c r="E14" s="84" t="s">
        <v>32</v>
      </c>
      <c r="F14" s="84">
        <v>10</v>
      </c>
      <c r="G14" s="84">
        <v>3</v>
      </c>
      <c r="H14" s="84" t="s">
        <v>1</v>
      </c>
      <c r="I14" s="84">
        <v>3</v>
      </c>
      <c r="J14" s="84">
        <v>55</v>
      </c>
      <c r="K14" s="84" t="s">
        <v>46</v>
      </c>
      <c r="L14" s="84" t="s">
        <v>23</v>
      </c>
    </row>
    <row r="15" spans="1:12" ht="15.75">
      <c r="A15" s="83">
        <v>45747</v>
      </c>
      <c r="B15" s="84" t="s">
        <v>64</v>
      </c>
      <c r="C15" s="84">
        <v>74000</v>
      </c>
      <c r="D15" s="84" t="s">
        <v>12</v>
      </c>
      <c r="E15" s="84" t="s">
        <v>30</v>
      </c>
      <c r="F15" s="84">
        <v>16</v>
      </c>
      <c r="G15" s="84">
        <v>4</v>
      </c>
      <c r="H15" s="84" t="s">
        <v>19</v>
      </c>
      <c r="I15" s="84">
        <v>3</v>
      </c>
      <c r="J15" s="84">
        <v>82</v>
      </c>
      <c r="K15" s="84" t="s">
        <v>14</v>
      </c>
      <c r="L15" s="84" t="s">
        <v>0</v>
      </c>
    </row>
    <row r="16" spans="1:12" ht="15.75">
      <c r="A16" s="83">
        <v>45690</v>
      </c>
      <c r="B16" s="84" t="s">
        <v>66</v>
      </c>
      <c r="C16" s="84">
        <v>26000</v>
      </c>
      <c r="D16" s="84" t="s">
        <v>12</v>
      </c>
      <c r="E16" s="84" t="s">
        <v>30</v>
      </c>
      <c r="F16" s="84">
        <v>21</v>
      </c>
      <c r="G16" s="84">
        <v>4</v>
      </c>
      <c r="H16" s="84" t="s">
        <v>24</v>
      </c>
      <c r="I16" s="84">
        <v>1</v>
      </c>
      <c r="J16" s="84">
        <v>81</v>
      </c>
      <c r="K16" s="84" t="s">
        <v>20</v>
      </c>
      <c r="L16" s="84" t="s">
        <v>0</v>
      </c>
    </row>
    <row r="17" spans="1:12" ht="15.75">
      <c r="A17" s="83">
        <v>45734</v>
      </c>
      <c r="B17" s="84" t="s">
        <v>28</v>
      </c>
      <c r="C17" s="84">
        <v>69100</v>
      </c>
      <c r="D17" s="84" t="s">
        <v>21</v>
      </c>
      <c r="E17" s="84" t="s">
        <v>70</v>
      </c>
      <c r="F17" s="84">
        <v>8</v>
      </c>
      <c r="G17" s="84">
        <v>5</v>
      </c>
      <c r="H17" s="84" t="s">
        <v>33</v>
      </c>
      <c r="I17" s="84">
        <v>1</v>
      </c>
      <c r="J17" s="84">
        <v>87</v>
      </c>
      <c r="K17" s="84" t="s">
        <v>45</v>
      </c>
      <c r="L17" s="84" t="s">
        <v>17</v>
      </c>
    </row>
    <row r="18" spans="1:12" ht="15.75">
      <c r="A18" s="83">
        <v>45707</v>
      </c>
      <c r="B18" s="84" t="s">
        <v>66</v>
      </c>
      <c r="C18" s="84">
        <v>26000</v>
      </c>
      <c r="D18" s="84" t="s">
        <v>21</v>
      </c>
      <c r="E18" s="84" t="s">
        <v>71</v>
      </c>
      <c r="F18" s="84">
        <v>5</v>
      </c>
      <c r="G18" s="84">
        <v>3</v>
      </c>
      <c r="H18" s="84" t="s">
        <v>26</v>
      </c>
      <c r="I18" s="84">
        <v>3</v>
      </c>
      <c r="J18" s="84">
        <v>71</v>
      </c>
      <c r="K18" s="84" t="s">
        <v>46</v>
      </c>
      <c r="L18" s="84" t="s">
        <v>17</v>
      </c>
    </row>
    <row r="19" spans="1:12" ht="15.75">
      <c r="A19" s="83">
        <v>45660</v>
      </c>
      <c r="B19" s="84" t="s">
        <v>27</v>
      </c>
      <c r="C19" s="84">
        <v>69002</v>
      </c>
      <c r="D19" s="84" t="s">
        <v>12</v>
      </c>
      <c r="E19" s="84" t="s">
        <v>68</v>
      </c>
      <c r="F19" s="84">
        <v>19</v>
      </c>
      <c r="G19" s="84">
        <v>5</v>
      </c>
      <c r="H19" s="84" t="s">
        <v>19</v>
      </c>
      <c r="I19" s="84">
        <v>1</v>
      </c>
      <c r="J19" s="84">
        <v>55</v>
      </c>
      <c r="K19" s="84" t="s">
        <v>46</v>
      </c>
      <c r="L19" s="84" t="s">
        <v>23</v>
      </c>
    </row>
    <row r="20" spans="1:12" ht="15.75">
      <c r="A20" s="83">
        <v>45739</v>
      </c>
      <c r="B20" s="84" t="s">
        <v>64</v>
      </c>
      <c r="C20" s="84">
        <v>74000</v>
      </c>
      <c r="D20" s="84" t="s">
        <v>21</v>
      </c>
      <c r="E20" s="84" t="s">
        <v>35</v>
      </c>
      <c r="F20" s="84">
        <v>35</v>
      </c>
      <c r="G20" s="84">
        <v>4</v>
      </c>
      <c r="H20" s="84" t="s">
        <v>1</v>
      </c>
      <c r="I20" s="84">
        <v>3</v>
      </c>
      <c r="J20" s="84">
        <v>71</v>
      </c>
      <c r="K20" s="84" t="s">
        <v>46</v>
      </c>
      <c r="L20" s="84" t="s">
        <v>17</v>
      </c>
    </row>
    <row r="21" spans="1:12" ht="15.75">
      <c r="A21" s="83">
        <v>45728</v>
      </c>
      <c r="B21" s="84" t="s">
        <v>64</v>
      </c>
      <c r="C21" s="84">
        <v>74000</v>
      </c>
      <c r="D21" s="84" t="s">
        <v>21</v>
      </c>
      <c r="E21" s="84" t="s">
        <v>71</v>
      </c>
      <c r="F21" s="84">
        <v>28</v>
      </c>
      <c r="G21" s="84">
        <v>3</v>
      </c>
      <c r="H21" s="84" t="s">
        <v>16</v>
      </c>
      <c r="I21" s="84">
        <v>1</v>
      </c>
      <c r="J21" s="84">
        <v>77</v>
      </c>
      <c r="K21" s="84" t="s">
        <v>46</v>
      </c>
      <c r="L21" s="84" t="s">
        <v>23</v>
      </c>
    </row>
    <row r="22" spans="1:12" ht="15.75">
      <c r="A22" s="83">
        <v>45701</v>
      </c>
      <c r="B22" s="84" t="s">
        <v>64</v>
      </c>
      <c r="C22" s="84">
        <v>74000</v>
      </c>
      <c r="D22" s="84" t="s">
        <v>21</v>
      </c>
      <c r="E22" s="84" t="s">
        <v>71</v>
      </c>
      <c r="F22" s="84">
        <v>33</v>
      </c>
      <c r="G22" s="84">
        <v>3</v>
      </c>
      <c r="H22" s="84" t="s">
        <v>26</v>
      </c>
      <c r="I22" s="84">
        <v>3</v>
      </c>
      <c r="J22" s="84">
        <v>84</v>
      </c>
      <c r="K22" s="84" t="s">
        <v>46</v>
      </c>
      <c r="L22" s="84" t="s">
        <v>23</v>
      </c>
    </row>
    <row r="23" spans="1:12" ht="15.75">
      <c r="A23" s="83">
        <v>45719</v>
      </c>
      <c r="B23" s="84" t="s">
        <v>28</v>
      </c>
      <c r="C23" s="84">
        <v>69100</v>
      </c>
      <c r="D23" s="84" t="s">
        <v>21</v>
      </c>
      <c r="E23" s="84" t="s">
        <v>35</v>
      </c>
      <c r="F23" s="84">
        <v>24</v>
      </c>
      <c r="G23" s="84">
        <v>4</v>
      </c>
      <c r="H23" s="84" t="s">
        <v>26</v>
      </c>
      <c r="I23" s="84">
        <v>1</v>
      </c>
      <c r="J23" s="84">
        <v>71</v>
      </c>
      <c r="K23" s="84" t="s">
        <v>46</v>
      </c>
      <c r="L23" s="84" t="s">
        <v>17</v>
      </c>
    </row>
    <row r="24" spans="1:12" ht="15.75">
      <c r="A24" s="83">
        <v>45719</v>
      </c>
      <c r="B24" s="84" t="s">
        <v>64</v>
      </c>
      <c r="C24" s="84">
        <v>74000</v>
      </c>
      <c r="D24" s="84" t="s">
        <v>12</v>
      </c>
      <c r="E24" s="84" t="s">
        <v>75</v>
      </c>
      <c r="F24" s="84">
        <v>10</v>
      </c>
      <c r="G24" s="84">
        <v>4</v>
      </c>
      <c r="H24" s="84" t="s">
        <v>24</v>
      </c>
      <c r="I24" s="84">
        <v>3</v>
      </c>
      <c r="J24" s="84">
        <v>68</v>
      </c>
      <c r="K24" s="84" t="s">
        <v>25</v>
      </c>
      <c r="L24" s="84" t="s">
        <v>0</v>
      </c>
    </row>
    <row r="25" spans="1:12" ht="15.75">
      <c r="A25" s="83">
        <v>45661</v>
      </c>
      <c r="B25" s="84" t="s">
        <v>27</v>
      </c>
      <c r="C25" s="84">
        <v>69001</v>
      </c>
      <c r="D25" s="84" t="s">
        <v>18</v>
      </c>
      <c r="E25" s="84" t="s">
        <v>34</v>
      </c>
      <c r="F25" s="84">
        <v>40</v>
      </c>
      <c r="G25" s="84">
        <v>3</v>
      </c>
      <c r="H25" s="84" t="s">
        <v>26</v>
      </c>
      <c r="I25" s="84">
        <v>1</v>
      </c>
      <c r="J25" s="84">
        <v>64</v>
      </c>
      <c r="K25" s="84" t="s">
        <v>46</v>
      </c>
      <c r="L25" s="84" t="s">
        <v>15</v>
      </c>
    </row>
    <row r="26" spans="1:12" ht="15.75">
      <c r="A26" s="83">
        <v>45673</v>
      </c>
      <c r="B26" s="84" t="s">
        <v>28</v>
      </c>
      <c r="C26" s="84">
        <v>69100</v>
      </c>
      <c r="D26" s="84" t="s">
        <v>12</v>
      </c>
      <c r="E26" s="84" t="s">
        <v>75</v>
      </c>
      <c r="F26" s="84">
        <v>19</v>
      </c>
      <c r="G26" s="84">
        <v>2</v>
      </c>
      <c r="H26" s="84" t="s">
        <v>19</v>
      </c>
      <c r="I26" s="84">
        <v>3</v>
      </c>
      <c r="J26" s="84">
        <v>66</v>
      </c>
      <c r="K26" s="84" t="s">
        <v>14</v>
      </c>
      <c r="L26" s="84" t="s">
        <v>15</v>
      </c>
    </row>
    <row r="27" spans="1:12" ht="15.75">
      <c r="A27" s="83">
        <v>45680</v>
      </c>
      <c r="B27" s="84" t="s">
        <v>29</v>
      </c>
      <c r="C27" s="84">
        <v>38400</v>
      </c>
      <c r="D27" s="84" t="s">
        <v>21</v>
      </c>
      <c r="E27" s="84" t="s">
        <v>35</v>
      </c>
      <c r="F27" s="84">
        <v>11</v>
      </c>
      <c r="G27" s="84">
        <v>5</v>
      </c>
      <c r="H27" s="84" t="s">
        <v>1</v>
      </c>
      <c r="I27" s="84">
        <v>1</v>
      </c>
      <c r="J27" s="84">
        <v>80</v>
      </c>
      <c r="K27" s="84" t="s">
        <v>20</v>
      </c>
      <c r="L27" s="84" t="s">
        <v>15</v>
      </c>
    </row>
    <row r="28" spans="1:12" ht="15.75">
      <c r="A28" s="83">
        <v>45702</v>
      </c>
      <c r="B28" s="84" t="s">
        <v>29</v>
      </c>
      <c r="C28" s="84">
        <v>38000</v>
      </c>
      <c r="D28" s="84" t="s">
        <v>12</v>
      </c>
      <c r="E28" s="84" t="s">
        <v>75</v>
      </c>
      <c r="F28" s="84">
        <v>6</v>
      </c>
      <c r="G28" s="84">
        <v>3</v>
      </c>
      <c r="H28" s="84" t="s">
        <v>1</v>
      </c>
      <c r="I28" s="84">
        <v>1</v>
      </c>
      <c r="J28" s="84">
        <v>86</v>
      </c>
      <c r="K28" s="84" t="s">
        <v>25</v>
      </c>
      <c r="L28" s="84" t="s">
        <v>23</v>
      </c>
    </row>
    <row r="29" spans="1:12" ht="15.75">
      <c r="A29" s="83">
        <v>45740</v>
      </c>
      <c r="B29" s="84" t="s">
        <v>66</v>
      </c>
      <c r="C29" s="84">
        <v>26000</v>
      </c>
      <c r="D29" s="84" t="s">
        <v>18</v>
      </c>
      <c r="E29" s="84" t="s">
        <v>34</v>
      </c>
      <c r="F29" s="84">
        <v>13</v>
      </c>
      <c r="G29" s="84">
        <v>4</v>
      </c>
      <c r="H29" s="84" t="s">
        <v>13</v>
      </c>
      <c r="I29" s="84">
        <v>1</v>
      </c>
      <c r="J29" s="84">
        <v>56</v>
      </c>
      <c r="K29" s="84" t="s">
        <v>45</v>
      </c>
      <c r="L29" s="84" t="s">
        <v>0</v>
      </c>
    </row>
    <row r="30" spans="1:12" ht="15.75">
      <c r="A30" s="83">
        <v>45688</v>
      </c>
      <c r="B30" s="84" t="s">
        <v>27</v>
      </c>
      <c r="C30" s="84">
        <v>69003</v>
      </c>
      <c r="D30" s="84" t="s">
        <v>21</v>
      </c>
      <c r="E30" s="84" t="s">
        <v>70</v>
      </c>
      <c r="F30" s="84">
        <v>23</v>
      </c>
      <c r="G30" s="84">
        <v>4</v>
      </c>
      <c r="H30" s="84" t="s">
        <v>1</v>
      </c>
      <c r="I30" s="84">
        <v>3</v>
      </c>
      <c r="J30" s="84">
        <v>64</v>
      </c>
      <c r="K30" s="84" t="s">
        <v>46</v>
      </c>
      <c r="L30" s="84" t="s">
        <v>0</v>
      </c>
    </row>
    <row r="31" spans="1:12" ht="15.75">
      <c r="A31" s="83">
        <v>45681</v>
      </c>
      <c r="B31" s="84" t="s">
        <v>66</v>
      </c>
      <c r="C31" s="84">
        <v>26000</v>
      </c>
      <c r="D31" s="84" t="s">
        <v>21</v>
      </c>
      <c r="E31" s="84" t="s">
        <v>71</v>
      </c>
      <c r="F31" s="84">
        <v>32</v>
      </c>
      <c r="G31" s="84">
        <v>4</v>
      </c>
      <c r="H31" s="84" t="s">
        <v>26</v>
      </c>
      <c r="I31" s="84">
        <v>1</v>
      </c>
      <c r="J31" s="84">
        <v>79</v>
      </c>
      <c r="K31" s="84" t="s">
        <v>45</v>
      </c>
      <c r="L31" s="84" t="s">
        <v>23</v>
      </c>
    </row>
    <row r="32" spans="1:12" ht="15.75">
      <c r="A32" s="83">
        <v>45705</v>
      </c>
      <c r="B32" s="84" t="s">
        <v>66</v>
      </c>
      <c r="C32" s="84">
        <v>26000</v>
      </c>
      <c r="D32" s="84" t="s">
        <v>21</v>
      </c>
      <c r="E32" s="84" t="s">
        <v>35</v>
      </c>
      <c r="F32" s="84">
        <v>19</v>
      </c>
      <c r="G32" s="84">
        <v>3</v>
      </c>
      <c r="H32" s="84" t="s">
        <v>24</v>
      </c>
      <c r="I32" s="84">
        <v>2</v>
      </c>
      <c r="J32" s="84">
        <v>94</v>
      </c>
      <c r="K32" s="84" t="s">
        <v>25</v>
      </c>
      <c r="L32" s="84" t="s">
        <v>23</v>
      </c>
    </row>
    <row r="33" spans="1:12" ht="15.75">
      <c r="A33" s="83">
        <v>45698</v>
      </c>
      <c r="B33" s="84" t="s">
        <v>28</v>
      </c>
      <c r="C33" s="84">
        <v>69100</v>
      </c>
      <c r="D33" s="84" t="s">
        <v>12</v>
      </c>
      <c r="E33" s="84" t="s">
        <v>68</v>
      </c>
      <c r="F33" s="84">
        <v>28</v>
      </c>
      <c r="G33" s="84">
        <v>3</v>
      </c>
      <c r="H33" s="84" t="s">
        <v>33</v>
      </c>
      <c r="I33" s="84">
        <v>2</v>
      </c>
      <c r="J33" s="84">
        <v>75</v>
      </c>
      <c r="K33" s="84" t="s">
        <v>14</v>
      </c>
      <c r="L33" s="84" t="s">
        <v>15</v>
      </c>
    </row>
    <row r="34" spans="1:12" ht="15.75">
      <c r="A34" s="83">
        <v>45717</v>
      </c>
      <c r="B34" s="84" t="s">
        <v>29</v>
      </c>
      <c r="C34" s="84">
        <v>38100</v>
      </c>
      <c r="D34" s="84" t="s">
        <v>12</v>
      </c>
      <c r="E34" s="84" t="s">
        <v>75</v>
      </c>
      <c r="F34" s="84">
        <v>12</v>
      </c>
      <c r="G34" s="84">
        <v>2</v>
      </c>
      <c r="H34" s="84" t="s">
        <v>13</v>
      </c>
      <c r="I34" s="84">
        <v>1</v>
      </c>
      <c r="J34" s="84">
        <v>77</v>
      </c>
      <c r="K34" s="84" t="s">
        <v>46</v>
      </c>
      <c r="L34" s="84" t="s">
        <v>15</v>
      </c>
    </row>
    <row r="35" spans="1:12" ht="15.75">
      <c r="A35" s="83">
        <v>45720</v>
      </c>
      <c r="B35" s="84" t="s">
        <v>27</v>
      </c>
      <c r="C35" s="84">
        <v>69001</v>
      </c>
      <c r="D35" s="84" t="s">
        <v>18</v>
      </c>
      <c r="E35" s="84" t="s">
        <v>34</v>
      </c>
      <c r="F35" s="84">
        <v>16</v>
      </c>
      <c r="G35" s="84">
        <v>3</v>
      </c>
      <c r="H35" s="84" t="s">
        <v>24</v>
      </c>
      <c r="I35" s="84">
        <v>1</v>
      </c>
      <c r="J35" s="84">
        <v>75</v>
      </c>
      <c r="K35" s="84" t="s">
        <v>46</v>
      </c>
      <c r="L35" s="84" t="s">
        <v>23</v>
      </c>
    </row>
    <row r="36" spans="1:12" ht="15.75">
      <c r="A36" s="83">
        <v>45675</v>
      </c>
      <c r="B36" s="84" t="s">
        <v>64</v>
      </c>
      <c r="C36" s="84">
        <v>74000</v>
      </c>
      <c r="D36" s="84" t="s">
        <v>21</v>
      </c>
      <c r="E36" s="84" t="s">
        <v>70</v>
      </c>
      <c r="F36" s="84">
        <v>9</v>
      </c>
      <c r="G36" s="84">
        <v>4</v>
      </c>
      <c r="H36" s="84" t="s">
        <v>16</v>
      </c>
      <c r="I36" s="84">
        <v>3</v>
      </c>
      <c r="J36" s="84">
        <v>84</v>
      </c>
      <c r="K36" s="84" t="s">
        <v>46</v>
      </c>
      <c r="L36" s="84" t="s">
        <v>15</v>
      </c>
    </row>
    <row r="37" spans="1:12" ht="15.75">
      <c r="A37" s="83">
        <v>45710</v>
      </c>
      <c r="B37" s="84" t="s">
        <v>27</v>
      </c>
      <c r="C37" s="84">
        <v>69007</v>
      </c>
      <c r="D37" s="84" t="s">
        <v>18</v>
      </c>
      <c r="E37" s="84" t="s">
        <v>32</v>
      </c>
      <c r="F37" s="84">
        <v>7</v>
      </c>
      <c r="G37" s="84">
        <v>4</v>
      </c>
      <c r="H37" s="84" t="s">
        <v>33</v>
      </c>
      <c r="I37" s="84">
        <v>2</v>
      </c>
      <c r="J37" s="84">
        <v>86</v>
      </c>
      <c r="K37" s="84" t="s">
        <v>45</v>
      </c>
      <c r="L37" s="84" t="s">
        <v>0</v>
      </c>
    </row>
    <row r="38" spans="1:12" ht="15.75">
      <c r="A38" s="83">
        <v>45724</v>
      </c>
      <c r="B38" s="84" t="s">
        <v>66</v>
      </c>
      <c r="C38" s="84">
        <v>26000</v>
      </c>
      <c r="D38" s="84" t="s">
        <v>18</v>
      </c>
      <c r="E38" s="84" t="s">
        <v>32</v>
      </c>
      <c r="F38" s="84">
        <v>6</v>
      </c>
      <c r="G38" s="84">
        <v>5</v>
      </c>
      <c r="H38" s="84" t="s">
        <v>1</v>
      </c>
      <c r="I38" s="84">
        <v>3</v>
      </c>
      <c r="J38" s="84">
        <v>80</v>
      </c>
      <c r="K38" s="84" t="s">
        <v>46</v>
      </c>
      <c r="L38" s="84" t="s">
        <v>23</v>
      </c>
    </row>
    <row r="39" spans="1:12" ht="15.75">
      <c r="A39" s="83">
        <v>45742</v>
      </c>
      <c r="B39" s="84" t="s">
        <v>27</v>
      </c>
      <c r="C39" s="84">
        <v>69003</v>
      </c>
      <c r="D39" s="84" t="s">
        <v>21</v>
      </c>
      <c r="E39" s="84" t="s">
        <v>70</v>
      </c>
      <c r="F39" s="84">
        <v>40</v>
      </c>
      <c r="G39" s="84">
        <v>2</v>
      </c>
      <c r="H39" s="84" t="s">
        <v>1</v>
      </c>
      <c r="I39" s="84">
        <v>3</v>
      </c>
      <c r="J39" s="84">
        <v>64</v>
      </c>
      <c r="K39" s="84" t="s">
        <v>45</v>
      </c>
      <c r="L39" s="84" t="s">
        <v>23</v>
      </c>
    </row>
    <row r="40" spans="1:12" ht="15.75">
      <c r="A40" s="83">
        <v>45693</v>
      </c>
      <c r="B40" s="84" t="s">
        <v>64</v>
      </c>
      <c r="C40" s="84">
        <v>74000</v>
      </c>
      <c r="D40" s="84" t="s">
        <v>12</v>
      </c>
      <c r="E40" s="84" t="s">
        <v>30</v>
      </c>
      <c r="F40" s="84">
        <v>15</v>
      </c>
      <c r="G40" s="84">
        <v>2</v>
      </c>
      <c r="H40" s="84" t="s">
        <v>16</v>
      </c>
      <c r="I40" s="84">
        <v>3</v>
      </c>
      <c r="J40" s="84">
        <v>58</v>
      </c>
      <c r="K40" s="84" t="s">
        <v>25</v>
      </c>
      <c r="L40" s="84" t="s">
        <v>0</v>
      </c>
    </row>
    <row r="41" spans="1:12" ht="15.75">
      <c r="A41" s="83">
        <v>45707</v>
      </c>
      <c r="B41" s="84" t="s">
        <v>29</v>
      </c>
      <c r="C41" s="84">
        <v>38400</v>
      </c>
      <c r="D41" s="84" t="s">
        <v>18</v>
      </c>
      <c r="E41" s="84" t="s">
        <v>34</v>
      </c>
      <c r="F41" s="84">
        <v>39</v>
      </c>
      <c r="G41" s="84">
        <v>3</v>
      </c>
      <c r="H41" s="84" t="s">
        <v>1</v>
      </c>
      <c r="I41" s="84">
        <v>1</v>
      </c>
      <c r="J41" s="84">
        <v>93</v>
      </c>
      <c r="K41" s="84" t="s">
        <v>14</v>
      </c>
      <c r="L41" s="84" t="s">
        <v>23</v>
      </c>
    </row>
    <row r="42" spans="1:12" ht="15.75">
      <c r="A42" s="83">
        <v>45691</v>
      </c>
      <c r="B42" s="84" t="s">
        <v>27</v>
      </c>
      <c r="C42" s="84">
        <v>69002</v>
      </c>
      <c r="D42" s="84" t="s">
        <v>21</v>
      </c>
      <c r="E42" s="84" t="s">
        <v>35</v>
      </c>
      <c r="F42" s="84">
        <v>8</v>
      </c>
      <c r="G42" s="84">
        <v>4</v>
      </c>
      <c r="H42" s="84" t="s">
        <v>13</v>
      </c>
      <c r="I42" s="84">
        <v>1</v>
      </c>
      <c r="J42" s="84">
        <v>84</v>
      </c>
      <c r="K42" s="84" t="s">
        <v>25</v>
      </c>
      <c r="L42" s="84" t="s">
        <v>17</v>
      </c>
    </row>
    <row r="43" spans="1:12" ht="15.75">
      <c r="A43" s="83">
        <v>45695</v>
      </c>
      <c r="B43" s="84" t="s">
        <v>29</v>
      </c>
      <c r="C43" s="84">
        <v>38400</v>
      </c>
      <c r="D43" s="84" t="s">
        <v>12</v>
      </c>
      <c r="E43" s="84" t="s">
        <v>68</v>
      </c>
      <c r="F43" s="84">
        <v>40</v>
      </c>
      <c r="G43" s="84">
        <v>2</v>
      </c>
      <c r="H43" s="84" t="s">
        <v>1</v>
      </c>
      <c r="I43" s="84">
        <v>2</v>
      </c>
      <c r="J43" s="84">
        <v>81</v>
      </c>
      <c r="K43" s="84" t="s">
        <v>45</v>
      </c>
      <c r="L43" s="84" t="s">
        <v>17</v>
      </c>
    </row>
    <row r="44" spans="1:12" ht="15.75">
      <c r="A44" s="83">
        <v>45661</v>
      </c>
      <c r="B44" s="84" t="s">
        <v>64</v>
      </c>
      <c r="C44" s="84">
        <v>74000</v>
      </c>
      <c r="D44" s="84" t="s">
        <v>21</v>
      </c>
      <c r="E44" s="84" t="s">
        <v>71</v>
      </c>
      <c r="F44" s="84">
        <v>32</v>
      </c>
      <c r="G44" s="84">
        <v>4</v>
      </c>
      <c r="H44" s="84" t="s">
        <v>19</v>
      </c>
      <c r="I44" s="84">
        <v>1</v>
      </c>
      <c r="J44" s="84">
        <v>95</v>
      </c>
      <c r="K44" s="84" t="s">
        <v>20</v>
      </c>
      <c r="L44" s="84" t="s">
        <v>0</v>
      </c>
    </row>
    <row r="45" spans="1:12" ht="15.75">
      <c r="A45" s="83">
        <v>45671</v>
      </c>
      <c r="B45" s="84" t="s">
        <v>64</v>
      </c>
      <c r="C45" s="84">
        <v>74000</v>
      </c>
      <c r="D45" s="84" t="s">
        <v>18</v>
      </c>
      <c r="E45" s="84" t="s">
        <v>69</v>
      </c>
      <c r="F45" s="84">
        <v>37</v>
      </c>
      <c r="G45" s="84">
        <v>3</v>
      </c>
      <c r="H45" s="84" t="s">
        <v>1</v>
      </c>
      <c r="I45" s="84">
        <v>2</v>
      </c>
      <c r="J45" s="84">
        <v>86</v>
      </c>
      <c r="K45" s="84" t="s">
        <v>46</v>
      </c>
      <c r="L45" s="84" t="s">
        <v>0</v>
      </c>
    </row>
    <row r="46" spans="1:12" ht="15.75">
      <c r="A46" s="83">
        <v>45695</v>
      </c>
      <c r="B46" s="84" t="s">
        <v>28</v>
      </c>
      <c r="C46" s="84">
        <v>69100</v>
      </c>
      <c r="D46" s="84" t="s">
        <v>12</v>
      </c>
      <c r="E46" s="84" t="s">
        <v>30</v>
      </c>
      <c r="F46" s="84">
        <v>7</v>
      </c>
      <c r="G46" s="84">
        <v>4</v>
      </c>
      <c r="H46" s="84" t="s">
        <v>26</v>
      </c>
      <c r="I46" s="84">
        <v>2</v>
      </c>
      <c r="J46" s="84">
        <v>67</v>
      </c>
      <c r="K46" s="84" t="s">
        <v>20</v>
      </c>
      <c r="L46" s="84" t="s">
        <v>0</v>
      </c>
    </row>
    <row r="47" spans="1:12" ht="15.75">
      <c r="A47" s="83">
        <v>45695</v>
      </c>
      <c r="B47" s="84" t="s">
        <v>27</v>
      </c>
      <c r="C47" s="84">
        <v>69001</v>
      </c>
      <c r="D47" s="84" t="s">
        <v>21</v>
      </c>
      <c r="E47" s="84" t="s">
        <v>70</v>
      </c>
      <c r="F47" s="84">
        <v>35</v>
      </c>
      <c r="G47" s="84">
        <v>3</v>
      </c>
      <c r="H47" s="84" t="s">
        <v>16</v>
      </c>
      <c r="I47" s="84">
        <v>1</v>
      </c>
      <c r="J47" s="84">
        <v>76</v>
      </c>
      <c r="K47" s="84" t="s">
        <v>14</v>
      </c>
      <c r="L47" s="84" t="s">
        <v>0</v>
      </c>
    </row>
    <row r="48" spans="1:12" ht="15.75">
      <c r="A48" s="83">
        <v>45746</v>
      </c>
      <c r="B48" s="84" t="s">
        <v>64</v>
      </c>
      <c r="C48" s="84">
        <v>74000</v>
      </c>
      <c r="D48" s="84" t="s">
        <v>21</v>
      </c>
      <c r="E48" s="84" t="s">
        <v>71</v>
      </c>
      <c r="F48" s="84">
        <v>29</v>
      </c>
      <c r="G48" s="84">
        <v>4</v>
      </c>
      <c r="H48" s="84" t="s">
        <v>1</v>
      </c>
      <c r="I48" s="84">
        <v>3</v>
      </c>
      <c r="J48" s="84">
        <v>91</v>
      </c>
      <c r="K48" s="84" t="s">
        <v>45</v>
      </c>
      <c r="L48" s="84" t="s">
        <v>0</v>
      </c>
    </row>
    <row r="49" spans="1:12" ht="15.75">
      <c r="A49" s="83">
        <v>45692</v>
      </c>
      <c r="B49" s="84" t="s">
        <v>27</v>
      </c>
      <c r="C49" s="84">
        <v>69007</v>
      </c>
      <c r="D49" s="84" t="s">
        <v>21</v>
      </c>
      <c r="E49" s="84" t="s">
        <v>35</v>
      </c>
      <c r="F49" s="84">
        <v>7</v>
      </c>
      <c r="G49" s="84">
        <v>4</v>
      </c>
      <c r="H49" s="84" t="s">
        <v>26</v>
      </c>
      <c r="I49" s="84">
        <v>3</v>
      </c>
      <c r="J49" s="84">
        <v>78</v>
      </c>
      <c r="K49" s="84" t="s">
        <v>14</v>
      </c>
      <c r="L49" s="84" t="s">
        <v>15</v>
      </c>
    </row>
    <row r="50" spans="1:12" ht="15.75">
      <c r="A50" s="83">
        <v>45713</v>
      </c>
      <c r="B50" s="84" t="s">
        <v>28</v>
      </c>
      <c r="C50" s="84">
        <v>69100</v>
      </c>
      <c r="D50" s="84" t="s">
        <v>12</v>
      </c>
      <c r="E50" s="84" t="s">
        <v>75</v>
      </c>
      <c r="F50" s="84">
        <v>10</v>
      </c>
      <c r="G50" s="84">
        <v>5</v>
      </c>
      <c r="H50" s="84" t="s">
        <v>1</v>
      </c>
      <c r="I50" s="84">
        <v>1</v>
      </c>
      <c r="J50" s="84">
        <v>81</v>
      </c>
      <c r="K50" s="84" t="s">
        <v>46</v>
      </c>
      <c r="L50" s="84" t="s">
        <v>23</v>
      </c>
    </row>
    <row r="51" spans="1:12" ht="15.75">
      <c r="A51" s="83">
        <v>45688</v>
      </c>
      <c r="B51" s="84" t="s">
        <v>66</v>
      </c>
      <c r="C51" s="84">
        <v>26000</v>
      </c>
      <c r="D51" s="84" t="s">
        <v>18</v>
      </c>
      <c r="E51" s="84" t="s">
        <v>34</v>
      </c>
      <c r="F51" s="84">
        <v>19</v>
      </c>
      <c r="G51" s="84">
        <v>3</v>
      </c>
      <c r="H51" s="84" t="s">
        <v>33</v>
      </c>
      <c r="I51" s="84">
        <v>1</v>
      </c>
      <c r="J51" s="84">
        <v>57</v>
      </c>
      <c r="K51" s="84" t="s">
        <v>45</v>
      </c>
      <c r="L51" s="84" t="s">
        <v>15</v>
      </c>
    </row>
    <row r="52" spans="1:12" ht="15.75">
      <c r="A52" s="83">
        <v>45676</v>
      </c>
      <c r="B52" s="84" t="s">
        <v>64</v>
      </c>
      <c r="C52" s="84">
        <v>74000</v>
      </c>
      <c r="D52" s="84" t="s">
        <v>18</v>
      </c>
      <c r="E52" s="84" t="s">
        <v>69</v>
      </c>
      <c r="F52" s="84">
        <v>22</v>
      </c>
      <c r="G52" s="84">
        <v>3</v>
      </c>
      <c r="H52" s="84" t="s">
        <v>24</v>
      </c>
      <c r="I52" s="84">
        <v>3</v>
      </c>
      <c r="J52" s="84">
        <v>78</v>
      </c>
      <c r="K52" s="84" t="s">
        <v>45</v>
      </c>
      <c r="L52" s="84" t="s">
        <v>23</v>
      </c>
    </row>
    <row r="53" spans="1:12" ht="15.75">
      <c r="A53" s="83">
        <v>45738</v>
      </c>
      <c r="B53" s="84" t="s">
        <v>66</v>
      </c>
      <c r="C53" s="84">
        <v>26000</v>
      </c>
      <c r="D53" s="84" t="s">
        <v>12</v>
      </c>
      <c r="E53" s="84" t="s">
        <v>30</v>
      </c>
      <c r="F53" s="84">
        <v>23</v>
      </c>
      <c r="G53" s="84">
        <v>2</v>
      </c>
      <c r="H53" s="84" t="s">
        <v>19</v>
      </c>
      <c r="I53" s="84">
        <v>3</v>
      </c>
      <c r="J53" s="84">
        <v>52</v>
      </c>
      <c r="K53" s="84" t="s">
        <v>14</v>
      </c>
      <c r="L53" s="84" t="s">
        <v>17</v>
      </c>
    </row>
    <row r="54" spans="1:12" ht="15.75">
      <c r="A54" s="83">
        <v>45724</v>
      </c>
      <c r="B54" s="84" t="s">
        <v>29</v>
      </c>
      <c r="C54" s="84">
        <v>38100</v>
      </c>
      <c r="D54" s="84" t="s">
        <v>12</v>
      </c>
      <c r="E54" s="84" t="s">
        <v>68</v>
      </c>
      <c r="F54" s="84">
        <v>36</v>
      </c>
      <c r="G54" s="84">
        <v>1</v>
      </c>
      <c r="H54" s="84" t="s">
        <v>26</v>
      </c>
      <c r="I54" s="84">
        <v>2</v>
      </c>
      <c r="J54" s="84">
        <v>63</v>
      </c>
      <c r="K54" s="84" t="s">
        <v>25</v>
      </c>
      <c r="L54" s="84" t="s">
        <v>17</v>
      </c>
    </row>
    <row r="55" spans="1:12" ht="15.75">
      <c r="A55" s="83">
        <v>45659</v>
      </c>
      <c r="B55" s="84" t="s">
        <v>66</v>
      </c>
      <c r="C55" s="84">
        <v>26000</v>
      </c>
      <c r="D55" s="84" t="s">
        <v>18</v>
      </c>
      <c r="E55" s="84" t="s">
        <v>32</v>
      </c>
      <c r="F55" s="84">
        <v>13</v>
      </c>
      <c r="G55" s="84">
        <v>2</v>
      </c>
      <c r="H55" s="84" t="s">
        <v>13</v>
      </c>
      <c r="I55" s="84">
        <v>2</v>
      </c>
      <c r="J55" s="84">
        <v>79</v>
      </c>
      <c r="K55" s="84" t="s">
        <v>14</v>
      </c>
      <c r="L55" s="84" t="s">
        <v>17</v>
      </c>
    </row>
    <row r="56" spans="1:12" ht="15.75">
      <c r="A56" s="83">
        <v>45663</v>
      </c>
      <c r="B56" s="84" t="s">
        <v>66</v>
      </c>
      <c r="C56" s="84">
        <v>26000</v>
      </c>
      <c r="D56" s="84" t="s">
        <v>21</v>
      </c>
      <c r="E56" s="84" t="s">
        <v>70</v>
      </c>
      <c r="F56" s="84">
        <v>22</v>
      </c>
      <c r="G56" s="84">
        <v>2</v>
      </c>
      <c r="H56" s="84" t="s">
        <v>33</v>
      </c>
      <c r="I56" s="84">
        <v>3</v>
      </c>
      <c r="J56" s="84">
        <v>51</v>
      </c>
      <c r="K56" s="84" t="s">
        <v>45</v>
      </c>
      <c r="L56" s="84" t="s">
        <v>23</v>
      </c>
    </row>
    <row r="57" spans="1:12" ht="15.75">
      <c r="A57" s="83">
        <v>45669</v>
      </c>
      <c r="B57" s="84" t="s">
        <v>66</v>
      </c>
      <c r="C57" s="84">
        <v>26000</v>
      </c>
      <c r="D57" s="84" t="s">
        <v>18</v>
      </c>
      <c r="E57" s="84" t="s">
        <v>34</v>
      </c>
      <c r="F57" s="84">
        <v>25</v>
      </c>
      <c r="G57" s="84">
        <v>3</v>
      </c>
      <c r="H57" s="84" t="s">
        <v>13</v>
      </c>
      <c r="I57" s="84">
        <v>1</v>
      </c>
      <c r="J57" s="84">
        <v>86</v>
      </c>
      <c r="K57" s="84" t="s">
        <v>14</v>
      </c>
      <c r="L57" s="84" t="s">
        <v>15</v>
      </c>
    </row>
    <row r="58" spans="1:12" ht="15.75">
      <c r="A58" s="83">
        <v>45693</v>
      </c>
      <c r="B58" s="84" t="s">
        <v>64</v>
      </c>
      <c r="C58" s="84">
        <v>74000</v>
      </c>
      <c r="D58" s="84" t="s">
        <v>12</v>
      </c>
      <c r="E58" s="84" t="s">
        <v>68</v>
      </c>
      <c r="F58" s="84">
        <v>18</v>
      </c>
      <c r="G58" s="84">
        <v>4</v>
      </c>
      <c r="H58" s="84" t="s">
        <v>19</v>
      </c>
      <c r="I58" s="84">
        <v>1</v>
      </c>
      <c r="J58" s="84">
        <v>90</v>
      </c>
      <c r="K58" s="84" t="s">
        <v>20</v>
      </c>
      <c r="L58" s="84" t="s">
        <v>17</v>
      </c>
    </row>
    <row r="59" spans="1:12" ht="15.75">
      <c r="A59" s="83">
        <v>45740</v>
      </c>
      <c r="B59" s="84" t="s">
        <v>66</v>
      </c>
      <c r="C59" s="84">
        <v>26000</v>
      </c>
      <c r="D59" s="84" t="s">
        <v>21</v>
      </c>
      <c r="E59" s="84" t="s">
        <v>71</v>
      </c>
      <c r="F59" s="84">
        <v>24</v>
      </c>
      <c r="G59" s="84">
        <v>4</v>
      </c>
      <c r="H59" s="84" t="s">
        <v>1</v>
      </c>
      <c r="I59" s="84">
        <v>2</v>
      </c>
      <c r="J59" s="84">
        <v>53</v>
      </c>
      <c r="K59" s="84" t="s">
        <v>45</v>
      </c>
      <c r="L59" s="84" t="s">
        <v>17</v>
      </c>
    </row>
    <row r="60" spans="1:12" ht="15.75">
      <c r="A60" s="83">
        <v>45738</v>
      </c>
      <c r="B60" s="84" t="s">
        <v>64</v>
      </c>
      <c r="C60" s="84">
        <v>74000</v>
      </c>
      <c r="D60" s="84" t="s">
        <v>21</v>
      </c>
      <c r="E60" s="84" t="s">
        <v>70</v>
      </c>
      <c r="F60" s="84">
        <v>36</v>
      </c>
      <c r="G60" s="84">
        <v>4</v>
      </c>
      <c r="H60" s="84" t="s">
        <v>33</v>
      </c>
      <c r="I60" s="84">
        <v>2</v>
      </c>
      <c r="J60" s="84">
        <v>73</v>
      </c>
      <c r="K60" s="84" t="s">
        <v>25</v>
      </c>
      <c r="L60" s="84" t="s">
        <v>17</v>
      </c>
    </row>
    <row r="61" spans="1:12" ht="15.75">
      <c r="A61" s="83">
        <v>45746</v>
      </c>
      <c r="B61" s="84" t="s">
        <v>66</v>
      </c>
      <c r="C61" s="84">
        <v>26000</v>
      </c>
      <c r="D61" s="84" t="s">
        <v>18</v>
      </c>
      <c r="E61" s="84" t="s">
        <v>34</v>
      </c>
      <c r="F61" s="84">
        <v>27</v>
      </c>
      <c r="G61" s="84">
        <v>3</v>
      </c>
      <c r="H61" s="84" t="s">
        <v>24</v>
      </c>
      <c r="I61" s="84">
        <v>2</v>
      </c>
      <c r="J61" s="84">
        <v>75</v>
      </c>
      <c r="K61" s="84" t="s">
        <v>25</v>
      </c>
      <c r="L61" s="84" t="s">
        <v>17</v>
      </c>
    </row>
    <row r="62" spans="1:12" ht="15.75">
      <c r="A62" s="83">
        <v>45730</v>
      </c>
      <c r="B62" s="84" t="s">
        <v>66</v>
      </c>
      <c r="C62" s="84">
        <v>26000</v>
      </c>
      <c r="D62" s="84" t="s">
        <v>12</v>
      </c>
      <c r="E62" s="84" t="s">
        <v>30</v>
      </c>
      <c r="F62" s="84">
        <v>16</v>
      </c>
      <c r="G62" s="84">
        <v>3</v>
      </c>
      <c r="H62" s="84" t="s">
        <v>16</v>
      </c>
      <c r="I62" s="84">
        <v>2</v>
      </c>
      <c r="J62" s="84">
        <v>76</v>
      </c>
      <c r="K62" s="84" t="s">
        <v>45</v>
      </c>
      <c r="L62" s="84" t="s">
        <v>23</v>
      </c>
    </row>
    <row r="63" spans="1:12" ht="15.75">
      <c r="A63" s="83">
        <v>45740</v>
      </c>
      <c r="B63" s="84" t="s">
        <v>27</v>
      </c>
      <c r="C63" s="84">
        <v>69003</v>
      </c>
      <c r="D63" s="84" t="s">
        <v>12</v>
      </c>
      <c r="E63" s="84" t="s">
        <v>68</v>
      </c>
      <c r="F63" s="84">
        <v>14</v>
      </c>
      <c r="G63" s="84">
        <v>2</v>
      </c>
      <c r="H63" s="84" t="s">
        <v>19</v>
      </c>
      <c r="I63" s="84">
        <v>3</v>
      </c>
      <c r="J63" s="84">
        <v>94</v>
      </c>
      <c r="K63" s="84" t="s">
        <v>46</v>
      </c>
      <c r="L63" s="84" t="s">
        <v>0</v>
      </c>
    </row>
    <row r="64" spans="1:12" ht="15.75">
      <c r="A64" s="83">
        <v>45671</v>
      </c>
      <c r="B64" s="84" t="s">
        <v>66</v>
      </c>
      <c r="C64" s="84">
        <v>26000</v>
      </c>
      <c r="D64" s="84" t="s">
        <v>18</v>
      </c>
      <c r="E64" s="84" t="s">
        <v>34</v>
      </c>
      <c r="F64" s="84">
        <v>38</v>
      </c>
      <c r="G64" s="84">
        <v>3</v>
      </c>
      <c r="H64" s="84" t="s">
        <v>1</v>
      </c>
      <c r="I64" s="84">
        <v>2</v>
      </c>
      <c r="J64" s="84">
        <v>75</v>
      </c>
      <c r="K64" s="84" t="s">
        <v>14</v>
      </c>
      <c r="L64" s="84" t="s">
        <v>23</v>
      </c>
    </row>
    <row r="65" spans="1:12" ht="15.75">
      <c r="A65" s="83">
        <v>45728</v>
      </c>
      <c r="B65" s="84" t="s">
        <v>27</v>
      </c>
      <c r="C65" s="84">
        <v>69002</v>
      </c>
      <c r="D65" s="84" t="s">
        <v>18</v>
      </c>
      <c r="E65" s="84" t="s">
        <v>32</v>
      </c>
      <c r="F65" s="84">
        <v>33</v>
      </c>
      <c r="G65" s="84">
        <v>3</v>
      </c>
      <c r="H65" s="84" t="s">
        <v>33</v>
      </c>
      <c r="I65" s="84">
        <v>3</v>
      </c>
      <c r="J65" s="84">
        <v>72</v>
      </c>
      <c r="K65" s="84" t="s">
        <v>46</v>
      </c>
      <c r="L65" s="84" t="s">
        <v>0</v>
      </c>
    </row>
    <row r="66" spans="1:12" ht="15.75">
      <c r="A66" s="83">
        <v>45664</v>
      </c>
      <c r="B66" s="84" t="s">
        <v>66</v>
      </c>
      <c r="C66" s="84">
        <v>26000</v>
      </c>
      <c r="D66" s="84" t="s">
        <v>18</v>
      </c>
      <c r="E66" s="84" t="s">
        <v>34</v>
      </c>
      <c r="F66" s="84">
        <v>35</v>
      </c>
      <c r="G66" s="84">
        <v>4</v>
      </c>
      <c r="H66" s="84" t="s">
        <v>1</v>
      </c>
      <c r="I66" s="84">
        <v>1</v>
      </c>
      <c r="J66" s="84">
        <v>70</v>
      </c>
      <c r="K66" s="84" t="s">
        <v>46</v>
      </c>
      <c r="L66" s="84" t="s">
        <v>0</v>
      </c>
    </row>
    <row r="67" spans="1:12" ht="15.75">
      <c r="A67" s="83">
        <v>45716</v>
      </c>
      <c r="B67" s="84" t="s">
        <v>27</v>
      </c>
      <c r="C67" s="84">
        <v>69007</v>
      </c>
      <c r="D67" s="84" t="s">
        <v>21</v>
      </c>
      <c r="E67" s="84" t="s">
        <v>35</v>
      </c>
      <c r="F67" s="84">
        <v>34</v>
      </c>
      <c r="G67" s="84">
        <v>4</v>
      </c>
      <c r="H67" s="84" t="s">
        <v>1</v>
      </c>
      <c r="I67" s="84">
        <v>1</v>
      </c>
      <c r="J67" s="84">
        <v>66</v>
      </c>
      <c r="K67" s="84" t="s">
        <v>20</v>
      </c>
      <c r="L67" s="84" t="s">
        <v>23</v>
      </c>
    </row>
    <row r="68" spans="1:12" ht="15.75">
      <c r="A68" s="83">
        <v>45684</v>
      </c>
      <c r="B68" s="84" t="s">
        <v>27</v>
      </c>
      <c r="C68" s="84">
        <v>69001</v>
      </c>
      <c r="D68" s="84" t="s">
        <v>12</v>
      </c>
      <c r="E68" s="84" t="s">
        <v>75</v>
      </c>
      <c r="F68" s="84">
        <v>35</v>
      </c>
      <c r="G68" s="84">
        <v>2</v>
      </c>
      <c r="H68" s="84" t="s">
        <v>13</v>
      </c>
      <c r="I68" s="84">
        <v>2</v>
      </c>
      <c r="J68" s="84">
        <v>66</v>
      </c>
      <c r="K68" s="84" t="s">
        <v>25</v>
      </c>
      <c r="L68" s="84" t="s">
        <v>15</v>
      </c>
    </row>
    <row r="69" spans="1:12" ht="15.75">
      <c r="A69" s="83">
        <v>45696</v>
      </c>
      <c r="B69" s="84" t="s">
        <v>66</v>
      </c>
      <c r="C69" s="84">
        <v>26000</v>
      </c>
      <c r="D69" s="84" t="s">
        <v>18</v>
      </c>
      <c r="E69" s="84" t="s">
        <v>69</v>
      </c>
      <c r="F69" s="84">
        <v>29</v>
      </c>
      <c r="G69" s="84">
        <v>3</v>
      </c>
      <c r="H69" s="84" t="s">
        <v>33</v>
      </c>
      <c r="I69" s="84">
        <v>2</v>
      </c>
      <c r="J69" s="84">
        <v>80</v>
      </c>
      <c r="K69" s="84" t="s">
        <v>46</v>
      </c>
      <c r="L69" s="84" t="s">
        <v>0</v>
      </c>
    </row>
    <row r="70" spans="1:12" ht="15.75">
      <c r="A70" s="83">
        <v>45679</v>
      </c>
      <c r="B70" s="84" t="s">
        <v>64</v>
      </c>
      <c r="C70" s="84">
        <v>74000</v>
      </c>
      <c r="D70" s="84" t="s">
        <v>18</v>
      </c>
      <c r="E70" s="84" t="s">
        <v>34</v>
      </c>
      <c r="F70" s="84">
        <v>13</v>
      </c>
      <c r="G70" s="84">
        <v>4</v>
      </c>
      <c r="H70" s="84" t="s">
        <v>16</v>
      </c>
      <c r="I70" s="84">
        <v>1</v>
      </c>
      <c r="J70" s="84">
        <v>65</v>
      </c>
      <c r="K70" s="84" t="s">
        <v>45</v>
      </c>
      <c r="L70" s="84" t="s">
        <v>15</v>
      </c>
    </row>
    <row r="71" spans="1:12" ht="15.75">
      <c r="A71" s="83">
        <v>45680</v>
      </c>
      <c r="B71" s="84" t="s">
        <v>66</v>
      </c>
      <c r="C71" s="84">
        <v>26000</v>
      </c>
      <c r="D71" s="84" t="s">
        <v>18</v>
      </c>
      <c r="E71" s="84" t="s">
        <v>69</v>
      </c>
      <c r="F71" s="84">
        <v>13</v>
      </c>
      <c r="G71" s="84">
        <v>4</v>
      </c>
      <c r="H71" s="84" t="s">
        <v>1</v>
      </c>
      <c r="I71" s="84">
        <v>2</v>
      </c>
      <c r="J71" s="84">
        <v>82</v>
      </c>
      <c r="K71" s="84" t="s">
        <v>45</v>
      </c>
      <c r="L71" s="84" t="s">
        <v>17</v>
      </c>
    </row>
    <row r="72" spans="1:12" ht="15.75">
      <c r="A72" s="83">
        <v>45668</v>
      </c>
      <c r="B72" s="84" t="s">
        <v>66</v>
      </c>
      <c r="C72" s="84">
        <v>26000</v>
      </c>
      <c r="D72" s="84" t="s">
        <v>12</v>
      </c>
      <c r="E72" s="84" t="s">
        <v>75</v>
      </c>
      <c r="F72" s="84">
        <v>9</v>
      </c>
      <c r="G72" s="84">
        <v>4</v>
      </c>
      <c r="H72" s="84" t="s">
        <v>33</v>
      </c>
      <c r="I72" s="84">
        <v>3</v>
      </c>
      <c r="J72" s="84">
        <v>54</v>
      </c>
      <c r="K72" s="84" t="s">
        <v>25</v>
      </c>
      <c r="L72" s="84" t="s">
        <v>15</v>
      </c>
    </row>
    <row r="73" spans="1:12" ht="15.75">
      <c r="A73" s="83">
        <v>45731</v>
      </c>
      <c r="B73" s="84" t="s">
        <v>29</v>
      </c>
      <c r="C73" s="84">
        <v>38000</v>
      </c>
      <c r="D73" s="84" t="s">
        <v>21</v>
      </c>
      <c r="E73" s="84" t="s">
        <v>35</v>
      </c>
      <c r="F73" s="84">
        <v>32</v>
      </c>
      <c r="G73" s="84">
        <v>3</v>
      </c>
      <c r="H73" s="84" t="s">
        <v>16</v>
      </c>
      <c r="I73" s="84">
        <v>1</v>
      </c>
      <c r="J73" s="84">
        <v>52</v>
      </c>
      <c r="K73" s="84" t="s">
        <v>14</v>
      </c>
      <c r="L73" s="84" t="s">
        <v>23</v>
      </c>
    </row>
    <row r="74" spans="1:12" ht="15.75">
      <c r="A74" s="83">
        <v>45727</v>
      </c>
      <c r="B74" s="84" t="s">
        <v>27</v>
      </c>
      <c r="C74" s="84">
        <v>69007</v>
      </c>
      <c r="D74" s="84" t="s">
        <v>12</v>
      </c>
      <c r="E74" s="84" t="s">
        <v>30</v>
      </c>
      <c r="F74" s="84">
        <v>13</v>
      </c>
      <c r="G74" s="84">
        <v>3</v>
      </c>
      <c r="H74" s="84" t="s">
        <v>33</v>
      </c>
      <c r="I74" s="84">
        <v>1</v>
      </c>
      <c r="J74" s="84">
        <v>89</v>
      </c>
      <c r="K74" s="84" t="s">
        <v>46</v>
      </c>
      <c r="L74" s="84" t="s">
        <v>17</v>
      </c>
    </row>
    <row r="75" spans="1:12" ht="15.75">
      <c r="A75" s="83">
        <v>45674</v>
      </c>
      <c r="B75" s="84" t="s">
        <v>27</v>
      </c>
      <c r="C75" s="84">
        <v>69001</v>
      </c>
      <c r="D75" s="84" t="s">
        <v>12</v>
      </c>
      <c r="E75" s="84" t="s">
        <v>30</v>
      </c>
      <c r="F75" s="84">
        <v>22</v>
      </c>
      <c r="G75" s="84">
        <v>4</v>
      </c>
      <c r="H75" s="84" t="s">
        <v>24</v>
      </c>
      <c r="I75" s="84">
        <v>1</v>
      </c>
      <c r="J75" s="84">
        <v>57</v>
      </c>
      <c r="K75" s="84" t="s">
        <v>20</v>
      </c>
      <c r="L75" s="84" t="s">
        <v>0</v>
      </c>
    </row>
    <row r="76" spans="1:12" ht="15.75">
      <c r="A76" s="83">
        <v>45688</v>
      </c>
      <c r="B76" s="84" t="s">
        <v>27</v>
      </c>
      <c r="C76" s="84">
        <v>69002</v>
      </c>
      <c r="D76" s="84" t="s">
        <v>12</v>
      </c>
      <c r="E76" s="84" t="s">
        <v>75</v>
      </c>
      <c r="F76" s="84">
        <v>4</v>
      </c>
      <c r="G76" s="84">
        <v>2</v>
      </c>
      <c r="H76" s="84" t="s">
        <v>13</v>
      </c>
      <c r="I76" s="84">
        <v>1</v>
      </c>
      <c r="J76" s="84">
        <v>92</v>
      </c>
      <c r="K76" s="84" t="s">
        <v>20</v>
      </c>
      <c r="L76" s="84" t="s">
        <v>17</v>
      </c>
    </row>
    <row r="77" spans="1:12" ht="15.75">
      <c r="A77" s="83">
        <v>45740</v>
      </c>
      <c r="B77" s="84" t="s">
        <v>27</v>
      </c>
      <c r="C77" s="84">
        <v>69002</v>
      </c>
      <c r="D77" s="84" t="s">
        <v>21</v>
      </c>
      <c r="E77" s="84" t="s">
        <v>71</v>
      </c>
      <c r="F77" s="84">
        <v>10</v>
      </c>
      <c r="G77" s="84">
        <v>5</v>
      </c>
      <c r="H77" s="84" t="s">
        <v>33</v>
      </c>
      <c r="I77" s="84">
        <v>3</v>
      </c>
      <c r="J77" s="84">
        <v>80</v>
      </c>
      <c r="K77" s="84" t="s">
        <v>20</v>
      </c>
      <c r="L77" s="84" t="s">
        <v>17</v>
      </c>
    </row>
    <row r="78" spans="1:12" ht="15.75">
      <c r="A78" s="83">
        <v>45673</v>
      </c>
      <c r="B78" s="84" t="s">
        <v>64</v>
      </c>
      <c r="C78" s="84">
        <v>74000</v>
      </c>
      <c r="D78" s="84" t="s">
        <v>21</v>
      </c>
      <c r="E78" s="84" t="s">
        <v>70</v>
      </c>
      <c r="F78" s="84">
        <v>3</v>
      </c>
      <c r="G78" s="84">
        <v>5</v>
      </c>
      <c r="H78" s="84" t="s">
        <v>13</v>
      </c>
      <c r="I78" s="84">
        <v>3</v>
      </c>
      <c r="J78" s="84">
        <v>65</v>
      </c>
      <c r="K78" s="84" t="s">
        <v>45</v>
      </c>
      <c r="L78" s="84" t="s">
        <v>15</v>
      </c>
    </row>
    <row r="79" spans="1:12" ht="15.75">
      <c r="A79" s="83">
        <v>45693</v>
      </c>
      <c r="B79" s="84" t="s">
        <v>66</v>
      </c>
      <c r="C79" s="84">
        <v>26000</v>
      </c>
      <c r="D79" s="84" t="s">
        <v>21</v>
      </c>
      <c r="E79" s="84" t="s">
        <v>71</v>
      </c>
      <c r="F79" s="84">
        <v>27</v>
      </c>
      <c r="G79" s="84">
        <v>2</v>
      </c>
      <c r="H79" s="84" t="s">
        <v>33</v>
      </c>
      <c r="I79" s="84">
        <v>1</v>
      </c>
      <c r="J79" s="84">
        <v>93</v>
      </c>
      <c r="K79" s="84" t="s">
        <v>45</v>
      </c>
      <c r="L79" s="84" t="s">
        <v>17</v>
      </c>
    </row>
    <row r="80" spans="1:12" ht="15.75">
      <c r="A80" s="83">
        <v>45738</v>
      </c>
      <c r="B80" s="84" t="s">
        <v>29</v>
      </c>
      <c r="C80" s="84">
        <v>38000</v>
      </c>
      <c r="D80" s="84" t="s">
        <v>12</v>
      </c>
      <c r="E80" s="84" t="s">
        <v>68</v>
      </c>
      <c r="F80" s="84">
        <v>12</v>
      </c>
      <c r="G80" s="84">
        <v>4</v>
      </c>
      <c r="H80" s="84" t="s">
        <v>24</v>
      </c>
      <c r="I80" s="84">
        <v>3</v>
      </c>
      <c r="J80" s="84">
        <v>74</v>
      </c>
      <c r="K80" s="84" t="s">
        <v>20</v>
      </c>
      <c r="L80" s="84" t="s">
        <v>15</v>
      </c>
    </row>
    <row r="81" spans="1:12" ht="15.75">
      <c r="A81" s="83">
        <v>45660</v>
      </c>
      <c r="B81" s="84" t="s">
        <v>66</v>
      </c>
      <c r="C81" s="84">
        <v>26000</v>
      </c>
      <c r="D81" s="84" t="s">
        <v>18</v>
      </c>
      <c r="E81" s="84" t="s">
        <v>34</v>
      </c>
      <c r="F81" s="84">
        <v>30</v>
      </c>
      <c r="G81" s="84">
        <v>2</v>
      </c>
      <c r="H81" s="84" t="s">
        <v>13</v>
      </c>
      <c r="I81" s="84">
        <v>2</v>
      </c>
      <c r="J81" s="84">
        <v>81</v>
      </c>
      <c r="K81" s="84" t="s">
        <v>46</v>
      </c>
      <c r="L81" s="84" t="s">
        <v>15</v>
      </c>
    </row>
    <row r="82" spans="1:12" ht="15.75">
      <c r="A82" s="83">
        <v>45701</v>
      </c>
      <c r="B82" s="84" t="s">
        <v>28</v>
      </c>
      <c r="C82" s="84">
        <v>69100</v>
      </c>
      <c r="D82" s="84" t="s">
        <v>21</v>
      </c>
      <c r="E82" s="84" t="s">
        <v>35</v>
      </c>
      <c r="F82" s="84">
        <v>26</v>
      </c>
      <c r="G82" s="84">
        <v>3</v>
      </c>
      <c r="H82" s="84" t="s">
        <v>16</v>
      </c>
      <c r="I82" s="84">
        <v>3</v>
      </c>
      <c r="J82" s="84">
        <v>52</v>
      </c>
      <c r="K82" s="84" t="s">
        <v>14</v>
      </c>
      <c r="L82" s="84" t="s">
        <v>0</v>
      </c>
    </row>
    <row r="83" spans="1:12" ht="15.75">
      <c r="A83" s="83">
        <v>45698</v>
      </c>
      <c r="B83" s="84" t="s">
        <v>29</v>
      </c>
      <c r="C83" s="84">
        <v>38100</v>
      </c>
      <c r="D83" s="84" t="s">
        <v>18</v>
      </c>
      <c r="E83" s="84" t="s">
        <v>34</v>
      </c>
      <c r="F83" s="84">
        <v>18</v>
      </c>
      <c r="G83" s="84">
        <v>4</v>
      </c>
      <c r="H83" s="84" t="s">
        <v>26</v>
      </c>
      <c r="I83" s="84">
        <v>2</v>
      </c>
      <c r="J83" s="84">
        <v>70</v>
      </c>
      <c r="K83" s="84" t="s">
        <v>45</v>
      </c>
      <c r="L83" s="84" t="s">
        <v>15</v>
      </c>
    </row>
    <row r="84" spans="1:12" ht="15.75">
      <c r="A84" s="83">
        <v>45731</v>
      </c>
      <c r="B84" s="84" t="s">
        <v>28</v>
      </c>
      <c r="C84" s="84">
        <v>69100</v>
      </c>
      <c r="D84" s="84" t="s">
        <v>21</v>
      </c>
      <c r="E84" s="84" t="s">
        <v>35</v>
      </c>
      <c r="F84" s="84">
        <v>5</v>
      </c>
      <c r="G84" s="84">
        <v>5</v>
      </c>
      <c r="H84" s="84" t="s">
        <v>33</v>
      </c>
      <c r="I84" s="84">
        <v>3</v>
      </c>
      <c r="J84" s="84">
        <v>54</v>
      </c>
      <c r="K84" s="84" t="s">
        <v>46</v>
      </c>
      <c r="L84" s="84" t="s">
        <v>17</v>
      </c>
    </row>
    <row r="85" spans="1:12" ht="15.75">
      <c r="A85" s="83">
        <v>45693</v>
      </c>
      <c r="B85" s="84" t="s">
        <v>29</v>
      </c>
      <c r="C85" s="84">
        <v>38000</v>
      </c>
      <c r="D85" s="84" t="s">
        <v>18</v>
      </c>
      <c r="E85" s="84" t="s">
        <v>69</v>
      </c>
      <c r="F85" s="84">
        <v>19</v>
      </c>
      <c r="G85" s="84">
        <v>4</v>
      </c>
      <c r="H85" s="84" t="s">
        <v>19</v>
      </c>
      <c r="I85" s="84">
        <v>1</v>
      </c>
      <c r="J85" s="84">
        <v>95</v>
      </c>
      <c r="K85" s="84" t="s">
        <v>20</v>
      </c>
      <c r="L85" s="84" t="s">
        <v>0</v>
      </c>
    </row>
    <row r="86" spans="1:12" ht="15.75">
      <c r="A86" s="83">
        <v>45741</v>
      </c>
      <c r="B86" s="84" t="s">
        <v>27</v>
      </c>
      <c r="C86" s="84">
        <v>69003</v>
      </c>
      <c r="D86" s="84" t="s">
        <v>12</v>
      </c>
      <c r="E86" s="84" t="s">
        <v>30</v>
      </c>
      <c r="F86" s="84">
        <v>36</v>
      </c>
      <c r="G86" s="84">
        <v>2</v>
      </c>
      <c r="H86" s="84" t="s">
        <v>1</v>
      </c>
      <c r="I86" s="84">
        <v>1</v>
      </c>
      <c r="J86" s="84">
        <v>66</v>
      </c>
      <c r="K86" s="84" t="s">
        <v>46</v>
      </c>
      <c r="L86" s="84" t="s">
        <v>15</v>
      </c>
    </row>
    <row r="87" spans="1:12" ht="15.75">
      <c r="A87" s="83">
        <v>45690</v>
      </c>
      <c r="B87" s="84" t="s">
        <v>27</v>
      </c>
      <c r="C87" s="84">
        <v>69001</v>
      </c>
      <c r="D87" s="84" t="s">
        <v>18</v>
      </c>
      <c r="E87" s="84" t="s">
        <v>32</v>
      </c>
      <c r="F87" s="84">
        <v>12</v>
      </c>
      <c r="G87" s="84">
        <v>4</v>
      </c>
      <c r="H87" s="84" t="s">
        <v>24</v>
      </c>
      <c r="I87" s="84">
        <v>3</v>
      </c>
      <c r="J87" s="84">
        <v>57</v>
      </c>
      <c r="K87" s="84" t="s">
        <v>14</v>
      </c>
      <c r="L87" s="84" t="s">
        <v>0</v>
      </c>
    </row>
    <row r="88" spans="1:12" ht="15.75">
      <c r="A88" s="83">
        <v>45748</v>
      </c>
      <c r="B88" s="84" t="s">
        <v>27</v>
      </c>
      <c r="C88" s="84">
        <v>69002</v>
      </c>
      <c r="D88" s="84" t="s">
        <v>21</v>
      </c>
      <c r="E88" s="84" t="s">
        <v>70</v>
      </c>
      <c r="F88" s="84">
        <v>25</v>
      </c>
      <c r="G88" s="84">
        <v>3</v>
      </c>
      <c r="H88" s="84" t="s">
        <v>13</v>
      </c>
      <c r="I88" s="84">
        <v>1</v>
      </c>
      <c r="J88" s="84">
        <v>55</v>
      </c>
      <c r="K88" s="84" t="s">
        <v>46</v>
      </c>
      <c r="L88" s="84" t="s">
        <v>23</v>
      </c>
    </row>
    <row r="89" spans="1:12" ht="15.75">
      <c r="A89" s="83">
        <v>45699</v>
      </c>
      <c r="B89" s="84" t="s">
        <v>27</v>
      </c>
      <c r="C89" s="84">
        <v>69007</v>
      </c>
      <c r="D89" s="84" t="s">
        <v>18</v>
      </c>
      <c r="E89" s="84" t="s">
        <v>34</v>
      </c>
      <c r="F89" s="84">
        <v>38</v>
      </c>
      <c r="G89" s="84">
        <v>1</v>
      </c>
      <c r="H89" s="84" t="s">
        <v>33</v>
      </c>
      <c r="I89" s="84">
        <v>1</v>
      </c>
      <c r="J89" s="84">
        <v>54</v>
      </c>
      <c r="K89" s="84" t="s">
        <v>20</v>
      </c>
      <c r="L89" s="84" t="s">
        <v>15</v>
      </c>
    </row>
    <row r="90" spans="1:12" ht="15.75">
      <c r="A90" s="83">
        <v>45692</v>
      </c>
      <c r="B90" s="84" t="s">
        <v>29</v>
      </c>
      <c r="C90" s="84">
        <v>38400</v>
      </c>
      <c r="D90" s="84" t="s">
        <v>21</v>
      </c>
      <c r="E90" s="84" t="s">
        <v>71</v>
      </c>
      <c r="F90" s="84">
        <v>3</v>
      </c>
      <c r="G90" s="84">
        <v>4</v>
      </c>
      <c r="H90" s="84" t="s">
        <v>1</v>
      </c>
      <c r="I90" s="84">
        <v>1</v>
      </c>
      <c r="J90" s="84">
        <v>65</v>
      </c>
      <c r="K90" s="84" t="s">
        <v>14</v>
      </c>
      <c r="L90" s="84" t="s">
        <v>17</v>
      </c>
    </row>
    <row r="91" spans="1:12" ht="15.75">
      <c r="A91" s="83">
        <v>45745</v>
      </c>
      <c r="B91" s="84" t="s">
        <v>64</v>
      </c>
      <c r="C91" s="84">
        <v>74000</v>
      </c>
      <c r="D91" s="84" t="s">
        <v>12</v>
      </c>
      <c r="E91" s="84" t="s">
        <v>68</v>
      </c>
      <c r="F91" s="84">
        <v>31</v>
      </c>
      <c r="G91" s="84">
        <v>2</v>
      </c>
      <c r="H91" s="84" t="s">
        <v>24</v>
      </c>
      <c r="I91" s="84">
        <v>1</v>
      </c>
      <c r="J91" s="84">
        <v>85</v>
      </c>
      <c r="K91" s="84" t="s">
        <v>14</v>
      </c>
      <c r="L91" s="84" t="s">
        <v>23</v>
      </c>
    </row>
    <row r="92" spans="1:12" ht="15.75">
      <c r="A92" s="83">
        <v>45677</v>
      </c>
      <c r="B92" s="84" t="s">
        <v>29</v>
      </c>
      <c r="C92" s="84">
        <v>38000</v>
      </c>
      <c r="D92" s="84" t="s">
        <v>12</v>
      </c>
      <c r="E92" s="84" t="s">
        <v>30</v>
      </c>
      <c r="F92" s="84">
        <v>36</v>
      </c>
      <c r="G92" s="84">
        <v>3</v>
      </c>
      <c r="H92" s="84" t="s">
        <v>19</v>
      </c>
      <c r="I92" s="84">
        <v>3</v>
      </c>
      <c r="J92" s="84">
        <v>81</v>
      </c>
      <c r="K92" s="84" t="s">
        <v>14</v>
      </c>
      <c r="L92" s="84" t="s">
        <v>0</v>
      </c>
    </row>
    <row r="93" spans="1:12" ht="15.75">
      <c r="A93" s="83">
        <v>45748</v>
      </c>
      <c r="B93" s="84" t="s">
        <v>29</v>
      </c>
      <c r="C93" s="84">
        <v>38000</v>
      </c>
      <c r="D93" s="84" t="s">
        <v>21</v>
      </c>
      <c r="E93" s="84" t="s">
        <v>70</v>
      </c>
      <c r="F93" s="84">
        <v>26</v>
      </c>
      <c r="G93" s="84">
        <v>3</v>
      </c>
      <c r="H93" s="84" t="s">
        <v>16</v>
      </c>
      <c r="I93" s="84">
        <v>3</v>
      </c>
      <c r="J93" s="84">
        <v>78</v>
      </c>
      <c r="K93" s="84" t="s">
        <v>14</v>
      </c>
      <c r="L93" s="84" t="s">
        <v>23</v>
      </c>
    </row>
    <row r="94" spans="1:12" ht="15.75">
      <c r="A94" s="83">
        <v>45673</v>
      </c>
      <c r="B94" s="84" t="s">
        <v>66</v>
      </c>
      <c r="C94" s="84">
        <v>26000</v>
      </c>
      <c r="D94" s="84" t="s">
        <v>21</v>
      </c>
      <c r="E94" s="84" t="s">
        <v>35</v>
      </c>
      <c r="F94" s="84">
        <v>17</v>
      </c>
      <c r="G94" s="84">
        <v>4</v>
      </c>
      <c r="H94" s="84" t="s">
        <v>24</v>
      </c>
      <c r="I94" s="84">
        <v>1</v>
      </c>
      <c r="J94" s="84">
        <v>67</v>
      </c>
      <c r="K94" s="84" t="s">
        <v>14</v>
      </c>
      <c r="L94" s="84" t="s">
        <v>17</v>
      </c>
    </row>
    <row r="95" spans="1:12" ht="15.75">
      <c r="A95" s="83">
        <v>45732</v>
      </c>
      <c r="B95" s="84" t="s">
        <v>28</v>
      </c>
      <c r="C95" s="84">
        <v>69100</v>
      </c>
      <c r="D95" s="84" t="s">
        <v>18</v>
      </c>
      <c r="E95" s="84" t="s">
        <v>69</v>
      </c>
      <c r="F95" s="84">
        <v>29</v>
      </c>
      <c r="G95" s="84">
        <v>3</v>
      </c>
      <c r="H95" s="84" t="s">
        <v>13</v>
      </c>
      <c r="I95" s="84">
        <v>3</v>
      </c>
      <c r="J95" s="84">
        <v>77</v>
      </c>
      <c r="K95" s="84" t="s">
        <v>46</v>
      </c>
      <c r="L95" s="84" t="s">
        <v>15</v>
      </c>
    </row>
    <row r="96" spans="1:12" ht="15.75">
      <c r="A96" s="83">
        <v>45682</v>
      </c>
      <c r="B96" s="84" t="s">
        <v>28</v>
      </c>
      <c r="C96" s="84">
        <v>69100</v>
      </c>
      <c r="D96" s="84" t="s">
        <v>18</v>
      </c>
      <c r="E96" s="84" t="s">
        <v>34</v>
      </c>
      <c r="F96" s="84">
        <v>15</v>
      </c>
      <c r="G96" s="84">
        <v>3</v>
      </c>
      <c r="H96" s="84" t="s">
        <v>19</v>
      </c>
      <c r="I96" s="84">
        <v>2</v>
      </c>
      <c r="J96" s="84">
        <v>78</v>
      </c>
      <c r="K96" s="84" t="s">
        <v>14</v>
      </c>
      <c r="L96" s="84" t="s">
        <v>0</v>
      </c>
    </row>
    <row r="97" spans="1:12" ht="15.75">
      <c r="A97" s="83">
        <v>45742</v>
      </c>
      <c r="B97" s="84" t="s">
        <v>28</v>
      </c>
      <c r="C97" s="84">
        <v>69100</v>
      </c>
      <c r="D97" s="84" t="s">
        <v>18</v>
      </c>
      <c r="E97" s="84" t="s">
        <v>69</v>
      </c>
      <c r="F97" s="84">
        <v>21</v>
      </c>
      <c r="G97" s="84">
        <v>3</v>
      </c>
      <c r="H97" s="84" t="s">
        <v>1</v>
      </c>
      <c r="I97" s="84">
        <v>1</v>
      </c>
      <c r="J97" s="84">
        <v>95</v>
      </c>
      <c r="K97" s="84" t="s">
        <v>25</v>
      </c>
      <c r="L97" s="84" t="s">
        <v>17</v>
      </c>
    </row>
    <row r="98" spans="1:12" ht="15.75">
      <c r="A98" s="83">
        <v>45706</v>
      </c>
      <c r="B98" s="84" t="s">
        <v>29</v>
      </c>
      <c r="C98" s="84">
        <v>38400</v>
      </c>
      <c r="D98" s="84" t="s">
        <v>12</v>
      </c>
      <c r="E98" s="84" t="s">
        <v>68</v>
      </c>
      <c r="F98" s="84">
        <v>37</v>
      </c>
      <c r="G98" s="84">
        <v>2</v>
      </c>
      <c r="H98" s="84" t="s">
        <v>13</v>
      </c>
      <c r="I98" s="84">
        <v>3</v>
      </c>
      <c r="J98" s="84">
        <v>92</v>
      </c>
      <c r="K98" s="84" t="s">
        <v>14</v>
      </c>
      <c r="L98" s="84" t="s">
        <v>23</v>
      </c>
    </row>
    <row r="99" spans="1:12" ht="15.75">
      <c r="A99" s="83">
        <v>45677</v>
      </c>
      <c r="B99" s="84" t="s">
        <v>66</v>
      </c>
      <c r="C99" s="84">
        <v>26000</v>
      </c>
      <c r="D99" s="84" t="s">
        <v>18</v>
      </c>
      <c r="E99" s="84" t="s">
        <v>34</v>
      </c>
      <c r="F99" s="84">
        <v>38</v>
      </c>
      <c r="G99" s="84">
        <v>2</v>
      </c>
      <c r="H99" s="84" t="s">
        <v>33</v>
      </c>
      <c r="I99" s="84">
        <v>3</v>
      </c>
      <c r="J99" s="84">
        <v>76</v>
      </c>
      <c r="K99" s="84" t="s">
        <v>45</v>
      </c>
      <c r="L99" s="84" t="s">
        <v>17</v>
      </c>
    </row>
    <row r="100" spans="1:12" ht="15.75">
      <c r="A100" s="83">
        <v>45708</v>
      </c>
      <c r="B100" s="84" t="s">
        <v>28</v>
      </c>
      <c r="C100" s="84">
        <v>69100</v>
      </c>
      <c r="D100" s="84" t="s">
        <v>12</v>
      </c>
      <c r="E100" s="84" t="s">
        <v>68</v>
      </c>
      <c r="F100" s="84">
        <v>31</v>
      </c>
      <c r="G100" s="84">
        <v>2</v>
      </c>
      <c r="H100" s="84" t="s">
        <v>16</v>
      </c>
      <c r="I100" s="84">
        <v>2</v>
      </c>
      <c r="J100" s="84">
        <v>82</v>
      </c>
      <c r="K100" s="84" t="s">
        <v>20</v>
      </c>
      <c r="L100" s="84" t="s">
        <v>15</v>
      </c>
    </row>
    <row r="101" spans="1:12" ht="15.75">
      <c r="A101" s="83">
        <v>45686</v>
      </c>
      <c r="B101" s="84" t="s">
        <v>29</v>
      </c>
      <c r="C101" s="84">
        <v>38000</v>
      </c>
      <c r="D101" s="84" t="s">
        <v>18</v>
      </c>
      <c r="E101" s="84" t="s">
        <v>34</v>
      </c>
      <c r="F101" s="84">
        <v>24</v>
      </c>
      <c r="G101" s="84">
        <v>2</v>
      </c>
      <c r="H101" s="84" t="s">
        <v>33</v>
      </c>
      <c r="I101" s="84">
        <v>2</v>
      </c>
      <c r="J101" s="84">
        <v>53</v>
      </c>
      <c r="K101" s="84" t="s">
        <v>14</v>
      </c>
      <c r="L101" s="84" t="s">
        <v>17</v>
      </c>
    </row>
    <row r="102" spans="1:12" ht="15.75">
      <c r="A102" s="83">
        <v>45658</v>
      </c>
      <c r="B102" s="84" t="s">
        <v>64</v>
      </c>
      <c r="C102" s="84">
        <v>74000</v>
      </c>
      <c r="D102" s="84" t="s">
        <v>12</v>
      </c>
      <c r="E102" s="84" t="s">
        <v>75</v>
      </c>
      <c r="F102" s="84">
        <v>16</v>
      </c>
      <c r="G102" s="84">
        <v>4</v>
      </c>
      <c r="H102" s="84" t="s">
        <v>26</v>
      </c>
      <c r="I102" s="84">
        <v>3</v>
      </c>
      <c r="J102" s="84">
        <v>72</v>
      </c>
      <c r="K102" s="84" t="s">
        <v>45</v>
      </c>
      <c r="L102" s="84" t="s">
        <v>17</v>
      </c>
    </row>
    <row r="103" spans="1:12" ht="15.75">
      <c r="A103" s="83">
        <v>45694</v>
      </c>
      <c r="B103" s="84" t="s">
        <v>66</v>
      </c>
      <c r="C103" s="84">
        <v>26000</v>
      </c>
      <c r="D103" s="84" t="s">
        <v>21</v>
      </c>
      <c r="E103" s="84" t="s">
        <v>70</v>
      </c>
      <c r="F103" s="84">
        <v>9</v>
      </c>
      <c r="G103" s="84">
        <v>5</v>
      </c>
      <c r="H103" s="84" t="s">
        <v>13</v>
      </c>
      <c r="I103" s="84">
        <v>1</v>
      </c>
      <c r="J103" s="84">
        <v>52</v>
      </c>
      <c r="K103" s="84" t="s">
        <v>14</v>
      </c>
      <c r="L103" s="84" t="s">
        <v>0</v>
      </c>
    </row>
    <row r="104" spans="1:12" ht="15.75">
      <c r="A104" s="83">
        <v>45711</v>
      </c>
      <c r="B104" s="84" t="s">
        <v>66</v>
      </c>
      <c r="C104" s="84">
        <v>26000</v>
      </c>
      <c r="D104" s="84" t="s">
        <v>12</v>
      </c>
      <c r="E104" s="84" t="s">
        <v>30</v>
      </c>
      <c r="F104" s="84">
        <v>22</v>
      </c>
      <c r="G104" s="84">
        <v>3</v>
      </c>
      <c r="H104" s="84" t="s">
        <v>13</v>
      </c>
      <c r="I104" s="84">
        <v>2</v>
      </c>
      <c r="J104" s="84">
        <v>92</v>
      </c>
      <c r="K104" s="84" t="s">
        <v>46</v>
      </c>
      <c r="L104" s="84" t="s">
        <v>0</v>
      </c>
    </row>
    <row r="105" spans="1:12" ht="15.75">
      <c r="A105" s="83">
        <v>45688</v>
      </c>
      <c r="B105" s="84" t="s">
        <v>27</v>
      </c>
      <c r="C105" s="84">
        <v>69002</v>
      </c>
      <c r="D105" s="84" t="s">
        <v>18</v>
      </c>
      <c r="E105" s="84" t="s">
        <v>69</v>
      </c>
      <c r="F105" s="84">
        <v>19</v>
      </c>
      <c r="G105" s="84">
        <v>3</v>
      </c>
      <c r="H105" s="84" t="s">
        <v>1</v>
      </c>
      <c r="I105" s="84">
        <v>3</v>
      </c>
      <c r="J105" s="84">
        <v>86</v>
      </c>
      <c r="K105" s="84" t="s">
        <v>46</v>
      </c>
      <c r="L105" s="84" t="s">
        <v>15</v>
      </c>
    </row>
    <row r="106" spans="1:12" ht="15.75">
      <c r="A106" s="83">
        <v>45680</v>
      </c>
      <c r="B106" s="84" t="s">
        <v>64</v>
      </c>
      <c r="C106" s="84">
        <v>74000</v>
      </c>
      <c r="D106" s="84" t="s">
        <v>12</v>
      </c>
      <c r="E106" s="84" t="s">
        <v>30</v>
      </c>
      <c r="F106" s="84">
        <v>36</v>
      </c>
      <c r="G106" s="84">
        <v>2</v>
      </c>
      <c r="H106" s="84" t="s">
        <v>26</v>
      </c>
      <c r="I106" s="84">
        <v>1</v>
      </c>
      <c r="J106" s="84">
        <v>52</v>
      </c>
      <c r="K106" s="84" t="s">
        <v>25</v>
      </c>
      <c r="L106" s="84" t="s">
        <v>17</v>
      </c>
    </row>
    <row r="107" spans="1:12" ht="15.75">
      <c r="A107" s="83">
        <v>45738</v>
      </c>
      <c r="B107" s="84" t="s">
        <v>28</v>
      </c>
      <c r="C107" s="84">
        <v>69100</v>
      </c>
      <c r="D107" s="84" t="s">
        <v>21</v>
      </c>
      <c r="E107" s="84" t="s">
        <v>70</v>
      </c>
      <c r="F107" s="84">
        <v>4</v>
      </c>
      <c r="G107" s="84">
        <v>5</v>
      </c>
      <c r="H107" s="84" t="s">
        <v>24</v>
      </c>
      <c r="I107" s="84">
        <v>2</v>
      </c>
      <c r="J107" s="84">
        <v>72</v>
      </c>
      <c r="K107" s="84" t="s">
        <v>45</v>
      </c>
      <c r="L107" s="84" t="s">
        <v>23</v>
      </c>
    </row>
    <row r="108" spans="1:12" ht="15.75">
      <c r="A108" s="83">
        <v>45683</v>
      </c>
      <c r="B108" s="84" t="s">
        <v>64</v>
      </c>
      <c r="C108" s="84">
        <v>74000</v>
      </c>
      <c r="D108" s="84" t="s">
        <v>21</v>
      </c>
      <c r="E108" s="84" t="s">
        <v>35</v>
      </c>
      <c r="F108" s="84">
        <v>24</v>
      </c>
      <c r="G108" s="84">
        <v>3</v>
      </c>
      <c r="H108" s="84" t="s">
        <v>26</v>
      </c>
      <c r="I108" s="84">
        <v>2</v>
      </c>
      <c r="J108" s="84">
        <v>83</v>
      </c>
      <c r="K108" s="84" t="s">
        <v>46</v>
      </c>
      <c r="L108" s="84" t="s">
        <v>0</v>
      </c>
    </row>
    <row r="109" spans="1:12" ht="15.75">
      <c r="A109" s="83">
        <v>45688</v>
      </c>
      <c r="B109" s="84" t="s">
        <v>29</v>
      </c>
      <c r="C109" s="84">
        <v>38100</v>
      </c>
      <c r="D109" s="84" t="s">
        <v>21</v>
      </c>
      <c r="E109" s="84" t="s">
        <v>71</v>
      </c>
      <c r="F109" s="84">
        <v>32</v>
      </c>
      <c r="G109" s="84">
        <v>2</v>
      </c>
      <c r="H109" s="84" t="s">
        <v>24</v>
      </c>
      <c r="I109" s="84">
        <v>2</v>
      </c>
      <c r="J109" s="84">
        <v>53</v>
      </c>
      <c r="K109" s="84" t="s">
        <v>45</v>
      </c>
      <c r="L109" s="84" t="s">
        <v>23</v>
      </c>
    </row>
    <row r="110" spans="1:12" ht="15.75">
      <c r="A110" s="83">
        <v>45724</v>
      </c>
      <c r="B110" s="84" t="s">
        <v>28</v>
      </c>
      <c r="C110" s="84">
        <v>69100</v>
      </c>
      <c r="D110" s="84" t="s">
        <v>12</v>
      </c>
      <c r="E110" s="84" t="s">
        <v>75</v>
      </c>
      <c r="F110" s="84">
        <v>14</v>
      </c>
      <c r="G110" s="84">
        <v>2</v>
      </c>
      <c r="H110" s="84" t="s">
        <v>13</v>
      </c>
      <c r="I110" s="84">
        <v>2</v>
      </c>
      <c r="J110" s="84">
        <v>56</v>
      </c>
      <c r="K110" s="84" t="s">
        <v>25</v>
      </c>
      <c r="L110" s="84" t="s">
        <v>23</v>
      </c>
    </row>
    <row r="111" spans="1:12" ht="15.75">
      <c r="A111" s="83">
        <v>45671</v>
      </c>
      <c r="B111" s="84" t="s">
        <v>64</v>
      </c>
      <c r="C111" s="84">
        <v>74000</v>
      </c>
      <c r="D111" s="84" t="s">
        <v>18</v>
      </c>
      <c r="E111" s="84" t="s">
        <v>34</v>
      </c>
      <c r="F111" s="84">
        <v>3</v>
      </c>
      <c r="G111" s="84">
        <v>5</v>
      </c>
      <c r="H111" s="84" t="s">
        <v>1</v>
      </c>
      <c r="I111" s="84">
        <v>2</v>
      </c>
      <c r="J111" s="84">
        <v>76</v>
      </c>
      <c r="K111" s="84" t="s">
        <v>45</v>
      </c>
      <c r="L111" s="84" t="s">
        <v>17</v>
      </c>
    </row>
    <row r="112" spans="1:12" ht="15.75">
      <c r="A112" s="83">
        <v>45724</v>
      </c>
      <c r="B112" s="84" t="s">
        <v>66</v>
      </c>
      <c r="C112" s="84">
        <v>26000</v>
      </c>
      <c r="D112" s="84" t="s">
        <v>21</v>
      </c>
      <c r="E112" s="84" t="s">
        <v>35</v>
      </c>
      <c r="F112" s="84">
        <v>34</v>
      </c>
      <c r="G112" s="84">
        <v>3</v>
      </c>
      <c r="H112" s="84" t="s">
        <v>1</v>
      </c>
      <c r="I112" s="84">
        <v>2</v>
      </c>
      <c r="J112" s="84">
        <v>63</v>
      </c>
      <c r="K112" s="84" t="s">
        <v>46</v>
      </c>
      <c r="L112" s="84" t="s">
        <v>0</v>
      </c>
    </row>
    <row r="113" spans="1:12" ht="15.75">
      <c r="A113" s="83">
        <v>45683</v>
      </c>
      <c r="B113" s="84" t="s">
        <v>64</v>
      </c>
      <c r="C113" s="84">
        <v>74000</v>
      </c>
      <c r="D113" s="84" t="s">
        <v>12</v>
      </c>
      <c r="E113" s="84" t="s">
        <v>75</v>
      </c>
      <c r="F113" s="84">
        <v>9</v>
      </c>
      <c r="G113" s="84">
        <v>4</v>
      </c>
      <c r="H113" s="84" t="s">
        <v>33</v>
      </c>
      <c r="I113" s="84">
        <v>1</v>
      </c>
      <c r="J113" s="84">
        <v>88</v>
      </c>
      <c r="K113" s="84" t="s">
        <v>14</v>
      </c>
      <c r="L113" s="84" t="s">
        <v>0</v>
      </c>
    </row>
    <row r="114" spans="1:12" ht="15.75">
      <c r="A114" s="83">
        <v>45689</v>
      </c>
      <c r="B114" s="84" t="s">
        <v>28</v>
      </c>
      <c r="C114" s="84">
        <v>69100</v>
      </c>
      <c r="D114" s="84" t="s">
        <v>12</v>
      </c>
      <c r="E114" s="84" t="s">
        <v>75</v>
      </c>
      <c r="F114" s="84">
        <v>35</v>
      </c>
      <c r="G114" s="84">
        <v>2</v>
      </c>
      <c r="H114" s="84" t="s">
        <v>16</v>
      </c>
      <c r="I114" s="84">
        <v>1</v>
      </c>
      <c r="J114" s="84">
        <v>55</v>
      </c>
      <c r="K114" s="84" t="s">
        <v>25</v>
      </c>
      <c r="L114" s="84" t="s">
        <v>23</v>
      </c>
    </row>
    <row r="115" spans="1:12" ht="15.75">
      <c r="A115" s="83">
        <v>45742</v>
      </c>
      <c r="B115" s="84" t="s">
        <v>64</v>
      </c>
      <c r="C115" s="84">
        <v>74000</v>
      </c>
      <c r="D115" s="84" t="s">
        <v>18</v>
      </c>
      <c r="E115" s="84" t="s">
        <v>32</v>
      </c>
      <c r="F115" s="84">
        <v>30</v>
      </c>
      <c r="G115" s="84">
        <v>3</v>
      </c>
      <c r="H115" s="84" t="s">
        <v>1</v>
      </c>
      <c r="I115" s="84">
        <v>1</v>
      </c>
      <c r="J115" s="84">
        <v>91</v>
      </c>
      <c r="K115" s="84" t="s">
        <v>14</v>
      </c>
      <c r="L115" s="84" t="s">
        <v>23</v>
      </c>
    </row>
    <row r="116" spans="1:12" ht="15.75">
      <c r="A116" s="83">
        <v>45706</v>
      </c>
      <c r="B116" s="84" t="s">
        <v>64</v>
      </c>
      <c r="C116" s="84">
        <v>74000</v>
      </c>
      <c r="D116" s="84" t="s">
        <v>21</v>
      </c>
      <c r="E116" s="84" t="s">
        <v>70</v>
      </c>
      <c r="F116" s="84">
        <v>20</v>
      </c>
      <c r="G116" s="84">
        <v>3</v>
      </c>
      <c r="H116" s="84" t="s">
        <v>33</v>
      </c>
      <c r="I116" s="84">
        <v>3</v>
      </c>
      <c r="J116" s="84">
        <v>62</v>
      </c>
      <c r="K116" s="84" t="s">
        <v>25</v>
      </c>
      <c r="L116" s="84" t="s">
        <v>0</v>
      </c>
    </row>
    <row r="117" spans="1:12" ht="15.75">
      <c r="A117" s="83">
        <v>45661</v>
      </c>
      <c r="B117" s="84" t="s">
        <v>27</v>
      </c>
      <c r="C117" s="84">
        <v>69003</v>
      </c>
      <c r="D117" s="84" t="s">
        <v>21</v>
      </c>
      <c r="E117" s="84" t="s">
        <v>71</v>
      </c>
      <c r="F117" s="84">
        <v>38</v>
      </c>
      <c r="G117" s="84">
        <v>2</v>
      </c>
      <c r="H117" s="84" t="s">
        <v>1</v>
      </c>
      <c r="I117" s="84">
        <v>3</v>
      </c>
      <c r="J117" s="84">
        <v>59</v>
      </c>
      <c r="K117" s="84" t="s">
        <v>45</v>
      </c>
      <c r="L117" s="84" t="s">
        <v>23</v>
      </c>
    </row>
    <row r="118" spans="1:12" ht="15.75">
      <c r="A118" s="83">
        <v>45742</v>
      </c>
      <c r="B118" s="84" t="s">
        <v>27</v>
      </c>
      <c r="C118" s="84">
        <v>69007</v>
      </c>
      <c r="D118" s="84" t="s">
        <v>21</v>
      </c>
      <c r="E118" s="84" t="s">
        <v>35</v>
      </c>
      <c r="F118" s="84">
        <v>12</v>
      </c>
      <c r="G118" s="84">
        <v>5</v>
      </c>
      <c r="H118" s="84" t="s">
        <v>1</v>
      </c>
      <c r="I118" s="84">
        <v>1</v>
      </c>
      <c r="J118" s="84">
        <v>71</v>
      </c>
      <c r="K118" s="84" t="s">
        <v>14</v>
      </c>
      <c r="L118" s="84" t="s">
        <v>15</v>
      </c>
    </row>
    <row r="119" spans="1:12" ht="15.75">
      <c r="A119" s="83">
        <v>45746</v>
      </c>
      <c r="B119" s="84" t="s">
        <v>64</v>
      </c>
      <c r="C119" s="84">
        <v>74000</v>
      </c>
      <c r="D119" s="84" t="s">
        <v>18</v>
      </c>
      <c r="E119" s="84" t="s">
        <v>69</v>
      </c>
      <c r="F119" s="84">
        <v>19</v>
      </c>
      <c r="G119" s="84">
        <v>4</v>
      </c>
      <c r="H119" s="84" t="s">
        <v>33</v>
      </c>
      <c r="I119" s="84">
        <v>2</v>
      </c>
      <c r="J119" s="84">
        <v>51</v>
      </c>
      <c r="K119" s="84" t="s">
        <v>20</v>
      </c>
      <c r="L119" s="84" t="s">
        <v>15</v>
      </c>
    </row>
    <row r="120" spans="1:12" ht="15.75">
      <c r="A120" s="83">
        <v>45673</v>
      </c>
      <c r="B120" s="84" t="s">
        <v>29</v>
      </c>
      <c r="C120" s="84">
        <v>38100</v>
      </c>
      <c r="D120" s="84" t="s">
        <v>21</v>
      </c>
      <c r="E120" s="84" t="s">
        <v>71</v>
      </c>
      <c r="F120" s="84">
        <v>11</v>
      </c>
      <c r="G120" s="84">
        <v>4</v>
      </c>
      <c r="H120" s="84" t="s">
        <v>33</v>
      </c>
      <c r="I120" s="84">
        <v>2</v>
      </c>
      <c r="J120" s="84">
        <v>68</v>
      </c>
      <c r="K120" s="84" t="s">
        <v>46</v>
      </c>
      <c r="L120" s="84" t="s">
        <v>15</v>
      </c>
    </row>
    <row r="121" spans="1:12" ht="15.75">
      <c r="A121" s="83">
        <v>45726</v>
      </c>
      <c r="B121" s="84" t="s">
        <v>27</v>
      </c>
      <c r="C121" s="84">
        <v>69003</v>
      </c>
      <c r="D121" s="84" t="s">
        <v>21</v>
      </c>
      <c r="E121" s="84" t="s">
        <v>71</v>
      </c>
      <c r="F121" s="84">
        <v>19</v>
      </c>
      <c r="G121" s="84">
        <v>4</v>
      </c>
      <c r="H121" s="84" t="s">
        <v>19</v>
      </c>
      <c r="I121" s="84">
        <v>2</v>
      </c>
      <c r="J121" s="84">
        <v>61</v>
      </c>
      <c r="K121" s="84" t="s">
        <v>45</v>
      </c>
      <c r="L121" s="84" t="s">
        <v>15</v>
      </c>
    </row>
    <row r="122" spans="1:12" ht="15.75">
      <c r="A122" s="83">
        <v>45669</v>
      </c>
      <c r="B122" s="84" t="s">
        <v>64</v>
      </c>
      <c r="C122" s="84">
        <v>74000</v>
      </c>
      <c r="D122" s="84" t="s">
        <v>21</v>
      </c>
      <c r="E122" s="84" t="s">
        <v>71</v>
      </c>
      <c r="F122" s="84">
        <v>19</v>
      </c>
      <c r="G122" s="84">
        <v>3</v>
      </c>
      <c r="H122" s="84" t="s">
        <v>1</v>
      </c>
      <c r="I122" s="84">
        <v>3</v>
      </c>
      <c r="J122" s="84">
        <v>70</v>
      </c>
      <c r="K122" s="84" t="s">
        <v>20</v>
      </c>
      <c r="L122" s="84" t="s">
        <v>23</v>
      </c>
    </row>
    <row r="123" spans="1:12" ht="15.75">
      <c r="A123" s="83">
        <v>45723</v>
      </c>
      <c r="B123" s="84" t="s">
        <v>66</v>
      </c>
      <c r="C123" s="84">
        <v>26000</v>
      </c>
      <c r="D123" s="84" t="s">
        <v>18</v>
      </c>
      <c r="E123" s="84" t="s">
        <v>32</v>
      </c>
      <c r="F123" s="84">
        <v>11</v>
      </c>
      <c r="G123" s="84">
        <v>4</v>
      </c>
      <c r="H123" s="84" t="s">
        <v>24</v>
      </c>
      <c r="I123" s="84">
        <v>3</v>
      </c>
      <c r="J123" s="84">
        <v>54</v>
      </c>
      <c r="K123" s="84" t="s">
        <v>14</v>
      </c>
      <c r="L123" s="84" t="s">
        <v>15</v>
      </c>
    </row>
    <row r="124" spans="1:12" ht="15.75">
      <c r="A124" s="83">
        <v>45699</v>
      </c>
      <c r="B124" s="84" t="s">
        <v>64</v>
      </c>
      <c r="C124" s="84">
        <v>74000</v>
      </c>
      <c r="D124" s="84" t="s">
        <v>12</v>
      </c>
      <c r="E124" s="84" t="s">
        <v>30</v>
      </c>
      <c r="F124" s="84">
        <v>7</v>
      </c>
      <c r="G124" s="84">
        <v>5</v>
      </c>
      <c r="H124" s="84" t="s">
        <v>33</v>
      </c>
      <c r="I124" s="84">
        <v>3</v>
      </c>
      <c r="J124" s="84">
        <v>95</v>
      </c>
      <c r="K124" s="84" t="s">
        <v>25</v>
      </c>
      <c r="L124" s="84" t="s">
        <v>17</v>
      </c>
    </row>
    <row r="125" spans="1:12" ht="15.75">
      <c r="A125" s="83">
        <v>45663</v>
      </c>
      <c r="B125" s="84" t="s">
        <v>29</v>
      </c>
      <c r="C125" s="84">
        <v>38000</v>
      </c>
      <c r="D125" s="84" t="s">
        <v>12</v>
      </c>
      <c r="E125" s="84" t="s">
        <v>75</v>
      </c>
      <c r="F125" s="84">
        <v>10</v>
      </c>
      <c r="G125" s="84">
        <v>5</v>
      </c>
      <c r="H125" s="84" t="s">
        <v>13</v>
      </c>
      <c r="I125" s="84">
        <v>1</v>
      </c>
      <c r="J125" s="84">
        <v>64</v>
      </c>
      <c r="K125" s="84" t="s">
        <v>20</v>
      </c>
      <c r="L125" s="84" t="s">
        <v>23</v>
      </c>
    </row>
    <row r="126" spans="1:12" ht="15.75">
      <c r="A126" s="83">
        <v>45699</v>
      </c>
      <c r="B126" s="84" t="s">
        <v>27</v>
      </c>
      <c r="C126" s="84">
        <v>69007</v>
      </c>
      <c r="D126" s="84" t="s">
        <v>12</v>
      </c>
      <c r="E126" s="84" t="s">
        <v>68</v>
      </c>
      <c r="F126" s="84">
        <v>34</v>
      </c>
      <c r="G126" s="84">
        <v>2</v>
      </c>
      <c r="H126" s="84" t="s">
        <v>19</v>
      </c>
      <c r="I126" s="84">
        <v>2</v>
      </c>
      <c r="J126" s="84">
        <v>91</v>
      </c>
      <c r="K126" s="84" t="s">
        <v>20</v>
      </c>
      <c r="L126" s="84" t="s">
        <v>23</v>
      </c>
    </row>
    <row r="127" spans="1:12" ht="15.75">
      <c r="A127" s="83">
        <v>45702</v>
      </c>
      <c r="B127" s="84" t="s">
        <v>29</v>
      </c>
      <c r="C127" s="84">
        <v>38400</v>
      </c>
      <c r="D127" s="84" t="s">
        <v>18</v>
      </c>
      <c r="E127" s="84" t="s">
        <v>34</v>
      </c>
      <c r="F127" s="84">
        <v>26</v>
      </c>
      <c r="G127" s="84">
        <v>3</v>
      </c>
      <c r="H127" s="84" t="s">
        <v>24</v>
      </c>
      <c r="I127" s="84">
        <v>1</v>
      </c>
      <c r="J127" s="84">
        <v>71</v>
      </c>
      <c r="K127" s="84" t="s">
        <v>20</v>
      </c>
      <c r="L127" s="84" t="s">
        <v>17</v>
      </c>
    </row>
    <row r="128" spans="1:12" ht="15.75">
      <c r="A128" s="83">
        <v>45694</v>
      </c>
      <c r="B128" s="84" t="s">
        <v>64</v>
      </c>
      <c r="C128" s="84">
        <v>74000</v>
      </c>
      <c r="D128" s="84" t="s">
        <v>21</v>
      </c>
      <c r="E128" s="84" t="s">
        <v>70</v>
      </c>
      <c r="F128" s="84">
        <v>11</v>
      </c>
      <c r="G128" s="84">
        <v>4</v>
      </c>
      <c r="H128" s="84" t="s">
        <v>33</v>
      </c>
      <c r="I128" s="84">
        <v>3</v>
      </c>
      <c r="J128" s="84">
        <v>57</v>
      </c>
      <c r="K128" s="84" t="s">
        <v>46</v>
      </c>
      <c r="L128" s="84" t="s">
        <v>0</v>
      </c>
    </row>
    <row r="129" spans="1:12" ht="15.75">
      <c r="A129" s="83">
        <v>45727</v>
      </c>
      <c r="B129" s="84" t="s">
        <v>28</v>
      </c>
      <c r="C129" s="84">
        <v>69100</v>
      </c>
      <c r="D129" s="84" t="s">
        <v>21</v>
      </c>
      <c r="E129" s="84" t="s">
        <v>71</v>
      </c>
      <c r="F129" s="84">
        <v>18</v>
      </c>
      <c r="G129" s="84">
        <v>3</v>
      </c>
      <c r="H129" s="84" t="s">
        <v>24</v>
      </c>
      <c r="I129" s="84">
        <v>2</v>
      </c>
      <c r="J129" s="84">
        <v>57</v>
      </c>
      <c r="K129" s="84" t="s">
        <v>25</v>
      </c>
      <c r="L129" s="84" t="s">
        <v>23</v>
      </c>
    </row>
    <row r="130" spans="1:12" ht="15.75">
      <c r="A130" s="83">
        <v>45728</v>
      </c>
      <c r="B130" s="84" t="s">
        <v>66</v>
      </c>
      <c r="C130" s="84">
        <v>26000</v>
      </c>
      <c r="D130" s="84" t="s">
        <v>18</v>
      </c>
      <c r="E130" s="84" t="s">
        <v>69</v>
      </c>
      <c r="F130" s="84">
        <v>6</v>
      </c>
      <c r="G130" s="84">
        <v>5</v>
      </c>
      <c r="H130" s="84" t="s">
        <v>16</v>
      </c>
      <c r="I130" s="84">
        <v>2</v>
      </c>
      <c r="J130" s="84">
        <v>89</v>
      </c>
      <c r="K130" s="84" t="s">
        <v>25</v>
      </c>
      <c r="L130" s="84" t="s">
        <v>0</v>
      </c>
    </row>
    <row r="131" spans="1:12" ht="15.75">
      <c r="A131" s="83">
        <v>45698</v>
      </c>
      <c r="B131" s="84" t="s">
        <v>66</v>
      </c>
      <c r="C131" s="84">
        <v>26000</v>
      </c>
      <c r="D131" s="84" t="s">
        <v>18</v>
      </c>
      <c r="E131" s="84" t="s">
        <v>32</v>
      </c>
      <c r="F131" s="84">
        <v>24</v>
      </c>
      <c r="G131" s="84">
        <v>3</v>
      </c>
      <c r="H131" s="84" t="s">
        <v>19</v>
      </c>
      <c r="I131" s="84">
        <v>3</v>
      </c>
      <c r="J131" s="84">
        <v>63</v>
      </c>
      <c r="K131" s="84" t="s">
        <v>25</v>
      </c>
      <c r="L131" s="84" t="s">
        <v>23</v>
      </c>
    </row>
    <row r="132" spans="1:12" ht="15.75">
      <c r="A132" s="83">
        <v>45669</v>
      </c>
      <c r="B132" s="84" t="s">
        <v>64</v>
      </c>
      <c r="C132" s="84">
        <v>74000</v>
      </c>
      <c r="D132" s="84" t="s">
        <v>12</v>
      </c>
      <c r="E132" s="84" t="s">
        <v>30</v>
      </c>
      <c r="F132" s="84">
        <v>37</v>
      </c>
      <c r="G132" s="84">
        <v>2</v>
      </c>
      <c r="H132" s="84" t="s">
        <v>13</v>
      </c>
      <c r="I132" s="84">
        <v>2</v>
      </c>
      <c r="J132" s="84">
        <v>52</v>
      </c>
      <c r="K132" s="84" t="s">
        <v>45</v>
      </c>
      <c r="L132" s="84" t="s">
        <v>17</v>
      </c>
    </row>
    <row r="133" spans="1:12" ht="15.75">
      <c r="A133" s="83">
        <v>45683</v>
      </c>
      <c r="B133" s="84" t="s">
        <v>64</v>
      </c>
      <c r="C133" s="84">
        <v>74000</v>
      </c>
      <c r="D133" s="84" t="s">
        <v>12</v>
      </c>
      <c r="E133" s="84" t="s">
        <v>75</v>
      </c>
      <c r="F133" s="84">
        <v>29</v>
      </c>
      <c r="G133" s="84">
        <v>3</v>
      </c>
      <c r="H133" s="84" t="s">
        <v>16</v>
      </c>
      <c r="I133" s="84">
        <v>3</v>
      </c>
      <c r="J133" s="84">
        <v>94</v>
      </c>
      <c r="K133" s="84" t="s">
        <v>45</v>
      </c>
      <c r="L133" s="84" t="s">
        <v>15</v>
      </c>
    </row>
    <row r="134" spans="1:12" ht="15.75">
      <c r="A134" s="83">
        <v>45661</v>
      </c>
      <c r="B134" s="84" t="s">
        <v>27</v>
      </c>
      <c r="C134" s="84">
        <v>69003</v>
      </c>
      <c r="D134" s="84" t="s">
        <v>18</v>
      </c>
      <c r="E134" s="84" t="s">
        <v>69</v>
      </c>
      <c r="F134" s="84">
        <v>12</v>
      </c>
      <c r="G134" s="84">
        <v>4</v>
      </c>
      <c r="H134" s="84" t="s">
        <v>33</v>
      </c>
      <c r="I134" s="84">
        <v>2</v>
      </c>
      <c r="J134" s="84">
        <v>54</v>
      </c>
      <c r="K134" s="84" t="s">
        <v>46</v>
      </c>
      <c r="L134" s="84" t="s">
        <v>17</v>
      </c>
    </row>
    <row r="135" spans="1:12" ht="15.75">
      <c r="A135" s="83">
        <v>45748</v>
      </c>
      <c r="B135" s="84" t="s">
        <v>29</v>
      </c>
      <c r="C135" s="84">
        <v>38000</v>
      </c>
      <c r="D135" s="84" t="s">
        <v>18</v>
      </c>
      <c r="E135" s="84" t="s">
        <v>34</v>
      </c>
      <c r="F135" s="84">
        <v>14</v>
      </c>
      <c r="G135" s="84">
        <v>4</v>
      </c>
      <c r="H135" s="84" t="s">
        <v>19</v>
      </c>
      <c r="I135" s="84">
        <v>3</v>
      </c>
      <c r="J135" s="84">
        <v>63</v>
      </c>
      <c r="K135" s="84" t="s">
        <v>45</v>
      </c>
      <c r="L135" s="84" t="s">
        <v>23</v>
      </c>
    </row>
    <row r="136" spans="1:12" ht="15.75">
      <c r="A136" s="83">
        <v>45663</v>
      </c>
      <c r="B136" s="84" t="s">
        <v>28</v>
      </c>
      <c r="C136" s="84">
        <v>69100</v>
      </c>
      <c r="D136" s="84" t="s">
        <v>12</v>
      </c>
      <c r="E136" s="84" t="s">
        <v>30</v>
      </c>
      <c r="F136" s="84">
        <v>37</v>
      </c>
      <c r="G136" s="84">
        <v>4</v>
      </c>
      <c r="H136" s="84" t="s">
        <v>19</v>
      </c>
      <c r="I136" s="84">
        <v>2</v>
      </c>
      <c r="J136" s="84">
        <v>95</v>
      </c>
      <c r="K136" s="84" t="s">
        <v>25</v>
      </c>
      <c r="L136" s="84" t="s">
        <v>0</v>
      </c>
    </row>
    <row r="137" spans="1:12" ht="15.75">
      <c r="A137" s="83">
        <v>45695</v>
      </c>
      <c r="B137" s="84" t="s">
        <v>64</v>
      </c>
      <c r="C137" s="84">
        <v>74000</v>
      </c>
      <c r="D137" s="84" t="s">
        <v>18</v>
      </c>
      <c r="E137" s="84" t="s">
        <v>34</v>
      </c>
      <c r="F137" s="84">
        <v>4</v>
      </c>
      <c r="G137" s="84">
        <v>5</v>
      </c>
      <c r="H137" s="84" t="s">
        <v>19</v>
      </c>
      <c r="I137" s="84">
        <v>1</v>
      </c>
      <c r="J137" s="84">
        <v>54</v>
      </c>
      <c r="K137" s="84" t="s">
        <v>46</v>
      </c>
      <c r="L137" s="84" t="s">
        <v>23</v>
      </c>
    </row>
    <row r="138" spans="1:12" ht="15.75">
      <c r="A138" s="83">
        <v>45717</v>
      </c>
      <c r="B138" s="84" t="s">
        <v>64</v>
      </c>
      <c r="C138" s="84">
        <v>74000</v>
      </c>
      <c r="D138" s="84" t="s">
        <v>12</v>
      </c>
      <c r="E138" s="84" t="s">
        <v>30</v>
      </c>
      <c r="F138" s="84">
        <v>33</v>
      </c>
      <c r="G138" s="84">
        <v>2</v>
      </c>
      <c r="H138" s="84" t="s">
        <v>33</v>
      </c>
      <c r="I138" s="84">
        <v>3</v>
      </c>
      <c r="J138" s="84">
        <v>73</v>
      </c>
      <c r="K138" s="84" t="s">
        <v>14</v>
      </c>
      <c r="L138" s="84" t="s">
        <v>0</v>
      </c>
    </row>
    <row r="139" spans="1:12" ht="15.75">
      <c r="A139" s="83">
        <v>45680</v>
      </c>
      <c r="B139" s="84" t="s">
        <v>64</v>
      </c>
      <c r="C139" s="84">
        <v>74000</v>
      </c>
      <c r="D139" s="84" t="s">
        <v>18</v>
      </c>
      <c r="E139" s="84" t="s">
        <v>69</v>
      </c>
      <c r="F139" s="84">
        <v>22</v>
      </c>
      <c r="G139" s="84">
        <v>2</v>
      </c>
      <c r="H139" s="84" t="s">
        <v>33</v>
      </c>
      <c r="I139" s="84">
        <v>1</v>
      </c>
      <c r="J139" s="84">
        <v>65</v>
      </c>
      <c r="K139" s="84" t="s">
        <v>14</v>
      </c>
      <c r="L139" s="84" t="s">
        <v>0</v>
      </c>
    </row>
    <row r="140" spans="1:12" ht="15.75">
      <c r="A140" s="83">
        <v>45681</v>
      </c>
      <c r="B140" s="84" t="s">
        <v>28</v>
      </c>
      <c r="C140" s="84">
        <v>69100</v>
      </c>
      <c r="D140" s="84" t="s">
        <v>21</v>
      </c>
      <c r="E140" s="84" t="s">
        <v>71</v>
      </c>
      <c r="F140" s="84">
        <v>12</v>
      </c>
      <c r="G140" s="84">
        <v>4</v>
      </c>
      <c r="H140" s="84" t="s">
        <v>24</v>
      </c>
      <c r="I140" s="84">
        <v>1</v>
      </c>
      <c r="J140" s="84">
        <v>68</v>
      </c>
      <c r="K140" s="84" t="s">
        <v>25</v>
      </c>
      <c r="L140" s="84" t="s">
        <v>17</v>
      </c>
    </row>
    <row r="141" spans="1:12" ht="15.75">
      <c r="A141" s="83">
        <v>45716</v>
      </c>
      <c r="B141" s="84" t="s">
        <v>27</v>
      </c>
      <c r="C141" s="84">
        <v>69001</v>
      </c>
      <c r="D141" s="84" t="s">
        <v>18</v>
      </c>
      <c r="E141" s="84" t="s">
        <v>69</v>
      </c>
      <c r="F141" s="84">
        <v>17</v>
      </c>
      <c r="G141" s="84">
        <v>3</v>
      </c>
      <c r="H141" s="84" t="s">
        <v>26</v>
      </c>
      <c r="I141" s="84">
        <v>3</v>
      </c>
      <c r="J141" s="84">
        <v>91</v>
      </c>
      <c r="K141" s="84" t="s">
        <v>46</v>
      </c>
      <c r="L141" s="84" t="s">
        <v>15</v>
      </c>
    </row>
    <row r="142" spans="1:12" ht="15.75">
      <c r="A142" s="83">
        <v>45667</v>
      </c>
      <c r="B142" s="84" t="s">
        <v>29</v>
      </c>
      <c r="C142" s="84">
        <v>38400</v>
      </c>
      <c r="D142" s="84" t="s">
        <v>18</v>
      </c>
      <c r="E142" s="84" t="s">
        <v>69</v>
      </c>
      <c r="F142" s="84">
        <v>32</v>
      </c>
      <c r="G142" s="84">
        <v>2</v>
      </c>
      <c r="H142" s="84" t="s">
        <v>24</v>
      </c>
      <c r="I142" s="84">
        <v>3</v>
      </c>
      <c r="J142" s="84">
        <v>76</v>
      </c>
      <c r="K142" s="84" t="s">
        <v>14</v>
      </c>
      <c r="L142" s="84" t="s">
        <v>15</v>
      </c>
    </row>
    <row r="143" spans="1:12" ht="15.75">
      <c r="A143" s="83">
        <v>45720</v>
      </c>
      <c r="B143" s="84" t="s">
        <v>27</v>
      </c>
      <c r="C143" s="84">
        <v>69003</v>
      </c>
      <c r="D143" s="84" t="s">
        <v>12</v>
      </c>
      <c r="E143" s="84" t="s">
        <v>68</v>
      </c>
      <c r="F143" s="84">
        <v>8</v>
      </c>
      <c r="G143" s="84">
        <v>4</v>
      </c>
      <c r="H143" s="84" t="s">
        <v>19</v>
      </c>
      <c r="I143" s="84">
        <v>2</v>
      </c>
      <c r="J143" s="84">
        <v>61</v>
      </c>
      <c r="K143" s="84" t="s">
        <v>20</v>
      </c>
      <c r="L143" s="84" t="s">
        <v>23</v>
      </c>
    </row>
    <row r="144" spans="1:12" ht="15.75">
      <c r="A144" s="83">
        <v>45722</v>
      </c>
      <c r="B144" s="84" t="s">
        <v>66</v>
      </c>
      <c r="C144" s="84">
        <v>26000</v>
      </c>
      <c r="D144" s="84" t="s">
        <v>18</v>
      </c>
      <c r="E144" s="84" t="s">
        <v>34</v>
      </c>
      <c r="F144" s="84">
        <v>32</v>
      </c>
      <c r="G144" s="84">
        <v>3</v>
      </c>
      <c r="H144" s="84" t="s">
        <v>1</v>
      </c>
      <c r="I144" s="84">
        <v>3</v>
      </c>
      <c r="J144" s="84">
        <v>77</v>
      </c>
      <c r="K144" s="84" t="s">
        <v>14</v>
      </c>
      <c r="L144" s="84" t="s">
        <v>17</v>
      </c>
    </row>
    <row r="145" spans="1:12" ht="15.75">
      <c r="A145" s="83">
        <v>45671</v>
      </c>
      <c r="B145" s="84" t="s">
        <v>29</v>
      </c>
      <c r="C145" s="84">
        <v>38000</v>
      </c>
      <c r="D145" s="84" t="s">
        <v>12</v>
      </c>
      <c r="E145" s="84" t="s">
        <v>75</v>
      </c>
      <c r="F145" s="84">
        <v>26</v>
      </c>
      <c r="G145" s="84">
        <v>3</v>
      </c>
      <c r="H145" s="84" t="s">
        <v>16</v>
      </c>
      <c r="I145" s="84">
        <v>3</v>
      </c>
      <c r="J145" s="84">
        <v>68</v>
      </c>
      <c r="K145" s="84" t="s">
        <v>46</v>
      </c>
      <c r="L145" s="84" t="s">
        <v>15</v>
      </c>
    </row>
    <row r="146" spans="1:12" ht="15.75">
      <c r="A146" s="83">
        <v>45724</v>
      </c>
      <c r="B146" s="84" t="s">
        <v>28</v>
      </c>
      <c r="C146" s="84">
        <v>69100</v>
      </c>
      <c r="D146" s="84" t="s">
        <v>18</v>
      </c>
      <c r="E146" s="84" t="s">
        <v>32</v>
      </c>
      <c r="F146" s="84">
        <v>7</v>
      </c>
      <c r="G146" s="84">
        <v>5</v>
      </c>
      <c r="H146" s="84" t="s">
        <v>1</v>
      </c>
      <c r="I146" s="84">
        <v>3</v>
      </c>
      <c r="J146" s="84">
        <v>74</v>
      </c>
      <c r="K146" s="84" t="s">
        <v>20</v>
      </c>
      <c r="L146" s="84" t="s">
        <v>17</v>
      </c>
    </row>
    <row r="147" spans="1:12" ht="15.75">
      <c r="A147" s="83">
        <v>45699</v>
      </c>
      <c r="B147" s="84" t="s">
        <v>28</v>
      </c>
      <c r="C147" s="84">
        <v>69100</v>
      </c>
      <c r="D147" s="84" t="s">
        <v>18</v>
      </c>
      <c r="E147" s="84" t="s">
        <v>32</v>
      </c>
      <c r="F147" s="84">
        <v>7</v>
      </c>
      <c r="G147" s="84">
        <v>5</v>
      </c>
      <c r="H147" s="84" t="s">
        <v>19</v>
      </c>
      <c r="I147" s="84">
        <v>2</v>
      </c>
      <c r="J147" s="84">
        <v>94</v>
      </c>
      <c r="K147" s="84" t="s">
        <v>46</v>
      </c>
      <c r="L147" s="84" t="s">
        <v>15</v>
      </c>
    </row>
    <row r="148" spans="1:12" ht="15.75">
      <c r="A148" s="83">
        <v>45695</v>
      </c>
      <c r="B148" s="84" t="s">
        <v>64</v>
      </c>
      <c r="C148" s="84">
        <v>74000</v>
      </c>
      <c r="D148" s="84" t="s">
        <v>12</v>
      </c>
      <c r="E148" s="84" t="s">
        <v>68</v>
      </c>
      <c r="F148" s="84">
        <v>31</v>
      </c>
      <c r="G148" s="84">
        <v>2</v>
      </c>
      <c r="H148" s="84" t="s">
        <v>24</v>
      </c>
      <c r="I148" s="84">
        <v>2</v>
      </c>
      <c r="J148" s="84">
        <v>76</v>
      </c>
      <c r="K148" s="84" t="s">
        <v>14</v>
      </c>
      <c r="L148" s="84" t="s">
        <v>15</v>
      </c>
    </row>
    <row r="149" spans="1:12" ht="15.75">
      <c r="A149" s="83">
        <v>45659</v>
      </c>
      <c r="B149" s="84" t="s">
        <v>64</v>
      </c>
      <c r="C149" s="84">
        <v>74000</v>
      </c>
      <c r="D149" s="84" t="s">
        <v>21</v>
      </c>
      <c r="E149" s="84" t="s">
        <v>35</v>
      </c>
      <c r="F149" s="84">
        <v>14</v>
      </c>
      <c r="G149" s="84">
        <v>5</v>
      </c>
      <c r="H149" s="84" t="s">
        <v>16</v>
      </c>
      <c r="I149" s="84">
        <v>3</v>
      </c>
      <c r="J149" s="84">
        <v>87</v>
      </c>
      <c r="K149" s="84" t="s">
        <v>20</v>
      </c>
      <c r="L149" s="84" t="s">
        <v>17</v>
      </c>
    </row>
    <row r="150" spans="1:12" ht="15.75">
      <c r="A150" s="83">
        <v>45741</v>
      </c>
      <c r="B150" s="84" t="s">
        <v>64</v>
      </c>
      <c r="C150" s="84">
        <v>74000</v>
      </c>
      <c r="D150" s="84" t="s">
        <v>18</v>
      </c>
      <c r="E150" s="84" t="s">
        <v>32</v>
      </c>
      <c r="F150" s="84">
        <v>6</v>
      </c>
      <c r="G150" s="84">
        <v>4</v>
      </c>
      <c r="H150" s="84" t="s">
        <v>24</v>
      </c>
      <c r="I150" s="84">
        <v>3</v>
      </c>
      <c r="J150" s="84">
        <v>51</v>
      </c>
      <c r="K150" s="84" t="s">
        <v>14</v>
      </c>
      <c r="L150" s="84" t="s">
        <v>0</v>
      </c>
    </row>
    <row r="151" spans="1:12" ht="15.75">
      <c r="A151" s="83">
        <v>45705</v>
      </c>
      <c r="B151" s="84" t="s">
        <v>66</v>
      </c>
      <c r="C151" s="84">
        <v>26000</v>
      </c>
      <c r="D151" s="84" t="s">
        <v>18</v>
      </c>
      <c r="E151" s="84" t="s">
        <v>69</v>
      </c>
      <c r="F151" s="84">
        <v>18</v>
      </c>
      <c r="G151" s="84">
        <v>1</v>
      </c>
      <c r="H151" s="84" t="s">
        <v>13</v>
      </c>
      <c r="I151" s="84">
        <v>2</v>
      </c>
      <c r="J151" s="84">
        <v>85</v>
      </c>
      <c r="K151" s="84" t="s">
        <v>45</v>
      </c>
      <c r="L151" s="84" t="s">
        <v>17</v>
      </c>
    </row>
    <row r="152" spans="1:12" ht="15.75">
      <c r="A152" s="83">
        <v>45744</v>
      </c>
      <c r="B152" s="84" t="s">
        <v>64</v>
      </c>
      <c r="C152" s="84">
        <v>74000</v>
      </c>
      <c r="D152" s="84" t="s">
        <v>18</v>
      </c>
      <c r="E152" s="84" t="s">
        <v>69</v>
      </c>
      <c r="F152" s="84">
        <v>9</v>
      </c>
      <c r="G152" s="84">
        <v>5</v>
      </c>
      <c r="H152" s="84" t="s">
        <v>24</v>
      </c>
      <c r="I152" s="84">
        <v>1</v>
      </c>
      <c r="J152" s="84">
        <v>84</v>
      </c>
      <c r="K152" s="84" t="s">
        <v>25</v>
      </c>
      <c r="L152" s="84" t="s">
        <v>0</v>
      </c>
    </row>
    <row r="153" spans="1:12" ht="15.75">
      <c r="A153" s="83">
        <v>45748</v>
      </c>
      <c r="B153" s="84" t="s">
        <v>29</v>
      </c>
      <c r="C153" s="84">
        <v>38400</v>
      </c>
      <c r="D153" s="84" t="s">
        <v>21</v>
      </c>
      <c r="E153" s="84" t="s">
        <v>35</v>
      </c>
      <c r="F153" s="84">
        <v>25</v>
      </c>
      <c r="G153" s="84">
        <v>4</v>
      </c>
      <c r="H153" s="84" t="s">
        <v>24</v>
      </c>
      <c r="I153" s="84">
        <v>2</v>
      </c>
      <c r="J153" s="84">
        <v>56</v>
      </c>
      <c r="K153" s="84" t="s">
        <v>25</v>
      </c>
      <c r="L153" s="84" t="s">
        <v>23</v>
      </c>
    </row>
    <row r="154" spans="1:12" ht="15.75">
      <c r="A154" s="83">
        <v>45719</v>
      </c>
      <c r="B154" s="84" t="s">
        <v>29</v>
      </c>
      <c r="C154" s="84">
        <v>38000</v>
      </c>
      <c r="D154" s="84" t="s">
        <v>21</v>
      </c>
      <c r="E154" s="84" t="s">
        <v>70</v>
      </c>
      <c r="F154" s="84">
        <v>27</v>
      </c>
      <c r="G154" s="84">
        <v>2</v>
      </c>
      <c r="H154" s="84" t="s">
        <v>26</v>
      </c>
      <c r="I154" s="84">
        <v>3</v>
      </c>
      <c r="J154" s="84">
        <v>77</v>
      </c>
      <c r="K154" s="84" t="s">
        <v>20</v>
      </c>
      <c r="L154" s="84" t="s">
        <v>0</v>
      </c>
    </row>
    <row r="155" spans="1:12" ht="15.75">
      <c r="A155" s="83">
        <v>45739</v>
      </c>
      <c r="B155" s="84" t="s">
        <v>29</v>
      </c>
      <c r="C155" s="84">
        <v>38000</v>
      </c>
      <c r="D155" s="84" t="s">
        <v>18</v>
      </c>
      <c r="E155" s="84" t="s">
        <v>69</v>
      </c>
      <c r="F155" s="84">
        <v>23</v>
      </c>
      <c r="G155" s="84">
        <v>1</v>
      </c>
      <c r="H155" s="84" t="s">
        <v>1</v>
      </c>
      <c r="I155" s="84">
        <v>3</v>
      </c>
      <c r="J155" s="84">
        <v>78</v>
      </c>
      <c r="K155" s="84" t="s">
        <v>14</v>
      </c>
      <c r="L155" s="84" t="s">
        <v>0</v>
      </c>
    </row>
    <row r="156" spans="1:12" ht="15.75">
      <c r="A156" s="83">
        <v>45696</v>
      </c>
      <c r="B156" s="84" t="s">
        <v>28</v>
      </c>
      <c r="C156" s="84">
        <v>69100</v>
      </c>
      <c r="D156" s="84" t="s">
        <v>21</v>
      </c>
      <c r="E156" s="84" t="s">
        <v>35</v>
      </c>
      <c r="F156" s="84">
        <v>7</v>
      </c>
      <c r="G156" s="84">
        <v>2</v>
      </c>
      <c r="H156" s="84" t="s">
        <v>33</v>
      </c>
      <c r="I156" s="84">
        <v>1</v>
      </c>
      <c r="J156" s="84">
        <v>93</v>
      </c>
      <c r="K156" s="84" t="s">
        <v>45</v>
      </c>
      <c r="L156" s="84" t="s">
        <v>0</v>
      </c>
    </row>
    <row r="157" spans="1:12" ht="15.75">
      <c r="A157" s="83">
        <v>45743</v>
      </c>
      <c r="B157" s="84" t="s">
        <v>66</v>
      </c>
      <c r="C157" s="84">
        <v>26000</v>
      </c>
      <c r="D157" s="84" t="s">
        <v>12</v>
      </c>
      <c r="E157" s="84" t="s">
        <v>68</v>
      </c>
      <c r="F157" s="84">
        <v>13</v>
      </c>
      <c r="G157" s="84">
        <v>3</v>
      </c>
      <c r="H157" s="84" t="s">
        <v>26</v>
      </c>
      <c r="I157" s="84">
        <v>2</v>
      </c>
      <c r="J157" s="84">
        <v>78</v>
      </c>
      <c r="K157" s="84" t="s">
        <v>46</v>
      </c>
      <c r="L157" s="84" t="s">
        <v>17</v>
      </c>
    </row>
    <row r="158" spans="1:12" ht="15.75">
      <c r="A158" s="83">
        <v>45733</v>
      </c>
      <c r="B158" s="84" t="s">
        <v>28</v>
      </c>
      <c r="C158" s="84">
        <v>69100</v>
      </c>
      <c r="D158" s="84" t="s">
        <v>21</v>
      </c>
      <c r="E158" s="84" t="s">
        <v>70</v>
      </c>
      <c r="F158" s="84">
        <v>15</v>
      </c>
      <c r="G158" s="84">
        <v>5</v>
      </c>
      <c r="H158" s="84" t="s">
        <v>19</v>
      </c>
      <c r="I158" s="84">
        <v>2</v>
      </c>
      <c r="J158" s="84">
        <v>82</v>
      </c>
      <c r="K158" s="84" t="s">
        <v>14</v>
      </c>
      <c r="L158" s="84" t="s">
        <v>23</v>
      </c>
    </row>
    <row r="159" spans="1:12" ht="15.75">
      <c r="A159" s="83">
        <v>45739</v>
      </c>
      <c r="B159" s="84" t="s">
        <v>28</v>
      </c>
      <c r="C159" s="84">
        <v>69100</v>
      </c>
      <c r="D159" s="84" t="s">
        <v>18</v>
      </c>
      <c r="E159" s="84" t="s">
        <v>34</v>
      </c>
      <c r="F159" s="84">
        <v>17</v>
      </c>
      <c r="G159" s="84">
        <v>4</v>
      </c>
      <c r="H159" s="84" t="s">
        <v>26</v>
      </c>
      <c r="I159" s="84">
        <v>3</v>
      </c>
      <c r="J159" s="84">
        <v>67</v>
      </c>
      <c r="K159" s="84" t="s">
        <v>45</v>
      </c>
      <c r="L159" s="84" t="s">
        <v>17</v>
      </c>
    </row>
    <row r="160" spans="1:12" ht="15.75">
      <c r="A160" s="83">
        <v>45684</v>
      </c>
      <c r="B160" s="84" t="s">
        <v>29</v>
      </c>
      <c r="C160" s="84">
        <v>38400</v>
      </c>
      <c r="D160" s="84" t="s">
        <v>18</v>
      </c>
      <c r="E160" s="84" t="s">
        <v>34</v>
      </c>
      <c r="F160" s="84">
        <v>19</v>
      </c>
      <c r="G160" s="84">
        <v>4</v>
      </c>
      <c r="H160" s="84" t="s">
        <v>16</v>
      </c>
      <c r="I160" s="84">
        <v>3</v>
      </c>
      <c r="J160" s="84">
        <v>63</v>
      </c>
      <c r="K160" s="84" t="s">
        <v>45</v>
      </c>
      <c r="L160" s="84" t="s">
        <v>0</v>
      </c>
    </row>
    <row r="161" spans="1:12" ht="15.75">
      <c r="A161" s="83">
        <v>45681</v>
      </c>
      <c r="B161" s="84" t="s">
        <v>27</v>
      </c>
      <c r="C161" s="84">
        <v>69007</v>
      </c>
      <c r="D161" s="84" t="s">
        <v>21</v>
      </c>
      <c r="E161" s="84" t="s">
        <v>71</v>
      </c>
      <c r="F161" s="84">
        <v>39</v>
      </c>
      <c r="G161" s="84">
        <v>5</v>
      </c>
      <c r="H161" s="84" t="s">
        <v>26</v>
      </c>
      <c r="I161" s="84">
        <v>1</v>
      </c>
      <c r="J161" s="84">
        <v>91</v>
      </c>
      <c r="K161" s="84" t="s">
        <v>14</v>
      </c>
      <c r="L161" s="84" t="s">
        <v>15</v>
      </c>
    </row>
    <row r="162" spans="1:12" ht="15.75">
      <c r="A162" s="83">
        <v>45744</v>
      </c>
      <c r="B162" s="84" t="s">
        <v>28</v>
      </c>
      <c r="C162" s="84">
        <v>69100</v>
      </c>
      <c r="D162" s="84" t="s">
        <v>12</v>
      </c>
      <c r="E162" s="84" t="s">
        <v>75</v>
      </c>
      <c r="F162" s="84">
        <v>12</v>
      </c>
      <c r="G162" s="84">
        <v>5</v>
      </c>
      <c r="H162" s="84" t="s">
        <v>26</v>
      </c>
      <c r="I162" s="84">
        <v>3</v>
      </c>
      <c r="J162" s="84">
        <v>67</v>
      </c>
      <c r="K162" s="84" t="s">
        <v>20</v>
      </c>
      <c r="L162" s="84" t="s">
        <v>0</v>
      </c>
    </row>
    <row r="163" spans="1:12" ht="15.75">
      <c r="A163" s="83">
        <v>45728</v>
      </c>
      <c r="B163" s="84" t="s">
        <v>29</v>
      </c>
      <c r="C163" s="84">
        <v>38400</v>
      </c>
      <c r="D163" s="84" t="s">
        <v>21</v>
      </c>
      <c r="E163" s="84" t="s">
        <v>71</v>
      </c>
      <c r="F163" s="84">
        <v>14</v>
      </c>
      <c r="G163" s="84">
        <v>5</v>
      </c>
      <c r="H163" s="84" t="s">
        <v>1</v>
      </c>
      <c r="I163" s="84">
        <v>2</v>
      </c>
      <c r="J163" s="84">
        <v>79</v>
      </c>
      <c r="K163" s="84" t="s">
        <v>45</v>
      </c>
      <c r="L163" s="84" t="s">
        <v>23</v>
      </c>
    </row>
    <row r="164" spans="1:12" ht="15.75">
      <c r="A164" s="83">
        <v>45677</v>
      </c>
      <c r="B164" s="84" t="s">
        <v>64</v>
      </c>
      <c r="C164" s="84">
        <v>74000</v>
      </c>
      <c r="D164" s="84" t="s">
        <v>12</v>
      </c>
      <c r="E164" s="84" t="s">
        <v>75</v>
      </c>
      <c r="F164" s="84">
        <v>27</v>
      </c>
      <c r="G164" s="84">
        <v>5</v>
      </c>
      <c r="H164" s="84" t="s">
        <v>33</v>
      </c>
      <c r="I164" s="84">
        <v>3</v>
      </c>
      <c r="J164" s="84">
        <v>78</v>
      </c>
      <c r="K164" s="84" t="s">
        <v>46</v>
      </c>
      <c r="L164" s="84" t="s">
        <v>15</v>
      </c>
    </row>
    <row r="165" spans="1:12" ht="15.75">
      <c r="A165" s="83">
        <v>45685</v>
      </c>
      <c r="B165" s="84" t="s">
        <v>29</v>
      </c>
      <c r="C165" s="84">
        <v>38000</v>
      </c>
      <c r="D165" s="84" t="s">
        <v>21</v>
      </c>
      <c r="E165" s="84" t="s">
        <v>35</v>
      </c>
      <c r="F165" s="84">
        <v>10</v>
      </c>
      <c r="G165" s="84">
        <v>5</v>
      </c>
      <c r="H165" s="84" t="s">
        <v>26</v>
      </c>
      <c r="I165" s="84">
        <v>3</v>
      </c>
      <c r="J165" s="84">
        <v>78</v>
      </c>
      <c r="K165" s="84" t="s">
        <v>45</v>
      </c>
      <c r="L165" s="84" t="s">
        <v>15</v>
      </c>
    </row>
    <row r="166" spans="1:12" ht="15.75">
      <c r="A166" s="83">
        <v>45720</v>
      </c>
      <c r="B166" s="84" t="s">
        <v>27</v>
      </c>
      <c r="C166" s="84">
        <v>69003</v>
      </c>
      <c r="D166" s="84" t="s">
        <v>18</v>
      </c>
      <c r="E166" s="84" t="s">
        <v>69</v>
      </c>
      <c r="F166" s="84">
        <v>7</v>
      </c>
      <c r="G166" s="84">
        <v>1</v>
      </c>
      <c r="H166" s="84" t="s">
        <v>16</v>
      </c>
      <c r="I166" s="84">
        <v>2</v>
      </c>
      <c r="J166" s="84">
        <v>66</v>
      </c>
      <c r="K166" s="84" t="s">
        <v>14</v>
      </c>
      <c r="L166" s="84" t="s">
        <v>17</v>
      </c>
    </row>
    <row r="167" spans="1:12" ht="15.75">
      <c r="A167" s="83">
        <v>45711</v>
      </c>
      <c r="B167" s="84" t="s">
        <v>66</v>
      </c>
      <c r="C167" s="84">
        <v>26000</v>
      </c>
      <c r="D167" s="84" t="s">
        <v>21</v>
      </c>
      <c r="E167" s="84" t="s">
        <v>70</v>
      </c>
      <c r="F167" s="84">
        <v>11</v>
      </c>
      <c r="G167" s="84">
        <v>1</v>
      </c>
      <c r="H167" s="84" t="s">
        <v>13</v>
      </c>
      <c r="I167" s="84">
        <v>2</v>
      </c>
      <c r="J167" s="84">
        <v>77</v>
      </c>
      <c r="K167" s="84" t="s">
        <v>25</v>
      </c>
      <c r="L167" s="84" t="s">
        <v>17</v>
      </c>
    </row>
    <row r="168" spans="1:12" ht="15.75">
      <c r="A168" s="83">
        <v>45698</v>
      </c>
      <c r="B168" s="84" t="s">
        <v>28</v>
      </c>
      <c r="C168" s="84">
        <v>69100</v>
      </c>
      <c r="D168" s="84" t="s">
        <v>21</v>
      </c>
      <c r="E168" s="84" t="s">
        <v>70</v>
      </c>
      <c r="F168" s="84">
        <v>6</v>
      </c>
      <c r="G168" s="84">
        <v>5</v>
      </c>
      <c r="H168" s="84" t="s">
        <v>26</v>
      </c>
      <c r="I168" s="84">
        <v>3</v>
      </c>
      <c r="J168" s="84">
        <v>63</v>
      </c>
      <c r="K168" s="84" t="s">
        <v>25</v>
      </c>
      <c r="L168" s="84" t="s">
        <v>23</v>
      </c>
    </row>
    <row r="169" spans="1:12" ht="15.75">
      <c r="A169" s="83">
        <v>45701</v>
      </c>
      <c r="B169" s="84" t="s">
        <v>64</v>
      </c>
      <c r="C169" s="84">
        <v>74000</v>
      </c>
      <c r="D169" s="84" t="s">
        <v>12</v>
      </c>
      <c r="E169" s="84" t="s">
        <v>68</v>
      </c>
      <c r="F169" s="84">
        <v>37</v>
      </c>
      <c r="G169" s="84">
        <v>4</v>
      </c>
      <c r="H169" s="84" t="s">
        <v>26</v>
      </c>
      <c r="I169" s="84">
        <v>3</v>
      </c>
      <c r="J169" s="84">
        <v>60</v>
      </c>
      <c r="K169" s="84" t="s">
        <v>20</v>
      </c>
      <c r="L169" s="84" t="s">
        <v>15</v>
      </c>
    </row>
    <row r="170" spans="1:12" ht="15.75">
      <c r="A170" s="83">
        <v>45708</v>
      </c>
      <c r="B170" s="84" t="s">
        <v>27</v>
      </c>
      <c r="C170" s="84">
        <v>69002</v>
      </c>
      <c r="D170" s="84" t="s">
        <v>18</v>
      </c>
      <c r="E170" s="84" t="s">
        <v>69</v>
      </c>
      <c r="F170" s="84">
        <v>19</v>
      </c>
      <c r="G170" s="84">
        <v>3</v>
      </c>
      <c r="H170" s="84" t="s">
        <v>19</v>
      </c>
      <c r="I170" s="84">
        <v>3</v>
      </c>
      <c r="J170" s="84">
        <v>92</v>
      </c>
      <c r="K170" s="84" t="s">
        <v>20</v>
      </c>
      <c r="L170" s="84" t="s">
        <v>0</v>
      </c>
    </row>
    <row r="171" spans="1:12" ht="15.75">
      <c r="A171" s="83">
        <v>45730</v>
      </c>
      <c r="B171" s="84" t="s">
        <v>29</v>
      </c>
      <c r="C171" s="84">
        <v>38400</v>
      </c>
      <c r="D171" s="84" t="s">
        <v>12</v>
      </c>
      <c r="E171" s="84" t="s">
        <v>68</v>
      </c>
      <c r="F171" s="84">
        <v>37</v>
      </c>
      <c r="G171" s="84">
        <v>3</v>
      </c>
      <c r="H171" s="84" t="s">
        <v>13</v>
      </c>
      <c r="I171" s="84">
        <v>2</v>
      </c>
      <c r="J171" s="84">
        <v>60</v>
      </c>
      <c r="K171" s="84" t="s">
        <v>46</v>
      </c>
      <c r="L171" s="84" t="s">
        <v>17</v>
      </c>
    </row>
    <row r="172" spans="1:12" ht="15.75">
      <c r="A172" s="83">
        <v>45675</v>
      </c>
      <c r="B172" s="84" t="s">
        <v>28</v>
      </c>
      <c r="C172" s="84">
        <v>69100</v>
      </c>
      <c r="D172" s="84" t="s">
        <v>21</v>
      </c>
      <c r="E172" s="84" t="s">
        <v>71</v>
      </c>
      <c r="F172" s="84">
        <v>18</v>
      </c>
      <c r="G172" s="84">
        <v>4</v>
      </c>
      <c r="H172" s="84" t="s">
        <v>19</v>
      </c>
      <c r="I172" s="84">
        <v>3</v>
      </c>
      <c r="J172" s="84">
        <v>68</v>
      </c>
      <c r="K172" s="84" t="s">
        <v>20</v>
      </c>
      <c r="L172" s="84" t="s">
        <v>15</v>
      </c>
    </row>
    <row r="173" spans="1:12" ht="15.75">
      <c r="A173" s="83">
        <v>45700</v>
      </c>
      <c r="B173" s="84" t="s">
        <v>27</v>
      </c>
      <c r="C173" s="84">
        <v>69003</v>
      </c>
      <c r="D173" s="84" t="s">
        <v>18</v>
      </c>
      <c r="E173" s="84" t="s">
        <v>69</v>
      </c>
      <c r="F173" s="84">
        <v>15</v>
      </c>
      <c r="G173" s="84">
        <v>3</v>
      </c>
      <c r="H173" s="84" t="s">
        <v>19</v>
      </c>
      <c r="I173" s="84">
        <v>1</v>
      </c>
      <c r="J173" s="84">
        <v>50</v>
      </c>
      <c r="K173" s="84" t="s">
        <v>14</v>
      </c>
      <c r="L173" s="84" t="s">
        <v>0</v>
      </c>
    </row>
    <row r="174" spans="1:12" ht="15.75">
      <c r="A174" s="83">
        <v>45718</v>
      </c>
      <c r="B174" s="84" t="s">
        <v>66</v>
      </c>
      <c r="C174" s="84">
        <v>26000</v>
      </c>
      <c r="D174" s="84" t="s">
        <v>18</v>
      </c>
      <c r="E174" s="84" t="s">
        <v>34</v>
      </c>
      <c r="F174" s="84">
        <v>30</v>
      </c>
      <c r="G174" s="84">
        <v>1</v>
      </c>
      <c r="H174" s="84" t="s">
        <v>33</v>
      </c>
      <c r="I174" s="84">
        <v>2</v>
      </c>
      <c r="J174" s="84">
        <v>84</v>
      </c>
      <c r="K174" s="84" t="s">
        <v>14</v>
      </c>
      <c r="L174" s="84" t="s">
        <v>0</v>
      </c>
    </row>
    <row r="175" spans="1:12" ht="15.75">
      <c r="A175" s="83">
        <v>45670</v>
      </c>
      <c r="B175" s="84" t="s">
        <v>28</v>
      </c>
      <c r="C175" s="84">
        <v>69100</v>
      </c>
      <c r="D175" s="84" t="s">
        <v>12</v>
      </c>
      <c r="E175" s="84" t="s">
        <v>75</v>
      </c>
      <c r="F175" s="84">
        <v>22</v>
      </c>
      <c r="G175" s="84">
        <v>4</v>
      </c>
      <c r="H175" s="84" t="s">
        <v>19</v>
      </c>
      <c r="I175" s="84">
        <v>3</v>
      </c>
      <c r="J175" s="84">
        <v>75</v>
      </c>
      <c r="K175" s="84" t="s">
        <v>25</v>
      </c>
      <c r="L175" s="84" t="s">
        <v>15</v>
      </c>
    </row>
    <row r="176" spans="1:12" ht="15.75">
      <c r="A176" s="83">
        <v>45675</v>
      </c>
      <c r="B176" s="84" t="s">
        <v>64</v>
      </c>
      <c r="C176" s="84">
        <v>74000</v>
      </c>
      <c r="D176" s="84" t="s">
        <v>12</v>
      </c>
      <c r="E176" s="84" t="s">
        <v>30</v>
      </c>
      <c r="F176" s="84">
        <v>10</v>
      </c>
      <c r="G176" s="84">
        <v>4</v>
      </c>
      <c r="H176" s="84" t="s">
        <v>1</v>
      </c>
      <c r="I176" s="84">
        <v>1</v>
      </c>
      <c r="J176" s="84">
        <v>93</v>
      </c>
      <c r="K176" s="84" t="s">
        <v>25</v>
      </c>
      <c r="L176" s="84" t="s">
        <v>0</v>
      </c>
    </row>
    <row r="177" spans="1:12" ht="15.75">
      <c r="A177" s="83">
        <v>45662</v>
      </c>
      <c r="B177" s="84" t="s">
        <v>64</v>
      </c>
      <c r="C177" s="84">
        <v>74000</v>
      </c>
      <c r="D177" s="84" t="s">
        <v>18</v>
      </c>
      <c r="E177" s="84" t="s">
        <v>32</v>
      </c>
      <c r="F177" s="84">
        <v>11</v>
      </c>
      <c r="G177" s="84">
        <v>5</v>
      </c>
      <c r="H177" s="84" t="s">
        <v>24</v>
      </c>
      <c r="I177" s="84">
        <v>3</v>
      </c>
      <c r="J177" s="84">
        <v>93</v>
      </c>
      <c r="K177" s="84" t="s">
        <v>14</v>
      </c>
      <c r="L177" s="84" t="s">
        <v>23</v>
      </c>
    </row>
    <row r="178" spans="1:12" ht="15.75">
      <c r="A178" s="83">
        <v>45685</v>
      </c>
      <c r="B178" s="84" t="s">
        <v>28</v>
      </c>
      <c r="C178" s="84">
        <v>69100</v>
      </c>
      <c r="D178" s="84" t="s">
        <v>18</v>
      </c>
      <c r="E178" s="84" t="s">
        <v>69</v>
      </c>
      <c r="F178" s="84">
        <v>36</v>
      </c>
      <c r="G178" s="84">
        <v>2</v>
      </c>
      <c r="H178" s="84" t="s">
        <v>24</v>
      </c>
      <c r="I178" s="84">
        <v>3</v>
      </c>
      <c r="J178" s="84">
        <v>67</v>
      </c>
      <c r="K178" s="84" t="s">
        <v>45</v>
      </c>
      <c r="L178" s="84" t="s">
        <v>15</v>
      </c>
    </row>
    <row r="179" spans="1:12" ht="15.75">
      <c r="A179" s="83">
        <v>45708</v>
      </c>
      <c r="B179" s="84" t="s">
        <v>27</v>
      </c>
      <c r="C179" s="84">
        <v>69001</v>
      </c>
      <c r="D179" s="84" t="s">
        <v>21</v>
      </c>
      <c r="E179" s="84" t="s">
        <v>71</v>
      </c>
      <c r="F179" s="84">
        <v>25</v>
      </c>
      <c r="G179" s="84">
        <v>5</v>
      </c>
      <c r="H179" s="84" t="s">
        <v>26</v>
      </c>
      <c r="I179" s="84">
        <v>2</v>
      </c>
      <c r="J179" s="84">
        <v>89</v>
      </c>
      <c r="K179" s="84" t="s">
        <v>14</v>
      </c>
      <c r="L179" s="84" t="s">
        <v>0</v>
      </c>
    </row>
    <row r="180" spans="1:12" ht="15.75">
      <c r="A180" s="83">
        <v>45730</v>
      </c>
      <c r="B180" s="84" t="s">
        <v>27</v>
      </c>
      <c r="C180" s="84">
        <v>69001</v>
      </c>
      <c r="D180" s="84" t="s">
        <v>18</v>
      </c>
      <c r="E180" s="84" t="s">
        <v>34</v>
      </c>
      <c r="F180" s="84">
        <v>25</v>
      </c>
      <c r="G180" s="84">
        <v>1</v>
      </c>
      <c r="H180" s="84" t="s">
        <v>16</v>
      </c>
      <c r="I180" s="84">
        <v>2</v>
      </c>
      <c r="J180" s="84">
        <v>94</v>
      </c>
      <c r="K180" s="84" t="s">
        <v>20</v>
      </c>
      <c r="L180" s="84" t="s">
        <v>0</v>
      </c>
    </row>
    <row r="181" spans="1:12" ht="15.75">
      <c r="A181" s="83">
        <v>45708</v>
      </c>
      <c r="B181" s="84" t="s">
        <v>29</v>
      </c>
      <c r="C181" s="84">
        <v>38100</v>
      </c>
      <c r="D181" s="84" t="s">
        <v>12</v>
      </c>
      <c r="E181" s="84" t="s">
        <v>68</v>
      </c>
      <c r="F181" s="84">
        <v>5</v>
      </c>
      <c r="G181" s="84">
        <v>2</v>
      </c>
      <c r="H181" s="84" t="s">
        <v>19</v>
      </c>
      <c r="I181" s="84">
        <v>1</v>
      </c>
      <c r="J181" s="84">
        <v>55</v>
      </c>
      <c r="K181" s="84" t="s">
        <v>20</v>
      </c>
      <c r="L181" s="84" t="s">
        <v>15</v>
      </c>
    </row>
    <row r="182" spans="1:12" ht="15.75">
      <c r="A182" s="83">
        <v>45691</v>
      </c>
      <c r="B182" s="84" t="s">
        <v>66</v>
      </c>
      <c r="C182" s="84">
        <v>26000</v>
      </c>
      <c r="D182" s="84" t="s">
        <v>21</v>
      </c>
      <c r="E182" s="84" t="s">
        <v>71</v>
      </c>
      <c r="F182" s="84">
        <v>34</v>
      </c>
      <c r="G182" s="84">
        <v>3</v>
      </c>
      <c r="H182" s="84" t="s">
        <v>16</v>
      </c>
      <c r="I182" s="84">
        <v>3</v>
      </c>
      <c r="J182" s="84">
        <v>65</v>
      </c>
      <c r="K182" s="84" t="s">
        <v>45</v>
      </c>
      <c r="L182" s="84" t="s">
        <v>15</v>
      </c>
    </row>
    <row r="183" spans="1:12" ht="15.75">
      <c r="A183" s="83">
        <v>45715</v>
      </c>
      <c r="B183" s="84" t="s">
        <v>29</v>
      </c>
      <c r="C183" s="84">
        <v>38400</v>
      </c>
      <c r="D183" s="84" t="s">
        <v>18</v>
      </c>
      <c r="E183" s="84" t="s">
        <v>34</v>
      </c>
      <c r="F183" s="84">
        <v>37</v>
      </c>
      <c r="G183" s="84">
        <v>2</v>
      </c>
      <c r="H183" s="84" t="s">
        <v>1</v>
      </c>
      <c r="I183" s="84">
        <v>3</v>
      </c>
      <c r="J183" s="84">
        <v>80</v>
      </c>
      <c r="K183" s="84" t="s">
        <v>20</v>
      </c>
      <c r="L183" s="84" t="s">
        <v>15</v>
      </c>
    </row>
    <row r="184" spans="1:12" ht="15.75">
      <c r="A184" s="83">
        <v>45672</v>
      </c>
      <c r="B184" s="84" t="s">
        <v>66</v>
      </c>
      <c r="C184" s="84">
        <v>26000</v>
      </c>
      <c r="D184" s="84" t="s">
        <v>18</v>
      </c>
      <c r="E184" s="84" t="s">
        <v>34</v>
      </c>
      <c r="F184" s="84">
        <v>23</v>
      </c>
      <c r="G184" s="84">
        <v>1</v>
      </c>
      <c r="H184" s="84" t="s">
        <v>26</v>
      </c>
      <c r="I184" s="84">
        <v>1</v>
      </c>
      <c r="J184" s="84">
        <v>87</v>
      </c>
      <c r="K184" s="84" t="s">
        <v>20</v>
      </c>
      <c r="L184" s="84" t="s">
        <v>23</v>
      </c>
    </row>
    <row r="185" spans="1:12" ht="15.75">
      <c r="A185" s="83">
        <v>45713</v>
      </c>
      <c r="B185" s="84" t="s">
        <v>64</v>
      </c>
      <c r="C185" s="84">
        <v>74000</v>
      </c>
      <c r="D185" s="84" t="s">
        <v>12</v>
      </c>
      <c r="E185" s="84" t="s">
        <v>68</v>
      </c>
      <c r="F185" s="84">
        <v>7</v>
      </c>
      <c r="G185" s="84">
        <v>3</v>
      </c>
      <c r="H185" s="84" t="s">
        <v>26</v>
      </c>
      <c r="I185" s="84">
        <v>3</v>
      </c>
      <c r="J185" s="84">
        <v>74</v>
      </c>
      <c r="K185" s="84" t="s">
        <v>45</v>
      </c>
      <c r="L185" s="84" t="s">
        <v>17</v>
      </c>
    </row>
    <row r="186" spans="1:12" ht="15.75">
      <c r="A186" s="83">
        <v>45696</v>
      </c>
      <c r="B186" s="84" t="s">
        <v>66</v>
      </c>
      <c r="C186" s="84">
        <v>26000</v>
      </c>
      <c r="D186" s="84" t="s">
        <v>21</v>
      </c>
      <c r="E186" s="84" t="s">
        <v>70</v>
      </c>
      <c r="F186" s="84">
        <v>20</v>
      </c>
      <c r="G186" s="84">
        <v>5</v>
      </c>
      <c r="H186" s="84" t="s">
        <v>13</v>
      </c>
      <c r="I186" s="84">
        <v>3</v>
      </c>
      <c r="J186" s="84">
        <v>81</v>
      </c>
      <c r="K186" s="84" t="s">
        <v>14</v>
      </c>
      <c r="L186" s="84" t="s">
        <v>0</v>
      </c>
    </row>
    <row r="187" spans="1:12" ht="15.75">
      <c r="A187" s="83">
        <v>45745</v>
      </c>
      <c r="B187" s="84" t="s">
        <v>28</v>
      </c>
      <c r="C187" s="84">
        <v>69100</v>
      </c>
      <c r="D187" s="84" t="s">
        <v>18</v>
      </c>
      <c r="E187" s="84" t="s">
        <v>32</v>
      </c>
      <c r="F187" s="84">
        <v>15</v>
      </c>
      <c r="G187" s="84">
        <v>1</v>
      </c>
      <c r="H187" s="84" t="s">
        <v>1</v>
      </c>
      <c r="I187" s="84">
        <v>3</v>
      </c>
      <c r="J187" s="84">
        <v>92</v>
      </c>
      <c r="K187" s="84" t="s">
        <v>45</v>
      </c>
      <c r="L187" s="84" t="s">
        <v>0</v>
      </c>
    </row>
    <row r="188" spans="1:12" ht="15.75">
      <c r="A188" s="83">
        <v>45741</v>
      </c>
      <c r="B188" s="84" t="s">
        <v>27</v>
      </c>
      <c r="C188" s="84">
        <v>69002</v>
      </c>
      <c r="D188" s="84" t="s">
        <v>12</v>
      </c>
      <c r="E188" s="84" t="s">
        <v>30</v>
      </c>
      <c r="F188" s="84">
        <v>8</v>
      </c>
      <c r="G188" s="84">
        <v>3</v>
      </c>
      <c r="H188" s="84" t="s">
        <v>26</v>
      </c>
      <c r="I188" s="84">
        <v>3</v>
      </c>
      <c r="J188" s="84">
        <v>86</v>
      </c>
      <c r="K188" s="84" t="s">
        <v>14</v>
      </c>
      <c r="L188" s="84" t="s">
        <v>17</v>
      </c>
    </row>
    <row r="189" spans="1:12" ht="15.75">
      <c r="A189" s="83">
        <v>45705</v>
      </c>
      <c r="B189" s="84" t="s">
        <v>64</v>
      </c>
      <c r="C189" s="84">
        <v>74000</v>
      </c>
      <c r="D189" s="84" t="s">
        <v>12</v>
      </c>
      <c r="E189" s="84" t="s">
        <v>30</v>
      </c>
      <c r="F189" s="84">
        <v>35</v>
      </c>
      <c r="G189" s="84">
        <v>5</v>
      </c>
      <c r="H189" s="84" t="s">
        <v>13</v>
      </c>
      <c r="I189" s="84">
        <v>3</v>
      </c>
      <c r="J189" s="84">
        <v>94</v>
      </c>
      <c r="K189" s="84" t="s">
        <v>46</v>
      </c>
      <c r="L189" s="84" t="s">
        <v>17</v>
      </c>
    </row>
    <row r="190" spans="1:12" ht="15.75">
      <c r="A190" s="83">
        <v>45719</v>
      </c>
      <c r="B190" s="84" t="s">
        <v>28</v>
      </c>
      <c r="C190" s="84">
        <v>69100</v>
      </c>
      <c r="D190" s="84" t="s">
        <v>12</v>
      </c>
      <c r="E190" s="84" t="s">
        <v>68</v>
      </c>
      <c r="F190" s="84">
        <v>8</v>
      </c>
      <c r="G190" s="84">
        <v>2</v>
      </c>
      <c r="H190" s="84" t="s">
        <v>13</v>
      </c>
      <c r="I190" s="84">
        <v>1</v>
      </c>
      <c r="J190" s="84">
        <v>74</v>
      </c>
      <c r="K190" s="84" t="s">
        <v>20</v>
      </c>
      <c r="L190" s="84" t="s">
        <v>23</v>
      </c>
    </row>
    <row r="191" spans="1:12" ht="15.75">
      <c r="A191" s="83">
        <v>45700</v>
      </c>
      <c r="B191" s="84" t="s">
        <v>28</v>
      </c>
      <c r="C191" s="84">
        <v>69100</v>
      </c>
      <c r="D191" s="84" t="s">
        <v>18</v>
      </c>
      <c r="E191" s="84" t="s">
        <v>32</v>
      </c>
      <c r="F191" s="84">
        <v>30</v>
      </c>
      <c r="G191" s="84">
        <v>1</v>
      </c>
      <c r="H191" s="84" t="s">
        <v>33</v>
      </c>
      <c r="I191" s="84">
        <v>2</v>
      </c>
      <c r="J191" s="84">
        <v>65</v>
      </c>
      <c r="K191" s="84" t="s">
        <v>45</v>
      </c>
      <c r="L191" s="84" t="s">
        <v>17</v>
      </c>
    </row>
    <row r="192" spans="1:12" ht="15.75">
      <c r="A192" s="83">
        <v>45730</v>
      </c>
      <c r="B192" s="84" t="s">
        <v>28</v>
      </c>
      <c r="C192" s="84">
        <v>69100</v>
      </c>
      <c r="D192" s="84" t="s">
        <v>18</v>
      </c>
      <c r="E192" s="84" t="s">
        <v>69</v>
      </c>
      <c r="F192" s="84">
        <v>11</v>
      </c>
      <c r="G192" s="84">
        <v>2</v>
      </c>
      <c r="H192" s="84" t="s">
        <v>33</v>
      </c>
      <c r="I192" s="84">
        <v>3</v>
      </c>
      <c r="J192" s="84">
        <v>80</v>
      </c>
      <c r="K192" s="84" t="s">
        <v>45</v>
      </c>
      <c r="L192" s="84" t="s">
        <v>15</v>
      </c>
    </row>
    <row r="193" spans="1:12" ht="15.75">
      <c r="A193" s="83">
        <v>45709</v>
      </c>
      <c r="B193" s="84" t="s">
        <v>64</v>
      </c>
      <c r="C193" s="84">
        <v>74000</v>
      </c>
      <c r="D193" s="84" t="s">
        <v>18</v>
      </c>
      <c r="E193" s="84" t="s">
        <v>34</v>
      </c>
      <c r="F193" s="84">
        <v>6</v>
      </c>
      <c r="G193" s="84">
        <v>5</v>
      </c>
      <c r="H193" s="84" t="s">
        <v>26</v>
      </c>
      <c r="I193" s="84">
        <v>2</v>
      </c>
      <c r="J193" s="84">
        <v>65</v>
      </c>
      <c r="K193" s="84" t="s">
        <v>46</v>
      </c>
      <c r="L193" s="84" t="s">
        <v>15</v>
      </c>
    </row>
    <row r="194" spans="1:12" ht="15.75">
      <c r="A194" s="83">
        <v>45700</v>
      </c>
      <c r="B194" s="84" t="s">
        <v>28</v>
      </c>
      <c r="C194" s="84">
        <v>69100</v>
      </c>
      <c r="D194" s="84" t="s">
        <v>12</v>
      </c>
      <c r="E194" s="84" t="s">
        <v>68</v>
      </c>
      <c r="F194" s="84">
        <v>32</v>
      </c>
      <c r="G194" s="84">
        <v>5</v>
      </c>
      <c r="H194" s="84" t="s">
        <v>26</v>
      </c>
      <c r="I194" s="84">
        <v>1</v>
      </c>
      <c r="J194" s="84">
        <v>63</v>
      </c>
      <c r="K194" s="84" t="s">
        <v>46</v>
      </c>
      <c r="L194" s="84" t="s">
        <v>15</v>
      </c>
    </row>
    <row r="195" spans="1:12" ht="15.75">
      <c r="A195" s="83">
        <v>45715</v>
      </c>
      <c r="B195" s="84" t="s">
        <v>29</v>
      </c>
      <c r="C195" s="84">
        <v>38000</v>
      </c>
      <c r="D195" s="84" t="s">
        <v>18</v>
      </c>
      <c r="E195" s="84" t="s">
        <v>69</v>
      </c>
      <c r="F195" s="84">
        <v>16</v>
      </c>
      <c r="G195" s="84">
        <v>4</v>
      </c>
      <c r="H195" s="84" t="s">
        <v>13</v>
      </c>
      <c r="I195" s="84">
        <v>3</v>
      </c>
      <c r="J195" s="84">
        <v>76</v>
      </c>
      <c r="K195" s="84" t="s">
        <v>20</v>
      </c>
      <c r="L195" s="84" t="s">
        <v>0</v>
      </c>
    </row>
    <row r="196" spans="1:12" ht="15.75">
      <c r="A196" s="83">
        <v>45660</v>
      </c>
      <c r="B196" s="84" t="s">
        <v>66</v>
      </c>
      <c r="C196" s="84">
        <v>26000</v>
      </c>
      <c r="D196" s="84" t="s">
        <v>18</v>
      </c>
      <c r="E196" s="84" t="s">
        <v>34</v>
      </c>
      <c r="F196" s="84">
        <v>4</v>
      </c>
      <c r="G196" s="84">
        <v>2</v>
      </c>
      <c r="H196" s="84" t="s">
        <v>13</v>
      </c>
      <c r="I196" s="84">
        <v>3</v>
      </c>
      <c r="J196" s="84">
        <v>62</v>
      </c>
      <c r="K196" s="84" t="s">
        <v>25</v>
      </c>
      <c r="L196" s="84" t="s">
        <v>17</v>
      </c>
    </row>
    <row r="197" spans="1:12" ht="15.75">
      <c r="A197" s="83">
        <v>45685</v>
      </c>
      <c r="B197" s="84" t="s">
        <v>29</v>
      </c>
      <c r="C197" s="84">
        <v>38400</v>
      </c>
      <c r="D197" s="84" t="s">
        <v>21</v>
      </c>
      <c r="E197" s="84" t="s">
        <v>70</v>
      </c>
      <c r="F197" s="84">
        <v>27</v>
      </c>
      <c r="G197" s="84">
        <v>4</v>
      </c>
      <c r="H197" s="84" t="s">
        <v>16</v>
      </c>
      <c r="I197" s="84">
        <v>1</v>
      </c>
      <c r="J197" s="84">
        <v>55</v>
      </c>
      <c r="K197" s="84" t="s">
        <v>25</v>
      </c>
      <c r="L197" s="84" t="s">
        <v>17</v>
      </c>
    </row>
    <row r="198" spans="1:12" ht="15.75">
      <c r="A198" s="83">
        <v>45748</v>
      </c>
      <c r="B198" s="84" t="s">
        <v>28</v>
      </c>
      <c r="C198" s="84">
        <v>69100</v>
      </c>
      <c r="D198" s="84" t="s">
        <v>12</v>
      </c>
      <c r="E198" s="84" t="s">
        <v>75</v>
      </c>
      <c r="F198" s="84">
        <v>24</v>
      </c>
      <c r="G198" s="84">
        <v>4</v>
      </c>
      <c r="H198" s="84" t="s">
        <v>13</v>
      </c>
      <c r="I198" s="84">
        <v>2</v>
      </c>
      <c r="J198" s="84">
        <v>75</v>
      </c>
      <c r="K198" s="84" t="s">
        <v>20</v>
      </c>
      <c r="L198" s="84" t="s">
        <v>0</v>
      </c>
    </row>
    <row r="199" spans="1:12" ht="15.75">
      <c r="A199" s="83">
        <v>45721</v>
      </c>
      <c r="B199" s="84" t="s">
        <v>66</v>
      </c>
      <c r="C199" s="84">
        <v>26000</v>
      </c>
      <c r="D199" s="84" t="s">
        <v>21</v>
      </c>
      <c r="E199" s="84" t="s">
        <v>71</v>
      </c>
      <c r="F199" s="84">
        <v>22</v>
      </c>
      <c r="G199" s="84">
        <v>1</v>
      </c>
      <c r="H199" s="84" t="s">
        <v>33</v>
      </c>
      <c r="I199" s="84">
        <v>1</v>
      </c>
      <c r="J199" s="84">
        <v>93</v>
      </c>
      <c r="K199" s="84" t="s">
        <v>45</v>
      </c>
      <c r="L199" s="84" t="s">
        <v>17</v>
      </c>
    </row>
    <row r="200" spans="1:12" ht="15.75">
      <c r="A200" s="83">
        <v>45668</v>
      </c>
      <c r="B200" s="84" t="s">
        <v>27</v>
      </c>
      <c r="C200" s="84">
        <v>69001</v>
      </c>
      <c r="D200" s="84" t="s">
        <v>18</v>
      </c>
      <c r="E200" s="84" t="s">
        <v>32</v>
      </c>
      <c r="F200" s="84">
        <v>5</v>
      </c>
      <c r="G200" s="84">
        <v>5</v>
      </c>
      <c r="H200" s="84" t="s">
        <v>24</v>
      </c>
      <c r="I200" s="84">
        <v>2</v>
      </c>
      <c r="J200" s="84">
        <v>55</v>
      </c>
      <c r="K200" s="84" t="s">
        <v>45</v>
      </c>
      <c r="L200" s="84" t="s">
        <v>15</v>
      </c>
    </row>
    <row r="201" spans="1:12" ht="15.75">
      <c r="A201" s="83">
        <v>45741</v>
      </c>
      <c r="B201" s="84" t="s">
        <v>64</v>
      </c>
      <c r="C201" s="84">
        <v>74000</v>
      </c>
      <c r="D201" s="84" t="s">
        <v>18</v>
      </c>
      <c r="E201" s="84" t="s">
        <v>32</v>
      </c>
      <c r="F201" s="84">
        <v>14</v>
      </c>
      <c r="G201" s="84">
        <v>2</v>
      </c>
      <c r="H201" s="84" t="s">
        <v>1</v>
      </c>
      <c r="I201" s="84">
        <v>3</v>
      </c>
      <c r="J201" s="84">
        <v>57</v>
      </c>
      <c r="K201" s="84" t="s">
        <v>14</v>
      </c>
      <c r="L201" s="84" t="s">
        <v>17</v>
      </c>
    </row>
    <row r="202" spans="1:12" ht="15.75">
      <c r="A202" s="88">
        <v>45761</v>
      </c>
      <c r="B202" s="85" t="s">
        <v>65</v>
      </c>
      <c r="C202" s="85">
        <v>42000</v>
      </c>
      <c r="D202" s="84" t="s">
        <v>18</v>
      </c>
      <c r="E202" s="85" t="s">
        <v>74</v>
      </c>
      <c r="F202" s="85">
        <v>35</v>
      </c>
      <c r="G202" s="85">
        <v>2</v>
      </c>
      <c r="H202" s="85" t="s">
        <v>13</v>
      </c>
      <c r="I202" s="85">
        <v>2</v>
      </c>
      <c r="J202" s="85">
        <v>56</v>
      </c>
      <c r="K202" s="85" t="s">
        <v>20</v>
      </c>
      <c r="L202" s="85" t="s">
        <v>23</v>
      </c>
    </row>
    <row r="203" spans="1:12" ht="15.75">
      <c r="A203" s="88">
        <v>45669</v>
      </c>
      <c r="B203" s="85" t="s">
        <v>65</v>
      </c>
      <c r="C203" s="85">
        <v>42100</v>
      </c>
      <c r="D203" s="85" t="s">
        <v>21</v>
      </c>
      <c r="E203" s="85" t="s">
        <v>35</v>
      </c>
      <c r="F203" s="85">
        <v>18</v>
      </c>
      <c r="G203" s="85">
        <v>5</v>
      </c>
      <c r="H203" s="85" t="s">
        <v>16</v>
      </c>
      <c r="I203" s="85">
        <v>2</v>
      </c>
      <c r="J203" s="85">
        <v>79</v>
      </c>
      <c r="K203" s="85" t="s">
        <v>20</v>
      </c>
      <c r="L203" s="85" t="s">
        <v>15</v>
      </c>
    </row>
    <row r="204" spans="1:12" ht="15.75">
      <c r="A204" s="88">
        <v>45668</v>
      </c>
      <c r="B204" s="85" t="s">
        <v>65</v>
      </c>
      <c r="C204" s="85">
        <v>42400</v>
      </c>
      <c r="D204" s="85" t="s">
        <v>21</v>
      </c>
      <c r="E204" s="85" t="s">
        <v>35</v>
      </c>
      <c r="F204" s="85">
        <v>8</v>
      </c>
      <c r="G204" s="85">
        <v>5</v>
      </c>
      <c r="H204" s="85" t="s">
        <v>1</v>
      </c>
      <c r="I204" s="85">
        <v>1</v>
      </c>
      <c r="J204" s="85">
        <v>83</v>
      </c>
      <c r="K204" s="85" t="s">
        <v>20</v>
      </c>
      <c r="L204" s="85" t="s">
        <v>23</v>
      </c>
    </row>
    <row r="205" spans="1:12" ht="15.75">
      <c r="A205" s="88">
        <v>45677</v>
      </c>
      <c r="B205" s="85" t="s">
        <v>65</v>
      </c>
      <c r="C205" s="85">
        <v>42400</v>
      </c>
      <c r="D205" s="85" t="s">
        <v>12</v>
      </c>
      <c r="E205" s="85" t="s">
        <v>72</v>
      </c>
      <c r="F205" s="85">
        <v>22</v>
      </c>
      <c r="G205" s="85">
        <v>4</v>
      </c>
      <c r="H205" s="85" t="s">
        <v>16</v>
      </c>
      <c r="I205" s="85">
        <v>2</v>
      </c>
      <c r="J205" s="85">
        <v>81</v>
      </c>
      <c r="K205" s="85" t="s">
        <v>45</v>
      </c>
      <c r="L205" s="85" t="s">
        <v>15</v>
      </c>
    </row>
    <row r="206" spans="1:12" ht="15.75">
      <c r="A206" s="88">
        <v>45722</v>
      </c>
      <c r="B206" s="85" t="s">
        <v>65</v>
      </c>
      <c r="C206" s="85">
        <v>42300</v>
      </c>
      <c r="D206" s="85" t="s">
        <v>12</v>
      </c>
      <c r="E206" s="85" t="s">
        <v>75</v>
      </c>
      <c r="F206" s="85">
        <v>28</v>
      </c>
      <c r="G206" s="85">
        <v>3</v>
      </c>
      <c r="H206" s="85" t="s">
        <v>13</v>
      </c>
      <c r="I206" s="85">
        <v>2</v>
      </c>
      <c r="J206" s="85">
        <v>63</v>
      </c>
      <c r="K206" s="85" t="s">
        <v>22</v>
      </c>
      <c r="L206" s="85" t="s">
        <v>15</v>
      </c>
    </row>
    <row r="207" spans="1:12" ht="15.75">
      <c r="A207" s="88">
        <v>45743</v>
      </c>
      <c r="B207" s="85" t="s">
        <v>65</v>
      </c>
      <c r="C207" s="85">
        <v>42800</v>
      </c>
      <c r="D207" s="85" t="s">
        <v>12</v>
      </c>
      <c r="E207" s="85" t="s">
        <v>76</v>
      </c>
      <c r="F207" s="85">
        <v>12</v>
      </c>
      <c r="G207" s="85">
        <v>5</v>
      </c>
      <c r="H207" s="85" t="s">
        <v>19</v>
      </c>
      <c r="I207" s="85">
        <v>2</v>
      </c>
      <c r="J207" s="85">
        <v>95</v>
      </c>
      <c r="K207" s="85" t="s">
        <v>14</v>
      </c>
      <c r="L207" s="85" t="s">
        <v>23</v>
      </c>
    </row>
    <row r="208" spans="1:12" ht="15.75">
      <c r="A208" s="88">
        <v>45658</v>
      </c>
      <c r="B208" s="85" t="s">
        <v>65</v>
      </c>
      <c r="C208" s="85">
        <v>42500</v>
      </c>
      <c r="D208" s="85" t="s">
        <v>12</v>
      </c>
      <c r="E208" s="85" t="s">
        <v>76</v>
      </c>
      <c r="F208" s="85">
        <v>26</v>
      </c>
      <c r="G208" s="85">
        <v>3</v>
      </c>
      <c r="H208" s="85" t="s">
        <v>24</v>
      </c>
      <c r="I208" s="85">
        <v>3</v>
      </c>
      <c r="J208" s="85">
        <v>77</v>
      </c>
      <c r="K208" s="85" t="s">
        <v>14</v>
      </c>
      <c r="L208" s="85" t="s">
        <v>23</v>
      </c>
    </row>
    <row r="209" spans="1:12" ht="15.75">
      <c r="A209" s="88">
        <v>45743</v>
      </c>
      <c r="B209" s="85" t="s">
        <v>65</v>
      </c>
      <c r="C209" s="85">
        <v>42000</v>
      </c>
      <c r="D209" s="84" t="s">
        <v>18</v>
      </c>
      <c r="E209" s="85" t="s">
        <v>34</v>
      </c>
      <c r="F209" s="85">
        <v>19</v>
      </c>
      <c r="G209" s="85">
        <v>5</v>
      </c>
      <c r="H209" s="85" t="s">
        <v>1</v>
      </c>
      <c r="I209" s="85">
        <v>1</v>
      </c>
      <c r="J209" s="85">
        <v>82</v>
      </c>
      <c r="K209" s="85" t="s">
        <v>20</v>
      </c>
      <c r="L209" s="85" t="s">
        <v>17</v>
      </c>
    </row>
    <row r="210" spans="1:12" ht="15.75">
      <c r="A210" s="88">
        <v>45762</v>
      </c>
      <c r="B210" s="85" t="s">
        <v>65</v>
      </c>
      <c r="C210" s="85">
        <v>42900</v>
      </c>
      <c r="D210" s="85" t="s">
        <v>21</v>
      </c>
      <c r="E210" s="85" t="s">
        <v>70</v>
      </c>
      <c r="F210" s="85">
        <v>14</v>
      </c>
      <c r="G210" s="85">
        <v>5</v>
      </c>
      <c r="H210" s="85" t="s">
        <v>13</v>
      </c>
      <c r="I210" s="85">
        <v>3</v>
      </c>
      <c r="J210" s="85">
        <v>95</v>
      </c>
      <c r="K210" s="85" t="s">
        <v>14</v>
      </c>
      <c r="L210" s="85" t="s">
        <v>23</v>
      </c>
    </row>
    <row r="211" spans="1:12" ht="15.75">
      <c r="A211" s="88">
        <v>45771</v>
      </c>
      <c r="B211" s="85" t="s">
        <v>65</v>
      </c>
      <c r="C211" s="85">
        <v>42100</v>
      </c>
      <c r="D211" s="85" t="s">
        <v>12</v>
      </c>
      <c r="E211" s="85" t="s">
        <v>72</v>
      </c>
      <c r="F211" s="85">
        <v>14</v>
      </c>
      <c r="G211" s="85">
        <v>4</v>
      </c>
      <c r="H211" s="85" t="s">
        <v>16</v>
      </c>
      <c r="I211" s="85">
        <v>3</v>
      </c>
      <c r="J211" s="85">
        <v>78</v>
      </c>
      <c r="K211" s="85" t="s">
        <v>25</v>
      </c>
      <c r="L211" s="85" t="s">
        <v>15</v>
      </c>
    </row>
    <row r="212" spans="1:12" ht="15.75">
      <c r="A212" s="88">
        <v>45754</v>
      </c>
      <c r="B212" s="85" t="s">
        <v>65</v>
      </c>
      <c r="C212" s="85">
        <v>42200</v>
      </c>
      <c r="D212" s="85" t="s">
        <v>12</v>
      </c>
      <c r="E212" s="85" t="s">
        <v>72</v>
      </c>
      <c r="F212" s="85">
        <v>13</v>
      </c>
      <c r="G212" s="85">
        <v>5</v>
      </c>
      <c r="H212" s="85" t="s">
        <v>13</v>
      </c>
      <c r="I212" s="85">
        <v>3</v>
      </c>
      <c r="J212" s="85">
        <v>94</v>
      </c>
      <c r="K212" s="85" t="s">
        <v>45</v>
      </c>
      <c r="L212" s="85" t="s">
        <v>0</v>
      </c>
    </row>
    <row r="213" spans="1:12" ht="15.75">
      <c r="A213" s="88">
        <v>45677</v>
      </c>
      <c r="B213" s="85" t="s">
        <v>65</v>
      </c>
      <c r="C213" s="85">
        <v>42300</v>
      </c>
      <c r="D213" s="84" t="s">
        <v>18</v>
      </c>
      <c r="E213" s="85" t="s">
        <v>32</v>
      </c>
      <c r="F213" s="85">
        <v>24</v>
      </c>
      <c r="G213" s="85">
        <v>4</v>
      </c>
      <c r="H213" s="85" t="s">
        <v>1</v>
      </c>
      <c r="I213" s="85">
        <v>2</v>
      </c>
      <c r="J213" s="85">
        <v>83</v>
      </c>
      <c r="K213" s="85" t="s">
        <v>22</v>
      </c>
      <c r="L213" s="85" t="s">
        <v>17</v>
      </c>
    </row>
    <row r="214" spans="1:12" ht="15.75">
      <c r="A214" s="88">
        <v>45665</v>
      </c>
      <c r="B214" s="85" t="s">
        <v>65</v>
      </c>
      <c r="C214" s="85">
        <v>42800</v>
      </c>
      <c r="D214" s="85" t="s">
        <v>21</v>
      </c>
      <c r="E214" s="85" t="s">
        <v>70</v>
      </c>
      <c r="F214" s="85">
        <v>7</v>
      </c>
      <c r="G214" s="85">
        <v>5</v>
      </c>
      <c r="H214" s="85" t="s">
        <v>16</v>
      </c>
      <c r="I214" s="85">
        <v>2</v>
      </c>
      <c r="J214" s="85">
        <v>100</v>
      </c>
      <c r="K214" s="85" t="s">
        <v>25</v>
      </c>
      <c r="L214" s="85" t="s">
        <v>15</v>
      </c>
    </row>
    <row r="215" spans="1:12" ht="15.75">
      <c r="A215" s="88">
        <v>45726</v>
      </c>
      <c r="B215" s="85" t="s">
        <v>65</v>
      </c>
      <c r="C215" s="85">
        <v>42900</v>
      </c>
      <c r="D215" s="84" t="s">
        <v>18</v>
      </c>
      <c r="E215" s="85" t="s">
        <v>32</v>
      </c>
      <c r="F215" s="85">
        <v>33</v>
      </c>
      <c r="G215" s="85">
        <v>3</v>
      </c>
      <c r="H215" s="85" t="s">
        <v>24</v>
      </c>
      <c r="I215" s="85">
        <v>2</v>
      </c>
      <c r="J215" s="85">
        <v>66</v>
      </c>
      <c r="K215" s="85" t="s">
        <v>25</v>
      </c>
      <c r="L215" s="85" t="s">
        <v>15</v>
      </c>
    </row>
    <row r="216" spans="1:12" ht="15.75">
      <c r="A216" s="88">
        <v>45699</v>
      </c>
      <c r="B216" s="85" t="s">
        <v>65</v>
      </c>
      <c r="C216" s="85">
        <v>42800</v>
      </c>
      <c r="D216" s="84" t="s">
        <v>18</v>
      </c>
      <c r="E216" s="85" t="s">
        <v>32</v>
      </c>
      <c r="F216" s="85">
        <v>35</v>
      </c>
      <c r="G216" s="85">
        <v>2</v>
      </c>
      <c r="H216" s="85" t="s">
        <v>16</v>
      </c>
      <c r="I216" s="85">
        <v>1</v>
      </c>
      <c r="J216" s="85">
        <v>56</v>
      </c>
      <c r="K216" s="85" t="s">
        <v>14</v>
      </c>
      <c r="L216" s="85" t="s">
        <v>15</v>
      </c>
    </row>
    <row r="217" spans="1:12" ht="15.75">
      <c r="A217" s="88">
        <v>45702</v>
      </c>
      <c r="B217" s="85" t="s">
        <v>65</v>
      </c>
      <c r="C217" s="85">
        <v>42800</v>
      </c>
      <c r="D217" s="84" t="s">
        <v>18</v>
      </c>
      <c r="E217" s="85" t="s">
        <v>73</v>
      </c>
      <c r="F217" s="85">
        <v>27</v>
      </c>
      <c r="G217" s="85">
        <v>4</v>
      </c>
      <c r="H217" s="85" t="s">
        <v>1</v>
      </c>
      <c r="I217" s="85">
        <v>1</v>
      </c>
      <c r="J217" s="85">
        <v>78</v>
      </c>
      <c r="K217" s="85" t="s">
        <v>22</v>
      </c>
      <c r="L217" s="85" t="s">
        <v>23</v>
      </c>
    </row>
    <row r="218" spans="1:12" ht="15.75">
      <c r="A218" s="88">
        <v>45718</v>
      </c>
      <c r="B218" s="85" t="s">
        <v>65</v>
      </c>
      <c r="C218" s="85">
        <v>42900</v>
      </c>
      <c r="D218" s="85" t="s">
        <v>21</v>
      </c>
      <c r="E218" s="85" t="s">
        <v>30</v>
      </c>
      <c r="F218" s="85">
        <v>12</v>
      </c>
      <c r="G218" s="85">
        <v>4</v>
      </c>
      <c r="H218" s="85" t="s">
        <v>24</v>
      </c>
      <c r="I218" s="85">
        <v>3</v>
      </c>
      <c r="J218" s="85">
        <v>82</v>
      </c>
      <c r="K218" s="85" t="s">
        <v>20</v>
      </c>
      <c r="L218" s="85" t="s">
        <v>17</v>
      </c>
    </row>
    <row r="219" spans="1:12" ht="15.75">
      <c r="A219" s="88">
        <v>45728</v>
      </c>
      <c r="B219" s="85" t="s">
        <v>65</v>
      </c>
      <c r="C219" s="85">
        <v>42300</v>
      </c>
      <c r="D219" s="85" t="s">
        <v>12</v>
      </c>
      <c r="E219" s="85" t="s">
        <v>76</v>
      </c>
      <c r="F219" s="85">
        <v>15</v>
      </c>
      <c r="G219" s="85">
        <v>5</v>
      </c>
      <c r="H219" s="85" t="s">
        <v>26</v>
      </c>
      <c r="I219" s="85">
        <v>1</v>
      </c>
      <c r="J219" s="85">
        <v>83</v>
      </c>
      <c r="K219" s="85" t="s">
        <v>22</v>
      </c>
      <c r="L219" s="85" t="s">
        <v>23</v>
      </c>
    </row>
    <row r="220" spans="1:12" ht="15.75">
      <c r="A220" s="88">
        <v>45712</v>
      </c>
      <c r="B220" s="85" t="s">
        <v>65</v>
      </c>
      <c r="C220" s="85">
        <v>42900</v>
      </c>
      <c r="D220" s="85" t="s">
        <v>21</v>
      </c>
      <c r="E220" s="85" t="s">
        <v>35</v>
      </c>
      <c r="F220" s="85">
        <v>7</v>
      </c>
      <c r="G220" s="85">
        <v>5</v>
      </c>
      <c r="H220" s="85" t="s">
        <v>19</v>
      </c>
      <c r="I220" s="85">
        <v>2</v>
      </c>
      <c r="J220" s="85">
        <v>100</v>
      </c>
      <c r="K220" s="85" t="s">
        <v>45</v>
      </c>
      <c r="L220" s="85" t="s">
        <v>17</v>
      </c>
    </row>
    <row r="221" spans="1:12" ht="15.75">
      <c r="A221" s="88">
        <v>45710</v>
      </c>
      <c r="B221" s="85" t="s">
        <v>65</v>
      </c>
      <c r="C221" s="85">
        <v>42900</v>
      </c>
      <c r="D221" s="85" t="s">
        <v>21</v>
      </c>
      <c r="E221" s="85" t="s">
        <v>71</v>
      </c>
      <c r="F221" s="85">
        <v>23</v>
      </c>
      <c r="G221" s="85">
        <v>4</v>
      </c>
      <c r="H221" s="85" t="s">
        <v>13</v>
      </c>
      <c r="I221" s="85">
        <v>2</v>
      </c>
      <c r="J221" s="85">
        <v>69</v>
      </c>
      <c r="K221" s="85" t="s">
        <v>25</v>
      </c>
      <c r="L221" s="85" t="s">
        <v>0</v>
      </c>
    </row>
    <row r="222" spans="1:12" ht="15.75">
      <c r="A222" s="88">
        <v>45770</v>
      </c>
      <c r="B222" s="85" t="s">
        <v>65</v>
      </c>
      <c r="C222" s="86">
        <v>42700</v>
      </c>
      <c r="D222" s="85" t="s">
        <v>21</v>
      </c>
      <c r="E222" s="85" t="s">
        <v>71</v>
      </c>
      <c r="F222" s="85">
        <v>6</v>
      </c>
      <c r="G222" s="85">
        <v>5</v>
      </c>
      <c r="H222" s="85" t="s">
        <v>1</v>
      </c>
      <c r="I222" s="85">
        <v>3</v>
      </c>
      <c r="J222" s="85">
        <v>88</v>
      </c>
      <c r="K222" s="85" t="s">
        <v>14</v>
      </c>
      <c r="L222" s="85" t="s">
        <v>15</v>
      </c>
    </row>
    <row r="223" spans="1:12" ht="15.75">
      <c r="A223" s="88">
        <v>45717</v>
      </c>
      <c r="B223" s="85" t="s">
        <v>65</v>
      </c>
      <c r="C223" s="86">
        <v>42700</v>
      </c>
      <c r="D223" s="85" t="s">
        <v>21</v>
      </c>
      <c r="E223" s="85" t="s">
        <v>35</v>
      </c>
      <c r="F223" s="85">
        <v>13</v>
      </c>
      <c r="G223" s="85">
        <v>4</v>
      </c>
      <c r="H223" s="85" t="s">
        <v>1</v>
      </c>
      <c r="I223" s="85">
        <v>2</v>
      </c>
      <c r="J223" s="85">
        <v>86</v>
      </c>
      <c r="K223" s="85" t="s">
        <v>14</v>
      </c>
      <c r="L223" s="85" t="s">
        <v>23</v>
      </c>
    </row>
    <row r="224" spans="1:12" ht="15.75">
      <c r="A224" s="88">
        <v>45714</v>
      </c>
      <c r="B224" s="85" t="s">
        <v>65</v>
      </c>
      <c r="C224" s="86">
        <v>42700</v>
      </c>
      <c r="D224" s="85" t="s">
        <v>21</v>
      </c>
      <c r="E224" s="85" t="s">
        <v>30</v>
      </c>
      <c r="F224" s="85">
        <v>18</v>
      </c>
      <c r="G224" s="85">
        <v>4</v>
      </c>
      <c r="H224" s="85" t="s">
        <v>24</v>
      </c>
      <c r="I224" s="85">
        <v>3</v>
      </c>
      <c r="J224" s="85">
        <v>83</v>
      </c>
      <c r="K224" s="85" t="s">
        <v>20</v>
      </c>
      <c r="L224" s="85" t="s">
        <v>15</v>
      </c>
    </row>
    <row r="225" spans="1:12" ht="15.75">
      <c r="A225" s="88">
        <v>45669</v>
      </c>
      <c r="B225" s="85" t="s">
        <v>65</v>
      </c>
      <c r="C225" s="86">
        <v>42600</v>
      </c>
      <c r="D225" s="85" t="s">
        <v>12</v>
      </c>
      <c r="E225" s="85" t="s">
        <v>76</v>
      </c>
      <c r="F225" s="85">
        <v>27</v>
      </c>
      <c r="G225" s="85">
        <v>3</v>
      </c>
      <c r="H225" s="85" t="s">
        <v>16</v>
      </c>
      <c r="I225" s="85">
        <v>2</v>
      </c>
      <c r="J225" s="85">
        <v>69</v>
      </c>
      <c r="K225" s="85" t="s">
        <v>22</v>
      </c>
      <c r="L225" s="85" t="s">
        <v>15</v>
      </c>
    </row>
    <row r="226" spans="1:12" ht="15.75">
      <c r="A226" s="88">
        <v>45762</v>
      </c>
      <c r="B226" s="85" t="s">
        <v>65</v>
      </c>
      <c r="C226" s="86">
        <v>42600</v>
      </c>
      <c r="D226" s="85" t="s">
        <v>12</v>
      </c>
      <c r="E226" s="85" t="s">
        <v>76</v>
      </c>
      <c r="F226" s="85">
        <v>17</v>
      </c>
      <c r="G226" s="85">
        <v>4</v>
      </c>
      <c r="H226" s="85" t="s">
        <v>24</v>
      </c>
      <c r="I226" s="85">
        <v>3</v>
      </c>
      <c r="J226" s="85">
        <v>79</v>
      </c>
      <c r="K226" s="85" t="s">
        <v>45</v>
      </c>
      <c r="L226" s="85" t="s">
        <v>17</v>
      </c>
    </row>
    <row r="227" spans="1:12" ht="15.75">
      <c r="A227" s="88">
        <v>45659</v>
      </c>
      <c r="B227" s="85" t="s">
        <v>65</v>
      </c>
      <c r="C227" s="86">
        <v>42600</v>
      </c>
      <c r="D227" s="85" t="s">
        <v>12</v>
      </c>
      <c r="E227" s="85" t="s">
        <v>75</v>
      </c>
      <c r="F227" s="85">
        <v>18</v>
      </c>
      <c r="G227" s="85">
        <v>5</v>
      </c>
      <c r="H227" s="85" t="s">
        <v>13</v>
      </c>
      <c r="I227" s="85">
        <v>1</v>
      </c>
      <c r="J227" s="85">
        <v>75</v>
      </c>
      <c r="K227" s="85" t="s">
        <v>22</v>
      </c>
      <c r="L227" s="85" t="s">
        <v>17</v>
      </c>
    </row>
    <row r="228" spans="1:12" ht="15.75">
      <c r="A228" s="88">
        <v>45716</v>
      </c>
      <c r="B228" s="85" t="s">
        <v>65</v>
      </c>
      <c r="C228" s="86">
        <v>46600</v>
      </c>
      <c r="D228" s="85" t="s">
        <v>12</v>
      </c>
      <c r="E228" s="85" t="s">
        <v>76</v>
      </c>
      <c r="F228" s="85">
        <v>29</v>
      </c>
      <c r="G228" s="85">
        <v>5</v>
      </c>
      <c r="H228" s="85" t="s">
        <v>13</v>
      </c>
      <c r="I228" s="85">
        <v>2</v>
      </c>
      <c r="J228" s="85">
        <v>73</v>
      </c>
      <c r="K228" s="85" t="s">
        <v>45</v>
      </c>
      <c r="L228" s="85" t="s">
        <v>0</v>
      </c>
    </row>
    <row r="229" spans="1:12" ht="15.75">
      <c r="A229" s="88">
        <v>45771</v>
      </c>
      <c r="B229" s="85" t="s">
        <v>65</v>
      </c>
      <c r="C229" s="86">
        <v>42600</v>
      </c>
      <c r="D229" s="85" t="s">
        <v>12</v>
      </c>
      <c r="E229" s="85" t="s">
        <v>72</v>
      </c>
      <c r="F229" s="85">
        <v>22</v>
      </c>
      <c r="G229" s="85">
        <v>4</v>
      </c>
      <c r="H229" s="85" t="s">
        <v>19</v>
      </c>
      <c r="I229" s="85">
        <v>2</v>
      </c>
      <c r="J229" s="85">
        <v>77</v>
      </c>
      <c r="K229" s="85" t="s">
        <v>14</v>
      </c>
      <c r="L229" s="85" t="s">
        <v>23</v>
      </c>
    </row>
    <row r="230" spans="1:12" ht="15.75">
      <c r="A230" s="88">
        <v>45658</v>
      </c>
      <c r="B230" s="85" t="s">
        <v>65</v>
      </c>
      <c r="C230" s="86">
        <v>42600</v>
      </c>
      <c r="D230" s="85" t="s">
        <v>21</v>
      </c>
      <c r="E230" s="85" t="s">
        <v>30</v>
      </c>
      <c r="F230" s="85">
        <v>14</v>
      </c>
      <c r="G230" s="85">
        <v>4</v>
      </c>
      <c r="H230" s="85" t="s">
        <v>19</v>
      </c>
      <c r="I230" s="85">
        <v>2</v>
      </c>
      <c r="J230" s="85">
        <v>85</v>
      </c>
      <c r="K230" s="85" t="s">
        <v>14</v>
      </c>
      <c r="L230" s="85" t="s">
        <v>23</v>
      </c>
    </row>
    <row r="231" spans="1:12" ht="15.75">
      <c r="A231" s="88">
        <v>45768</v>
      </c>
      <c r="B231" s="85" t="s">
        <v>65</v>
      </c>
      <c r="C231" s="86">
        <v>42500</v>
      </c>
      <c r="D231" s="85" t="s">
        <v>12</v>
      </c>
      <c r="E231" s="85" t="s">
        <v>68</v>
      </c>
      <c r="F231" s="85">
        <v>24</v>
      </c>
      <c r="G231" s="85">
        <v>5</v>
      </c>
      <c r="H231" s="85" t="s">
        <v>16</v>
      </c>
      <c r="I231" s="85">
        <v>3</v>
      </c>
      <c r="J231" s="85">
        <v>84</v>
      </c>
      <c r="K231" s="85" t="s">
        <v>45</v>
      </c>
      <c r="L231" s="85" t="s">
        <v>0</v>
      </c>
    </row>
    <row r="232" spans="1:12" ht="15.75">
      <c r="A232" s="88">
        <v>45686</v>
      </c>
      <c r="B232" s="85" t="s">
        <v>65</v>
      </c>
      <c r="C232" s="86">
        <v>42500</v>
      </c>
      <c r="D232" s="84" t="s">
        <v>18</v>
      </c>
      <c r="E232" s="85" t="s">
        <v>32</v>
      </c>
      <c r="F232" s="85">
        <v>16</v>
      </c>
      <c r="G232" s="85">
        <v>5</v>
      </c>
      <c r="H232" s="85" t="s">
        <v>1</v>
      </c>
      <c r="I232" s="85">
        <v>1</v>
      </c>
      <c r="J232" s="85">
        <v>86</v>
      </c>
      <c r="K232" s="85" t="s">
        <v>22</v>
      </c>
      <c r="L232" s="85" t="s">
        <v>0</v>
      </c>
    </row>
    <row r="233" spans="1:12" ht="15.75">
      <c r="A233" s="88">
        <v>45778</v>
      </c>
      <c r="B233" s="85" t="s">
        <v>65</v>
      </c>
      <c r="C233" s="86">
        <v>42500</v>
      </c>
      <c r="D233" s="85" t="s">
        <v>21</v>
      </c>
      <c r="E233" s="85" t="s">
        <v>30</v>
      </c>
      <c r="F233" s="85">
        <v>9</v>
      </c>
      <c r="G233" s="85">
        <v>5</v>
      </c>
      <c r="H233" s="85" t="s">
        <v>19</v>
      </c>
      <c r="I233" s="85">
        <v>1</v>
      </c>
      <c r="J233" s="85">
        <v>91</v>
      </c>
      <c r="K233" s="85" t="s">
        <v>20</v>
      </c>
      <c r="L233" s="85" t="s">
        <v>0</v>
      </c>
    </row>
    <row r="234" spans="1:12" ht="15.75">
      <c r="A234" s="88">
        <v>45756</v>
      </c>
      <c r="B234" s="85" t="s">
        <v>65</v>
      </c>
      <c r="C234" s="86">
        <v>42500</v>
      </c>
      <c r="D234" s="85" t="s">
        <v>12</v>
      </c>
      <c r="E234" s="85" t="s">
        <v>76</v>
      </c>
      <c r="F234" s="85">
        <v>28</v>
      </c>
      <c r="G234" s="85">
        <v>3</v>
      </c>
      <c r="H234" s="85" t="s">
        <v>24</v>
      </c>
      <c r="I234" s="85">
        <v>3</v>
      </c>
      <c r="J234" s="85">
        <v>80</v>
      </c>
      <c r="K234" s="85" t="s">
        <v>14</v>
      </c>
      <c r="L234" s="85" t="s">
        <v>17</v>
      </c>
    </row>
    <row r="235" spans="1:12" ht="15.75">
      <c r="A235" s="88">
        <v>45736</v>
      </c>
      <c r="B235" s="85" t="s">
        <v>65</v>
      </c>
      <c r="C235" s="86">
        <v>42400</v>
      </c>
      <c r="D235" s="84" t="s">
        <v>18</v>
      </c>
      <c r="E235" s="85" t="s">
        <v>74</v>
      </c>
      <c r="F235" s="85">
        <v>34</v>
      </c>
      <c r="G235" s="85">
        <v>2</v>
      </c>
      <c r="H235" s="85" t="s">
        <v>1</v>
      </c>
      <c r="I235" s="85">
        <v>3</v>
      </c>
      <c r="J235" s="85">
        <v>66</v>
      </c>
      <c r="K235" s="85" t="s">
        <v>20</v>
      </c>
      <c r="L235" s="85" t="s">
        <v>15</v>
      </c>
    </row>
    <row r="236" spans="1:12" ht="15.75">
      <c r="A236" s="88">
        <v>45742</v>
      </c>
      <c r="B236" s="85" t="s">
        <v>65</v>
      </c>
      <c r="C236" s="86">
        <v>42400</v>
      </c>
      <c r="D236" s="85" t="s">
        <v>21</v>
      </c>
      <c r="E236" s="85" t="s">
        <v>71</v>
      </c>
      <c r="F236" s="85">
        <v>6</v>
      </c>
      <c r="G236" s="85">
        <v>5</v>
      </c>
      <c r="H236" s="85" t="s">
        <v>19</v>
      </c>
      <c r="I236" s="85">
        <v>3</v>
      </c>
      <c r="J236" s="85">
        <v>90</v>
      </c>
      <c r="K236" s="85" t="s">
        <v>45</v>
      </c>
      <c r="L236" s="85" t="s">
        <v>0</v>
      </c>
    </row>
    <row r="237" spans="1:12" ht="15.75">
      <c r="A237" s="88">
        <v>45702</v>
      </c>
      <c r="B237" s="85" t="s">
        <v>65</v>
      </c>
      <c r="C237" s="86">
        <v>42400</v>
      </c>
      <c r="D237" s="85" t="s">
        <v>21</v>
      </c>
      <c r="E237" s="85" t="s">
        <v>35</v>
      </c>
      <c r="F237" s="85">
        <v>14</v>
      </c>
      <c r="G237" s="85">
        <v>5</v>
      </c>
      <c r="H237" s="85" t="s">
        <v>19</v>
      </c>
      <c r="I237" s="85">
        <v>3</v>
      </c>
      <c r="J237" s="85">
        <v>91</v>
      </c>
      <c r="K237" s="85" t="s">
        <v>14</v>
      </c>
      <c r="L237" s="85" t="s">
        <v>15</v>
      </c>
    </row>
    <row r="238" spans="1:12" ht="15.75">
      <c r="A238" s="88">
        <v>45776</v>
      </c>
      <c r="B238" s="85" t="s">
        <v>65</v>
      </c>
      <c r="C238" s="86">
        <v>42400</v>
      </c>
      <c r="D238" s="84" t="s">
        <v>18</v>
      </c>
      <c r="E238" s="85" t="s">
        <v>74</v>
      </c>
      <c r="F238" s="85">
        <v>38</v>
      </c>
      <c r="G238" s="85">
        <v>1</v>
      </c>
      <c r="H238" s="85" t="s">
        <v>24</v>
      </c>
      <c r="I238" s="85">
        <v>2</v>
      </c>
      <c r="J238" s="85">
        <v>70</v>
      </c>
      <c r="K238" s="85" t="s">
        <v>45</v>
      </c>
      <c r="L238" s="85" t="s">
        <v>23</v>
      </c>
    </row>
    <row r="239" spans="1:12" ht="15.75">
      <c r="A239" s="88">
        <v>45743</v>
      </c>
      <c r="B239" s="85" t="s">
        <v>65</v>
      </c>
      <c r="C239" s="86">
        <v>42300</v>
      </c>
      <c r="D239" s="84" t="s">
        <v>18</v>
      </c>
      <c r="E239" s="85" t="s">
        <v>73</v>
      </c>
      <c r="F239" s="85">
        <v>33</v>
      </c>
      <c r="G239" s="85">
        <v>2</v>
      </c>
      <c r="H239" s="85" t="s">
        <v>1</v>
      </c>
      <c r="I239" s="85">
        <v>3</v>
      </c>
      <c r="J239" s="85">
        <v>68</v>
      </c>
      <c r="K239" s="85" t="s">
        <v>20</v>
      </c>
      <c r="L239" s="85" t="s">
        <v>23</v>
      </c>
    </row>
    <row r="240" spans="1:12" ht="15.75">
      <c r="A240" s="88">
        <v>45755</v>
      </c>
      <c r="B240" s="85" t="s">
        <v>65</v>
      </c>
      <c r="C240" s="86">
        <v>42300</v>
      </c>
      <c r="D240" s="85" t="s">
        <v>12</v>
      </c>
      <c r="E240" s="85" t="s">
        <v>68</v>
      </c>
      <c r="F240" s="85">
        <v>14</v>
      </c>
      <c r="G240" s="85">
        <v>5</v>
      </c>
      <c r="H240" s="85" t="s">
        <v>16</v>
      </c>
      <c r="I240" s="85">
        <v>3</v>
      </c>
      <c r="J240" s="85">
        <v>93</v>
      </c>
      <c r="K240" s="85" t="s">
        <v>25</v>
      </c>
      <c r="L240" s="85" t="s">
        <v>17</v>
      </c>
    </row>
    <row r="241" spans="1:12" ht="15.75">
      <c r="A241" s="88">
        <v>45731</v>
      </c>
      <c r="B241" s="85" t="s">
        <v>65</v>
      </c>
      <c r="C241" s="86">
        <v>42300</v>
      </c>
      <c r="D241" s="85" t="s">
        <v>21</v>
      </c>
      <c r="E241" s="85" t="s">
        <v>71</v>
      </c>
      <c r="F241" s="85">
        <v>16</v>
      </c>
      <c r="G241" s="85">
        <v>4</v>
      </c>
      <c r="H241" s="85" t="s">
        <v>26</v>
      </c>
      <c r="I241" s="85">
        <v>1</v>
      </c>
      <c r="J241" s="85">
        <v>75</v>
      </c>
      <c r="K241" s="85" t="s">
        <v>45</v>
      </c>
      <c r="L241" s="85" t="s">
        <v>17</v>
      </c>
    </row>
    <row r="242" spans="1:12" ht="15.75">
      <c r="A242" s="88">
        <v>45734</v>
      </c>
      <c r="B242" s="85" t="s">
        <v>65</v>
      </c>
      <c r="C242" s="86">
        <v>42300</v>
      </c>
      <c r="D242" s="85" t="s">
        <v>12</v>
      </c>
      <c r="E242" s="85" t="s">
        <v>75</v>
      </c>
      <c r="F242" s="85">
        <v>11</v>
      </c>
      <c r="G242" s="85">
        <v>4</v>
      </c>
      <c r="H242" s="85" t="s">
        <v>24</v>
      </c>
      <c r="I242" s="85">
        <v>1</v>
      </c>
      <c r="J242" s="85">
        <v>85</v>
      </c>
      <c r="K242" s="85" t="s">
        <v>22</v>
      </c>
      <c r="L242" s="85" t="s">
        <v>23</v>
      </c>
    </row>
    <row r="243" spans="1:12" ht="15.75">
      <c r="A243" s="88">
        <v>45687</v>
      </c>
      <c r="B243" s="85" t="s">
        <v>65</v>
      </c>
      <c r="C243" s="86">
        <v>42900</v>
      </c>
      <c r="D243" s="85" t="s">
        <v>12</v>
      </c>
      <c r="E243" s="85" t="s">
        <v>76</v>
      </c>
      <c r="F243" s="85">
        <v>27</v>
      </c>
      <c r="G243" s="85">
        <v>5</v>
      </c>
      <c r="H243" s="85" t="s">
        <v>16</v>
      </c>
      <c r="I243" s="85">
        <v>2</v>
      </c>
      <c r="J243" s="85">
        <v>67</v>
      </c>
      <c r="K243" s="85" t="s">
        <v>20</v>
      </c>
      <c r="L243" s="85" t="s">
        <v>0</v>
      </c>
    </row>
    <row r="244" spans="1:12" ht="15.75">
      <c r="A244" s="88">
        <v>45742</v>
      </c>
      <c r="B244" s="85" t="s">
        <v>65</v>
      </c>
      <c r="C244" s="86">
        <v>42900</v>
      </c>
      <c r="D244" s="85" t="s">
        <v>12</v>
      </c>
      <c r="E244" s="85" t="s">
        <v>72</v>
      </c>
      <c r="F244" s="85">
        <v>10</v>
      </c>
      <c r="G244" s="85">
        <v>5</v>
      </c>
      <c r="H244" s="85" t="s">
        <v>1</v>
      </c>
      <c r="I244" s="85">
        <v>1</v>
      </c>
      <c r="J244" s="85">
        <v>99</v>
      </c>
      <c r="K244" s="85" t="s">
        <v>45</v>
      </c>
      <c r="L244" s="85" t="s">
        <v>15</v>
      </c>
    </row>
    <row r="245" spans="1:12" ht="15.75">
      <c r="A245" s="88">
        <v>45705</v>
      </c>
      <c r="B245" s="85" t="s">
        <v>65</v>
      </c>
      <c r="C245" s="86">
        <v>42800</v>
      </c>
      <c r="D245" s="85" t="s">
        <v>12</v>
      </c>
      <c r="E245" s="85" t="s">
        <v>72</v>
      </c>
      <c r="F245" s="85">
        <v>17</v>
      </c>
      <c r="G245" s="85">
        <v>5</v>
      </c>
      <c r="H245" s="85" t="s">
        <v>1</v>
      </c>
      <c r="I245" s="85">
        <v>2</v>
      </c>
      <c r="J245" s="85">
        <v>81</v>
      </c>
      <c r="K245" s="85" t="s">
        <v>25</v>
      </c>
      <c r="L245" s="85" t="s">
        <v>23</v>
      </c>
    </row>
    <row r="246" spans="1:12" ht="15.75">
      <c r="A246" s="88">
        <v>45728</v>
      </c>
      <c r="B246" s="85" t="s">
        <v>65</v>
      </c>
      <c r="C246" s="86">
        <v>42800</v>
      </c>
      <c r="D246" s="85" t="s">
        <v>12</v>
      </c>
      <c r="E246" s="85" t="s">
        <v>68</v>
      </c>
      <c r="F246" s="85">
        <v>24</v>
      </c>
      <c r="G246" s="85">
        <v>5</v>
      </c>
      <c r="H246" s="85" t="s">
        <v>16</v>
      </c>
      <c r="I246" s="85">
        <v>1</v>
      </c>
      <c r="J246" s="85">
        <v>66</v>
      </c>
      <c r="K246" s="85" t="s">
        <v>22</v>
      </c>
      <c r="L246" s="85" t="s">
        <v>0</v>
      </c>
    </row>
    <row r="247" spans="1:12" ht="15.75">
      <c r="A247" s="88">
        <v>45690</v>
      </c>
      <c r="B247" s="85" t="s">
        <v>65</v>
      </c>
      <c r="C247" s="86">
        <v>42800</v>
      </c>
      <c r="D247" s="84" t="s">
        <v>18</v>
      </c>
      <c r="E247" s="85" t="s">
        <v>32</v>
      </c>
      <c r="F247" s="85">
        <v>40</v>
      </c>
      <c r="G247" s="85">
        <v>3</v>
      </c>
      <c r="H247" s="85" t="s">
        <v>16</v>
      </c>
      <c r="I247" s="85">
        <v>1</v>
      </c>
      <c r="J247" s="85">
        <v>70</v>
      </c>
      <c r="K247" s="85" t="s">
        <v>14</v>
      </c>
      <c r="L247" s="85" t="s">
        <v>17</v>
      </c>
    </row>
    <row r="248" spans="1:12" ht="15.75">
      <c r="A248" s="88">
        <v>45759</v>
      </c>
      <c r="B248" s="85" t="s">
        <v>65</v>
      </c>
      <c r="C248" s="86">
        <v>42700</v>
      </c>
      <c r="D248" s="84" t="s">
        <v>18</v>
      </c>
      <c r="E248" s="85" t="s">
        <v>32</v>
      </c>
      <c r="F248" s="85">
        <v>34</v>
      </c>
      <c r="G248" s="85">
        <v>4</v>
      </c>
      <c r="H248" s="85" t="s">
        <v>16</v>
      </c>
      <c r="I248" s="85">
        <v>3</v>
      </c>
      <c r="J248" s="85">
        <v>72</v>
      </c>
      <c r="K248" s="85" t="s">
        <v>25</v>
      </c>
      <c r="L248" s="85" t="s">
        <v>23</v>
      </c>
    </row>
    <row r="249" spans="1:12" ht="15.75">
      <c r="A249" s="88">
        <v>45734</v>
      </c>
      <c r="B249" s="85" t="s">
        <v>65</v>
      </c>
      <c r="C249" s="86">
        <v>42100</v>
      </c>
      <c r="D249" s="85" t="s">
        <v>12</v>
      </c>
      <c r="E249" s="85" t="s">
        <v>72</v>
      </c>
      <c r="F249" s="85">
        <v>19</v>
      </c>
      <c r="G249" s="85">
        <v>5</v>
      </c>
      <c r="H249" s="85" t="s">
        <v>13</v>
      </c>
      <c r="I249" s="85">
        <v>1</v>
      </c>
      <c r="J249" s="85">
        <v>87</v>
      </c>
      <c r="K249" s="85" t="s">
        <v>25</v>
      </c>
      <c r="L249" s="85" t="s">
        <v>15</v>
      </c>
    </row>
    <row r="250" spans="1:12" ht="15.75">
      <c r="A250" s="88">
        <v>45694</v>
      </c>
      <c r="B250" s="85" t="s">
        <v>65</v>
      </c>
      <c r="C250" s="86">
        <v>42100</v>
      </c>
      <c r="D250" s="84" t="s">
        <v>18</v>
      </c>
      <c r="E250" s="85" t="s">
        <v>34</v>
      </c>
      <c r="F250" s="85">
        <v>35</v>
      </c>
      <c r="G250" s="85">
        <v>4</v>
      </c>
      <c r="H250" s="85" t="s">
        <v>13</v>
      </c>
      <c r="I250" s="85">
        <v>1</v>
      </c>
      <c r="J250" s="85">
        <v>72</v>
      </c>
      <c r="K250" s="85" t="s">
        <v>20</v>
      </c>
      <c r="L250" s="85" t="s">
        <v>15</v>
      </c>
    </row>
    <row r="251" spans="1:12" ht="15.75">
      <c r="A251" s="88">
        <v>45710</v>
      </c>
      <c r="B251" s="85" t="s">
        <v>65</v>
      </c>
      <c r="C251" s="86">
        <v>42000</v>
      </c>
      <c r="D251" s="84" t="s">
        <v>18</v>
      </c>
      <c r="E251" s="85" t="s">
        <v>74</v>
      </c>
      <c r="F251" s="85">
        <v>16</v>
      </c>
      <c r="G251" s="85">
        <v>4</v>
      </c>
      <c r="H251" s="85" t="s">
        <v>16</v>
      </c>
      <c r="I251" s="85">
        <v>1</v>
      </c>
      <c r="J251" s="85">
        <v>80</v>
      </c>
      <c r="K251" s="85" t="s">
        <v>25</v>
      </c>
      <c r="L251" s="85" t="s">
        <v>15</v>
      </c>
    </row>
    <row r="252" spans="1:12" ht="15.75">
      <c r="A252" s="85"/>
      <c r="B252" s="85"/>
      <c r="C252" s="86"/>
      <c r="D252" s="84"/>
      <c r="E252" s="85"/>
      <c r="F252" s="85"/>
      <c r="G252" s="85"/>
      <c r="H252" s="85"/>
      <c r="I252" s="85"/>
      <c r="J252" s="85"/>
      <c r="K252" s="85"/>
      <c r="L252" s="85"/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E553-77CC-42E3-94BC-C10A3F56874F}">
  <sheetPr>
    <tabColor rgb="FFC00000"/>
  </sheetPr>
  <dimension ref="A1:P251"/>
  <sheetViews>
    <sheetView topLeftCell="J1" workbookViewId="0">
      <selection activeCell="M24" sqref="M24"/>
    </sheetView>
  </sheetViews>
  <sheetFormatPr baseColWidth="10" defaultRowHeight="12.75"/>
  <cols>
    <col min="1" max="1" width="32.5703125" style="87" customWidth="1"/>
    <col min="2" max="2" width="14.5703125" style="9" customWidth="1"/>
    <col min="3" max="3" width="15.42578125" style="9" customWidth="1"/>
    <col min="4" max="4" width="13.140625" style="9" customWidth="1"/>
    <col min="5" max="5" width="21.140625" style="9" customWidth="1"/>
    <col min="6" max="7" width="27.28515625" style="9" customWidth="1"/>
    <col min="8" max="8" width="23.7109375" style="9" customWidth="1"/>
    <col min="9" max="9" width="23" style="9" customWidth="1"/>
    <col min="10" max="10" width="28.5703125" style="9" customWidth="1"/>
    <col min="11" max="11" width="21.42578125" style="9" bestFit="1" customWidth="1"/>
    <col min="12" max="12" width="15.140625" style="9" customWidth="1"/>
    <col min="13" max="13" width="19.7109375" style="9" customWidth="1"/>
    <col min="14" max="14" width="21.42578125" style="9" customWidth="1"/>
    <col min="15" max="15" width="23" style="9" customWidth="1"/>
    <col min="16" max="16" width="16.7109375" style="9" customWidth="1"/>
    <col min="17" max="16384" width="11.42578125" style="9"/>
  </cols>
  <sheetData>
    <row r="1" spans="1:16" ht="15.75">
      <c r="A1" s="81" t="s">
        <v>36</v>
      </c>
      <c r="B1" s="82" t="s">
        <v>37</v>
      </c>
      <c r="C1" s="82" t="s">
        <v>11</v>
      </c>
      <c r="D1" s="82" t="s">
        <v>67</v>
      </c>
      <c r="E1" s="82" t="s">
        <v>38</v>
      </c>
      <c r="F1" s="82" t="s">
        <v>39</v>
      </c>
      <c r="G1" s="82" t="s">
        <v>40</v>
      </c>
      <c r="H1" s="82" t="s">
        <v>107</v>
      </c>
      <c r="I1" s="82" t="s">
        <v>142</v>
      </c>
      <c r="J1" s="82" t="s">
        <v>143</v>
      </c>
      <c r="K1" s="82" t="s">
        <v>43</v>
      </c>
      <c r="L1" s="82" t="s">
        <v>44</v>
      </c>
      <c r="M1" s="1" t="s">
        <v>78</v>
      </c>
      <c r="N1" s="1" t="s">
        <v>88</v>
      </c>
      <c r="O1" s="1" t="s">
        <v>86</v>
      </c>
      <c r="P1" s="1" t="s">
        <v>89</v>
      </c>
    </row>
    <row r="2" spans="1:16" ht="15.75">
      <c r="A2" s="83">
        <v>45707</v>
      </c>
      <c r="B2" s="84" t="s">
        <v>29</v>
      </c>
      <c r="C2" s="84">
        <v>38400</v>
      </c>
      <c r="D2" s="84" t="s">
        <v>12</v>
      </c>
      <c r="E2" s="84" t="s">
        <v>68</v>
      </c>
      <c r="F2" s="84">
        <v>32</v>
      </c>
      <c r="G2" s="84">
        <v>3</v>
      </c>
      <c r="H2" s="84" t="s">
        <v>24</v>
      </c>
      <c r="I2" s="84">
        <v>2</v>
      </c>
      <c r="J2" s="84">
        <v>54</v>
      </c>
      <c r="K2" s="84" t="s">
        <v>46</v>
      </c>
      <c r="L2" s="84" t="s">
        <v>15</v>
      </c>
      <c r="M2" s="2">
        <f>IF(DataKPI[[#This Row],[Niveau_satisfaction_1_5]]&lt;=Paramètres!$C$4,1,0)</f>
        <v>0</v>
      </c>
      <c r="N2" s="2">
        <f>IF(DataKPI[[#This Row],[Niveau_gravité_1_3]]=3,1,0)</f>
        <v>0</v>
      </c>
      <c r="O2" s="3">
        <f>IF(DataKPI[[#This Row],[Score_accessibilité_0_100]]&lt;Paramètres!$C$5,1,0)</f>
        <v>1</v>
      </c>
      <c r="P2" s="4">
        <f>IF(DataKPI[[#This Row],[Temps_attente_minutes]]&gt;Paramètres!$C$6,1,0)</f>
        <v>1</v>
      </c>
    </row>
    <row r="3" spans="1:16" ht="15.75">
      <c r="A3" s="83">
        <v>45698</v>
      </c>
      <c r="B3" s="84" t="s">
        <v>27</v>
      </c>
      <c r="C3" s="84">
        <v>69003</v>
      </c>
      <c r="D3" s="84" t="s">
        <v>18</v>
      </c>
      <c r="E3" s="84" t="s">
        <v>34</v>
      </c>
      <c r="F3" s="84">
        <v>32</v>
      </c>
      <c r="G3" s="84">
        <v>3</v>
      </c>
      <c r="H3" s="84" t="s">
        <v>33</v>
      </c>
      <c r="I3" s="84">
        <v>2</v>
      </c>
      <c r="J3" s="84">
        <v>64</v>
      </c>
      <c r="K3" s="84" t="s">
        <v>45</v>
      </c>
      <c r="L3" s="84" t="s">
        <v>15</v>
      </c>
      <c r="M3" s="2">
        <f>IF(DataKPI[[#This Row],[Niveau_satisfaction_1_5]]&lt;=Paramètres!$C$4,1,0)</f>
        <v>0</v>
      </c>
      <c r="N3" s="2">
        <f>IF(DataKPI[[#This Row],[Niveau_gravité_1_3]]=3,1,0)</f>
        <v>0</v>
      </c>
      <c r="O3" s="3">
        <f>IF(DataKPI[[#This Row],[Score_accessibilité_0_100]]&lt;Paramètres!$C$5,1,0)</f>
        <v>0</v>
      </c>
      <c r="P3" s="4">
        <f>IF(DataKPI[[#This Row],[Temps_attente_minutes]]&gt;Paramètres!$C$6,1,0)</f>
        <v>1</v>
      </c>
    </row>
    <row r="4" spans="1:16" ht="15.75">
      <c r="A4" s="83">
        <v>45733</v>
      </c>
      <c r="B4" s="84" t="s">
        <v>27</v>
      </c>
      <c r="C4" s="84">
        <v>69002</v>
      </c>
      <c r="D4" s="84" t="s">
        <v>21</v>
      </c>
      <c r="E4" s="84" t="s">
        <v>35</v>
      </c>
      <c r="F4" s="84">
        <v>24</v>
      </c>
      <c r="G4" s="84">
        <v>4</v>
      </c>
      <c r="H4" s="84" t="s">
        <v>13</v>
      </c>
      <c r="I4" s="84">
        <v>3</v>
      </c>
      <c r="J4" s="84">
        <v>52</v>
      </c>
      <c r="K4" s="84" t="s">
        <v>20</v>
      </c>
      <c r="L4" s="84" t="s">
        <v>15</v>
      </c>
      <c r="M4" s="2">
        <f>IF(DataKPI[[#This Row],[Niveau_satisfaction_1_5]]&lt;=Paramètres!$C$4,1,0)</f>
        <v>0</v>
      </c>
      <c r="N4" s="2">
        <f>IF(DataKPI[[#This Row],[Niveau_gravité_1_3]]=3,1,0)</f>
        <v>1</v>
      </c>
      <c r="O4" s="3">
        <f>IF(DataKPI[[#This Row],[Score_accessibilité_0_100]]&lt;Paramètres!$C$5,1,0)</f>
        <v>1</v>
      </c>
      <c r="P4" s="4">
        <f>IF(DataKPI[[#This Row],[Temps_attente_minutes]]&gt;Paramètres!$C$6,1,0)</f>
        <v>0</v>
      </c>
    </row>
    <row r="5" spans="1:16" ht="15.75">
      <c r="A5" s="83">
        <v>45721</v>
      </c>
      <c r="B5" s="84" t="s">
        <v>29</v>
      </c>
      <c r="C5" s="84">
        <v>38100</v>
      </c>
      <c r="D5" s="84" t="s">
        <v>18</v>
      </c>
      <c r="E5" s="84" t="s">
        <v>69</v>
      </c>
      <c r="F5" s="84">
        <v>26</v>
      </c>
      <c r="G5" s="84">
        <v>3</v>
      </c>
      <c r="H5" s="84" t="s">
        <v>24</v>
      </c>
      <c r="I5" s="84">
        <v>3</v>
      </c>
      <c r="J5" s="84">
        <v>76</v>
      </c>
      <c r="K5" s="84" t="s">
        <v>25</v>
      </c>
      <c r="L5" s="84" t="s">
        <v>15</v>
      </c>
      <c r="M5" s="2">
        <f>IF(DataKPI[[#This Row],[Niveau_satisfaction_1_5]]&lt;=Paramètres!$C$4,1,0)</f>
        <v>0</v>
      </c>
      <c r="N5" s="2">
        <f>IF(DataKPI[[#This Row],[Niveau_gravité_1_3]]=3,1,0)</f>
        <v>1</v>
      </c>
      <c r="O5" s="3">
        <f>IF(DataKPI[[#This Row],[Score_accessibilité_0_100]]&lt;Paramètres!$C$5,1,0)</f>
        <v>0</v>
      </c>
      <c r="P5" s="4">
        <f>IF(DataKPI[[#This Row],[Temps_attente_minutes]]&gt;Paramètres!$C$6,1,0)</f>
        <v>0</v>
      </c>
    </row>
    <row r="6" spans="1:16" ht="15.75">
      <c r="A6" s="83">
        <v>45664</v>
      </c>
      <c r="B6" s="84" t="s">
        <v>29</v>
      </c>
      <c r="C6" s="84">
        <v>38100</v>
      </c>
      <c r="D6" s="84" t="s">
        <v>12</v>
      </c>
      <c r="E6" s="84" t="s">
        <v>68</v>
      </c>
      <c r="F6" s="84">
        <v>4</v>
      </c>
      <c r="G6" s="84">
        <v>5</v>
      </c>
      <c r="H6" s="84" t="s">
        <v>16</v>
      </c>
      <c r="I6" s="84">
        <v>3</v>
      </c>
      <c r="J6" s="84">
        <v>80</v>
      </c>
      <c r="K6" s="84" t="s">
        <v>45</v>
      </c>
      <c r="L6" s="84" t="s">
        <v>17</v>
      </c>
      <c r="M6" s="2">
        <f>IF(DataKPI[[#This Row],[Niveau_satisfaction_1_5]]&lt;=Paramètres!$C$4,1,0)</f>
        <v>0</v>
      </c>
      <c r="N6" s="2">
        <f>IF(DataKPI[[#This Row],[Niveau_gravité_1_3]]=3,1,0)</f>
        <v>1</v>
      </c>
      <c r="O6" s="3">
        <f>IF(DataKPI[[#This Row],[Score_accessibilité_0_100]]&lt;Paramètres!$C$5,1,0)</f>
        <v>0</v>
      </c>
      <c r="P6" s="4">
        <f>IF(DataKPI[[#This Row],[Temps_attente_minutes]]&gt;Paramètres!$C$6,1,0)</f>
        <v>0</v>
      </c>
    </row>
    <row r="7" spans="1:16" ht="15.75">
      <c r="A7" s="83">
        <v>45740</v>
      </c>
      <c r="B7" s="84" t="s">
        <v>28</v>
      </c>
      <c r="C7" s="84">
        <v>69100</v>
      </c>
      <c r="D7" s="84" t="s">
        <v>12</v>
      </c>
      <c r="E7" s="85" t="s">
        <v>75</v>
      </c>
      <c r="F7" s="84">
        <v>25</v>
      </c>
      <c r="G7" s="84">
        <v>3</v>
      </c>
      <c r="H7" s="84" t="s">
        <v>1</v>
      </c>
      <c r="I7" s="84">
        <v>2</v>
      </c>
      <c r="J7" s="84">
        <v>84</v>
      </c>
      <c r="K7" s="84" t="s">
        <v>25</v>
      </c>
      <c r="L7" s="84" t="s">
        <v>0</v>
      </c>
      <c r="M7" s="2">
        <f>IF(DataKPI[[#This Row],[Niveau_satisfaction_1_5]]&lt;=Paramètres!$C$4,1,0)</f>
        <v>0</v>
      </c>
      <c r="N7" s="2">
        <f>IF(DataKPI[[#This Row],[Niveau_gravité_1_3]]=3,1,0)</f>
        <v>0</v>
      </c>
      <c r="O7" s="3">
        <f>IF(DataKPI[[#This Row],[Score_accessibilité_0_100]]&lt;Paramètres!$C$5,1,0)</f>
        <v>0</v>
      </c>
      <c r="P7" s="4">
        <f>IF(DataKPI[[#This Row],[Temps_attente_minutes]]&gt;Paramètres!$C$6,1,0)</f>
        <v>0</v>
      </c>
    </row>
    <row r="8" spans="1:16" ht="15.75">
      <c r="A8" s="83">
        <v>45715</v>
      </c>
      <c r="B8" s="84" t="s">
        <v>66</v>
      </c>
      <c r="C8" s="84">
        <v>26000</v>
      </c>
      <c r="D8" s="84" t="s">
        <v>21</v>
      </c>
      <c r="E8" s="84" t="s">
        <v>35</v>
      </c>
      <c r="F8" s="84">
        <v>29</v>
      </c>
      <c r="G8" s="84">
        <v>3</v>
      </c>
      <c r="H8" s="84" t="s">
        <v>26</v>
      </c>
      <c r="I8" s="84">
        <v>2</v>
      </c>
      <c r="J8" s="84">
        <v>90</v>
      </c>
      <c r="K8" s="84" t="s">
        <v>20</v>
      </c>
      <c r="L8" s="84" t="s">
        <v>15</v>
      </c>
      <c r="M8" s="2">
        <f>IF(DataKPI[[#This Row],[Niveau_satisfaction_1_5]]&lt;=Paramètres!$C$4,1,0)</f>
        <v>0</v>
      </c>
      <c r="N8" s="2">
        <f>IF(DataKPI[[#This Row],[Niveau_gravité_1_3]]=3,1,0)</f>
        <v>0</v>
      </c>
      <c r="O8" s="3">
        <f>IF(DataKPI[[#This Row],[Score_accessibilité_0_100]]&lt;Paramètres!$C$5,1,0)</f>
        <v>0</v>
      </c>
      <c r="P8" s="4">
        <f>IF(DataKPI[[#This Row],[Temps_attente_minutes]]&gt;Paramètres!$C$6,1,0)</f>
        <v>0</v>
      </c>
    </row>
    <row r="9" spans="1:16" ht="15.75">
      <c r="A9" s="83">
        <v>45707</v>
      </c>
      <c r="B9" s="84" t="s">
        <v>28</v>
      </c>
      <c r="C9" s="84">
        <v>69100</v>
      </c>
      <c r="D9" s="84" t="s">
        <v>18</v>
      </c>
      <c r="E9" s="84" t="s">
        <v>34</v>
      </c>
      <c r="F9" s="84">
        <v>27</v>
      </c>
      <c r="G9" s="84">
        <v>2</v>
      </c>
      <c r="H9" s="84" t="s">
        <v>16</v>
      </c>
      <c r="I9" s="84">
        <v>1</v>
      </c>
      <c r="J9" s="84">
        <v>94</v>
      </c>
      <c r="K9" s="84" t="s">
        <v>14</v>
      </c>
      <c r="L9" s="84" t="s">
        <v>0</v>
      </c>
      <c r="M9" s="2">
        <f>IF(DataKPI[[#This Row],[Niveau_satisfaction_1_5]]&lt;=Paramètres!$C$4,1,0)</f>
        <v>1</v>
      </c>
      <c r="N9" s="2">
        <f>IF(DataKPI[[#This Row],[Niveau_gravité_1_3]]=3,1,0)</f>
        <v>0</v>
      </c>
      <c r="O9" s="3">
        <f>IF(DataKPI[[#This Row],[Score_accessibilité_0_100]]&lt;Paramètres!$C$5,1,0)</f>
        <v>0</v>
      </c>
      <c r="P9" s="4">
        <f>IF(DataKPI[[#This Row],[Temps_attente_minutes]]&gt;Paramètres!$C$6,1,0)</f>
        <v>0</v>
      </c>
    </row>
    <row r="10" spans="1:16" ht="15.75">
      <c r="A10" s="83">
        <v>45684</v>
      </c>
      <c r="B10" s="84" t="s">
        <v>29</v>
      </c>
      <c r="C10" s="84">
        <v>38400</v>
      </c>
      <c r="D10" s="84" t="s">
        <v>18</v>
      </c>
      <c r="E10" s="84" t="s">
        <v>34</v>
      </c>
      <c r="F10" s="84">
        <v>4</v>
      </c>
      <c r="G10" s="84">
        <v>5</v>
      </c>
      <c r="H10" s="84" t="s">
        <v>1</v>
      </c>
      <c r="I10" s="84">
        <v>2</v>
      </c>
      <c r="J10" s="84">
        <v>70</v>
      </c>
      <c r="K10" s="84" t="s">
        <v>14</v>
      </c>
      <c r="L10" s="84" t="s">
        <v>17</v>
      </c>
      <c r="M10" s="2">
        <f>IF(DataKPI[[#This Row],[Niveau_satisfaction_1_5]]&lt;=Paramètres!$C$4,1,0)</f>
        <v>0</v>
      </c>
      <c r="N10" s="2">
        <f>IF(DataKPI[[#This Row],[Niveau_gravité_1_3]]=3,1,0)</f>
        <v>0</v>
      </c>
      <c r="O10" s="3">
        <f>IF(DataKPI[[#This Row],[Score_accessibilité_0_100]]&lt;Paramètres!$C$5,1,0)</f>
        <v>0</v>
      </c>
      <c r="P10" s="4">
        <f>IF(DataKPI[[#This Row],[Temps_attente_minutes]]&gt;Paramètres!$C$6,1,0)</f>
        <v>0</v>
      </c>
    </row>
    <row r="11" spans="1:16" ht="15.75">
      <c r="A11" s="83">
        <v>45716</v>
      </c>
      <c r="B11" s="84" t="s">
        <v>64</v>
      </c>
      <c r="C11" s="84">
        <v>74000</v>
      </c>
      <c r="D11" s="84" t="s">
        <v>12</v>
      </c>
      <c r="E11" s="84" t="s">
        <v>30</v>
      </c>
      <c r="F11" s="84">
        <v>25</v>
      </c>
      <c r="G11" s="84">
        <v>3</v>
      </c>
      <c r="H11" s="84" t="s">
        <v>24</v>
      </c>
      <c r="I11" s="84">
        <v>1</v>
      </c>
      <c r="J11" s="84">
        <v>54</v>
      </c>
      <c r="K11" s="84" t="s">
        <v>20</v>
      </c>
      <c r="L11" s="84" t="s">
        <v>23</v>
      </c>
      <c r="M11" s="2">
        <f>IF(DataKPI[[#This Row],[Niveau_satisfaction_1_5]]&lt;=Paramètres!$C$4,1,0)</f>
        <v>0</v>
      </c>
      <c r="N11" s="2">
        <f>IF(DataKPI[[#This Row],[Niveau_gravité_1_3]]=3,1,0)</f>
        <v>0</v>
      </c>
      <c r="O11" s="3">
        <f>IF(DataKPI[[#This Row],[Score_accessibilité_0_100]]&lt;Paramètres!$C$5,1,0)</f>
        <v>1</v>
      </c>
      <c r="P11" s="4">
        <f>IF(DataKPI[[#This Row],[Temps_attente_minutes]]&gt;Paramètres!$C$6,1,0)</f>
        <v>0</v>
      </c>
    </row>
    <row r="12" spans="1:16" ht="15.75">
      <c r="A12" s="83">
        <v>45658</v>
      </c>
      <c r="B12" s="84" t="s">
        <v>27</v>
      </c>
      <c r="C12" s="84">
        <v>69003</v>
      </c>
      <c r="D12" s="84" t="s">
        <v>18</v>
      </c>
      <c r="E12" s="84" t="s">
        <v>69</v>
      </c>
      <c r="F12" s="84">
        <v>6</v>
      </c>
      <c r="G12" s="84">
        <v>4</v>
      </c>
      <c r="H12" s="84" t="s">
        <v>1</v>
      </c>
      <c r="I12" s="84">
        <v>3</v>
      </c>
      <c r="J12" s="84">
        <v>84</v>
      </c>
      <c r="K12" s="84" t="s">
        <v>46</v>
      </c>
      <c r="L12" s="84" t="s">
        <v>23</v>
      </c>
      <c r="M12" s="2">
        <f>IF(DataKPI[[#This Row],[Niveau_satisfaction_1_5]]&lt;=Paramètres!$C$4,1,0)</f>
        <v>0</v>
      </c>
      <c r="N12" s="2">
        <f>IF(DataKPI[[#This Row],[Niveau_gravité_1_3]]=3,1,0)</f>
        <v>1</v>
      </c>
      <c r="O12" s="3">
        <f>IF(DataKPI[[#This Row],[Score_accessibilité_0_100]]&lt;Paramètres!$C$5,1,0)</f>
        <v>0</v>
      </c>
      <c r="P12" s="4">
        <f>IF(DataKPI[[#This Row],[Temps_attente_minutes]]&gt;Paramètres!$C$6,1,0)</f>
        <v>0</v>
      </c>
    </row>
    <row r="13" spans="1:16" ht="15.75">
      <c r="A13" s="83">
        <v>45712</v>
      </c>
      <c r="B13" s="84" t="s">
        <v>28</v>
      </c>
      <c r="C13" s="84">
        <v>69100</v>
      </c>
      <c r="D13" s="84" t="s">
        <v>18</v>
      </c>
      <c r="E13" s="84" t="s">
        <v>32</v>
      </c>
      <c r="F13" s="84">
        <v>24</v>
      </c>
      <c r="G13" s="84">
        <v>3</v>
      </c>
      <c r="H13" s="84" t="s">
        <v>16</v>
      </c>
      <c r="I13" s="84">
        <v>2</v>
      </c>
      <c r="J13" s="84">
        <v>77</v>
      </c>
      <c r="K13" s="84" t="s">
        <v>20</v>
      </c>
      <c r="L13" s="84" t="s">
        <v>15</v>
      </c>
      <c r="M13" s="2">
        <f>IF(DataKPI[[#This Row],[Niveau_satisfaction_1_5]]&lt;=Paramètres!$C$4,1,0)</f>
        <v>0</v>
      </c>
      <c r="N13" s="2">
        <f>IF(DataKPI[[#This Row],[Niveau_gravité_1_3]]=3,1,0)</f>
        <v>0</v>
      </c>
      <c r="O13" s="3">
        <f>IF(DataKPI[[#This Row],[Score_accessibilité_0_100]]&lt;Paramètres!$C$5,1,0)</f>
        <v>0</v>
      </c>
      <c r="P13" s="4">
        <f>IF(DataKPI[[#This Row],[Temps_attente_minutes]]&gt;Paramètres!$C$6,1,0)</f>
        <v>0</v>
      </c>
    </row>
    <row r="14" spans="1:16" ht="15.75">
      <c r="A14" s="83">
        <v>45713</v>
      </c>
      <c r="B14" s="84" t="s">
        <v>28</v>
      </c>
      <c r="C14" s="84">
        <v>69100</v>
      </c>
      <c r="D14" s="84" t="s">
        <v>18</v>
      </c>
      <c r="E14" s="84" t="s">
        <v>32</v>
      </c>
      <c r="F14" s="84">
        <v>10</v>
      </c>
      <c r="G14" s="84">
        <v>3</v>
      </c>
      <c r="H14" s="84" t="s">
        <v>1</v>
      </c>
      <c r="I14" s="84">
        <v>3</v>
      </c>
      <c r="J14" s="84">
        <v>55</v>
      </c>
      <c r="K14" s="84" t="s">
        <v>46</v>
      </c>
      <c r="L14" s="84" t="s">
        <v>23</v>
      </c>
      <c r="M14" s="2">
        <f>IF(DataKPI[[#This Row],[Niveau_satisfaction_1_5]]&lt;=Paramètres!$C$4,1,0)</f>
        <v>0</v>
      </c>
      <c r="N14" s="2">
        <f>IF(DataKPI[[#This Row],[Niveau_gravité_1_3]]=3,1,0)</f>
        <v>1</v>
      </c>
      <c r="O14" s="3">
        <f>IF(DataKPI[[#This Row],[Score_accessibilité_0_100]]&lt;Paramètres!$C$5,1,0)</f>
        <v>1</v>
      </c>
      <c r="P14" s="4">
        <f>IF(DataKPI[[#This Row],[Temps_attente_minutes]]&gt;Paramètres!$C$6,1,0)</f>
        <v>0</v>
      </c>
    </row>
    <row r="15" spans="1:16" ht="15.75">
      <c r="A15" s="83">
        <v>45747</v>
      </c>
      <c r="B15" s="84" t="s">
        <v>64</v>
      </c>
      <c r="C15" s="84">
        <v>74000</v>
      </c>
      <c r="D15" s="84" t="s">
        <v>12</v>
      </c>
      <c r="E15" s="84" t="s">
        <v>30</v>
      </c>
      <c r="F15" s="84">
        <v>16</v>
      </c>
      <c r="G15" s="84">
        <v>4</v>
      </c>
      <c r="H15" s="84" t="s">
        <v>19</v>
      </c>
      <c r="I15" s="84">
        <v>3</v>
      </c>
      <c r="J15" s="84">
        <v>82</v>
      </c>
      <c r="K15" s="84" t="s">
        <v>14</v>
      </c>
      <c r="L15" s="84" t="s">
        <v>0</v>
      </c>
      <c r="M15" s="2">
        <f>IF(DataKPI[[#This Row],[Niveau_satisfaction_1_5]]&lt;=Paramètres!$C$4,1,0)</f>
        <v>0</v>
      </c>
      <c r="N15" s="2">
        <f>IF(DataKPI[[#This Row],[Niveau_gravité_1_3]]=3,1,0)</f>
        <v>1</v>
      </c>
      <c r="O15" s="3">
        <f>IF(DataKPI[[#This Row],[Score_accessibilité_0_100]]&lt;Paramètres!$C$5,1,0)</f>
        <v>0</v>
      </c>
      <c r="P15" s="4">
        <f>IF(DataKPI[[#This Row],[Temps_attente_minutes]]&gt;Paramètres!$C$6,1,0)</f>
        <v>0</v>
      </c>
    </row>
    <row r="16" spans="1:16" ht="15.75">
      <c r="A16" s="83">
        <v>45690</v>
      </c>
      <c r="B16" s="84" t="s">
        <v>66</v>
      </c>
      <c r="C16" s="84">
        <v>26000</v>
      </c>
      <c r="D16" s="84" t="s">
        <v>12</v>
      </c>
      <c r="E16" s="84" t="s">
        <v>30</v>
      </c>
      <c r="F16" s="84">
        <v>21</v>
      </c>
      <c r="G16" s="84">
        <v>4</v>
      </c>
      <c r="H16" s="84" t="s">
        <v>24</v>
      </c>
      <c r="I16" s="84">
        <v>1</v>
      </c>
      <c r="J16" s="84">
        <v>81</v>
      </c>
      <c r="K16" s="84" t="s">
        <v>20</v>
      </c>
      <c r="L16" s="84" t="s">
        <v>0</v>
      </c>
      <c r="M16" s="2">
        <f>IF(DataKPI[[#This Row],[Niveau_satisfaction_1_5]]&lt;=Paramètres!$C$4,1,0)</f>
        <v>0</v>
      </c>
      <c r="N16" s="2">
        <f>IF(DataKPI[[#This Row],[Niveau_gravité_1_3]]=3,1,0)</f>
        <v>0</v>
      </c>
      <c r="O16" s="3">
        <f>IF(DataKPI[[#This Row],[Score_accessibilité_0_100]]&lt;Paramètres!$C$5,1,0)</f>
        <v>0</v>
      </c>
      <c r="P16" s="4">
        <f>IF(DataKPI[[#This Row],[Temps_attente_minutes]]&gt;Paramètres!$C$6,1,0)</f>
        <v>0</v>
      </c>
    </row>
    <row r="17" spans="1:16" ht="15.75">
      <c r="A17" s="83">
        <v>45734</v>
      </c>
      <c r="B17" s="84" t="s">
        <v>28</v>
      </c>
      <c r="C17" s="84">
        <v>69100</v>
      </c>
      <c r="D17" s="84" t="s">
        <v>21</v>
      </c>
      <c r="E17" s="84" t="s">
        <v>70</v>
      </c>
      <c r="F17" s="84">
        <v>8</v>
      </c>
      <c r="G17" s="84">
        <v>5</v>
      </c>
      <c r="H17" s="84" t="s">
        <v>33</v>
      </c>
      <c r="I17" s="84">
        <v>1</v>
      </c>
      <c r="J17" s="84">
        <v>87</v>
      </c>
      <c r="K17" s="84" t="s">
        <v>45</v>
      </c>
      <c r="L17" s="84" t="s">
        <v>17</v>
      </c>
      <c r="M17" s="2">
        <f>IF(DataKPI[[#This Row],[Niveau_satisfaction_1_5]]&lt;=Paramètres!$C$4,1,0)</f>
        <v>0</v>
      </c>
      <c r="N17" s="2">
        <f>IF(DataKPI[[#This Row],[Niveau_gravité_1_3]]=3,1,0)</f>
        <v>0</v>
      </c>
      <c r="O17" s="3">
        <f>IF(DataKPI[[#This Row],[Score_accessibilité_0_100]]&lt;Paramètres!$C$5,1,0)</f>
        <v>0</v>
      </c>
      <c r="P17" s="4">
        <f>IF(DataKPI[[#This Row],[Temps_attente_minutes]]&gt;Paramètres!$C$6,1,0)</f>
        <v>0</v>
      </c>
    </row>
    <row r="18" spans="1:16" ht="15.75">
      <c r="A18" s="83">
        <v>45707</v>
      </c>
      <c r="B18" s="84" t="s">
        <v>66</v>
      </c>
      <c r="C18" s="84">
        <v>26000</v>
      </c>
      <c r="D18" s="84" t="s">
        <v>21</v>
      </c>
      <c r="E18" s="84" t="s">
        <v>71</v>
      </c>
      <c r="F18" s="84">
        <v>5</v>
      </c>
      <c r="G18" s="84">
        <v>3</v>
      </c>
      <c r="H18" s="84" t="s">
        <v>26</v>
      </c>
      <c r="I18" s="84">
        <v>3</v>
      </c>
      <c r="J18" s="84">
        <v>71</v>
      </c>
      <c r="K18" s="84" t="s">
        <v>46</v>
      </c>
      <c r="L18" s="84" t="s">
        <v>17</v>
      </c>
      <c r="M18" s="2">
        <f>IF(DataKPI[[#This Row],[Niveau_satisfaction_1_5]]&lt;=Paramètres!$C$4,1,0)</f>
        <v>0</v>
      </c>
      <c r="N18" s="2">
        <f>IF(DataKPI[[#This Row],[Niveau_gravité_1_3]]=3,1,0)</f>
        <v>1</v>
      </c>
      <c r="O18" s="3">
        <f>IF(DataKPI[[#This Row],[Score_accessibilité_0_100]]&lt;Paramètres!$C$5,1,0)</f>
        <v>0</v>
      </c>
      <c r="P18" s="4">
        <f>IF(DataKPI[[#This Row],[Temps_attente_minutes]]&gt;Paramètres!$C$6,1,0)</f>
        <v>0</v>
      </c>
    </row>
    <row r="19" spans="1:16" ht="15.75">
      <c r="A19" s="83">
        <v>45660</v>
      </c>
      <c r="B19" s="84" t="s">
        <v>27</v>
      </c>
      <c r="C19" s="84">
        <v>69002</v>
      </c>
      <c r="D19" s="84" t="s">
        <v>12</v>
      </c>
      <c r="E19" s="84" t="s">
        <v>68</v>
      </c>
      <c r="F19" s="84">
        <v>19</v>
      </c>
      <c r="G19" s="84">
        <v>5</v>
      </c>
      <c r="H19" s="84" t="s">
        <v>19</v>
      </c>
      <c r="I19" s="84">
        <v>1</v>
      </c>
      <c r="J19" s="84">
        <v>55</v>
      </c>
      <c r="K19" s="84" t="s">
        <v>46</v>
      </c>
      <c r="L19" s="84" t="s">
        <v>23</v>
      </c>
      <c r="M19" s="2">
        <f>IF(DataKPI[[#This Row],[Niveau_satisfaction_1_5]]&lt;=Paramètres!$C$4,1,0)</f>
        <v>0</v>
      </c>
      <c r="N19" s="2">
        <f>IF(DataKPI[[#This Row],[Niveau_gravité_1_3]]=3,1,0)</f>
        <v>0</v>
      </c>
      <c r="O19" s="3">
        <f>IF(DataKPI[[#This Row],[Score_accessibilité_0_100]]&lt;Paramètres!$C$5,1,0)</f>
        <v>1</v>
      </c>
      <c r="P19" s="4">
        <f>IF(DataKPI[[#This Row],[Temps_attente_minutes]]&gt;Paramètres!$C$6,1,0)</f>
        <v>0</v>
      </c>
    </row>
    <row r="20" spans="1:16" ht="15.75">
      <c r="A20" s="83">
        <v>45739</v>
      </c>
      <c r="B20" s="84" t="s">
        <v>64</v>
      </c>
      <c r="C20" s="84">
        <v>74000</v>
      </c>
      <c r="D20" s="84" t="s">
        <v>21</v>
      </c>
      <c r="E20" s="84" t="s">
        <v>35</v>
      </c>
      <c r="F20" s="84">
        <v>35</v>
      </c>
      <c r="G20" s="84">
        <v>4</v>
      </c>
      <c r="H20" s="84" t="s">
        <v>1</v>
      </c>
      <c r="I20" s="84">
        <v>3</v>
      </c>
      <c r="J20" s="84">
        <v>71</v>
      </c>
      <c r="K20" s="84" t="s">
        <v>46</v>
      </c>
      <c r="L20" s="84" t="s">
        <v>17</v>
      </c>
      <c r="M20" s="2">
        <f>IF(DataKPI[[#This Row],[Niveau_satisfaction_1_5]]&lt;=Paramètres!$C$4,1,0)</f>
        <v>0</v>
      </c>
      <c r="N20" s="2">
        <f>IF(DataKPI[[#This Row],[Niveau_gravité_1_3]]=3,1,0)</f>
        <v>1</v>
      </c>
      <c r="O20" s="3">
        <f>IF(DataKPI[[#This Row],[Score_accessibilité_0_100]]&lt;Paramètres!$C$5,1,0)</f>
        <v>0</v>
      </c>
      <c r="P20" s="4">
        <f>IF(DataKPI[[#This Row],[Temps_attente_minutes]]&gt;Paramètres!$C$6,1,0)</f>
        <v>1</v>
      </c>
    </row>
    <row r="21" spans="1:16" ht="15.75">
      <c r="A21" s="83">
        <v>45728</v>
      </c>
      <c r="B21" s="84" t="s">
        <v>64</v>
      </c>
      <c r="C21" s="84">
        <v>74000</v>
      </c>
      <c r="D21" s="84" t="s">
        <v>21</v>
      </c>
      <c r="E21" s="84" t="s">
        <v>71</v>
      </c>
      <c r="F21" s="84">
        <v>28</v>
      </c>
      <c r="G21" s="84">
        <v>3</v>
      </c>
      <c r="H21" s="84" t="s">
        <v>16</v>
      </c>
      <c r="I21" s="84">
        <v>1</v>
      </c>
      <c r="J21" s="84">
        <v>77</v>
      </c>
      <c r="K21" s="84" t="s">
        <v>46</v>
      </c>
      <c r="L21" s="84" t="s">
        <v>23</v>
      </c>
      <c r="M21" s="2">
        <f>IF(DataKPI[[#This Row],[Niveau_satisfaction_1_5]]&lt;=Paramètres!$C$4,1,0)</f>
        <v>0</v>
      </c>
      <c r="N21" s="2">
        <f>IF(DataKPI[[#This Row],[Niveau_gravité_1_3]]=3,1,0)</f>
        <v>0</v>
      </c>
      <c r="O21" s="3">
        <f>IF(DataKPI[[#This Row],[Score_accessibilité_0_100]]&lt;Paramètres!$C$5,1,0)</f>
        <v>0</v>
      </c>
      <c r="P21" s="4">
        <f>IF(DataKPI[[#This Row],[Temps_attente_minutes]]&gt;Paramètres!$C$6,1,0)</f>
        <v>0</v>
      </c>
    </row>
    <row r="22" spans="1:16" ht="15.75">
      <c r="A22" s="83">
        <v>45701</v>
      </c>
      <c r="B22" s="84" t="s">
        <v>64</v>
      </c>
      <c r="C22" s="84">
        <v>74000</v>
      </c>
      <c r="D22" s="84" t="s">
        <v>21</v>
      </c>
      <c r="E22" s="84" t="s">
        <v>71</v>
      </c>
      <c r="F22" s="84">
        <v>33</v>
      </c>
      <c r="G22" s="84">
        <v>3</v>
      </c>
      <c r="H22" s="84" t="s">
        <v>26</v>
      </c>
      <c r="I22" s="84">
        <v>3</v>
      </c>
      <c r="J22" s="84">
        <v>84</v>
      </c>
      <c r="K22" s="84" t="s">
        <v>46</v>
      </c>
      <c r="L22" s="84" t="s">
        <v>23</v>
      </c>
      <c r="M22" s="2">
        <f>IF(DataKPI[[#This Row],[Niveau_satisfaction_1_5]]&lt;=Paramètres!$C$4,1,0)</f>
        <v>0</v>
      </c>
      <c r="N22" s="2">
        <f>IF(DataKPI[[#This Row],[Niveau_gravité_1_3]]=3,1,0)</f>
        <v>1</v>
      </c>
      <c r="O22" s="3">
        <f>IF(DataKPI[[#This Row],[Score_accessibilité_0_100]]&lt;Paramètres!$C$5,1,0)</f>
        <v>0</v>
      </c>
      <c r="P22" s="4">
        <f>IF(DataKPI[[#This Row],[Temps_attente_minutes]]&gt;Paramètres!$C$6,1,0)</f>
        <v>1</v>
      </c>
    </row>
    <row r="23" spans="1:16" ht="15.75">
      <c r="A23" s="83">
        <v>45719</v>
      </c>
      <c r="B23" s="84" t="s">
        <v>28</v>
      </c>
      <c r="C23" s="84">
        <v>69100</v>
      </c>
      <c r="D23" s="84" t="s">
        <v>21</v>
      </c>
      <c r="E23" s="84" t="s">
        <v>35</v>
      </c>
      <c r="F23" s="84">
        <v>24</v>
      </c>
      <c r="G23" s="84">
        <v>4</v>
      </c>
      <c r="H23" s="84" t="s">
        <v>26</v>
      </c>
      <c r="I23" s="84">
        <v>1</v>
      </c>
      <c r="J23" s="84">
        <v>71</v>
      </c>
      <c r="K23" s="84" t="s">
        <v>46</v>
      </c>
      <c r="L23" s="84" t="s">
        <v>17</v>
      </c>
      <c r="M23" s="2">
        <f>IF(DataKPI[[#This Row],[Niveau_satisfaction_1_5]]&lt;=Paramètres!$C$4,1,0)</f>
        <v>0</v>
      </c>
      <c r="N23" s="2">
        <f>IF(DataKPI[[#This Row],[Niveau_gravité_1_3]]=3,1,0)</f>
        <v>0</v>
      </c>
      <c r="O23" s="3">
        <f>IF(DataKPI[[#This Row],[Score_accessibilité_0_100]]&lt;Paramètres!$C$5,1,0)</f>
        <v>0</v>
      </c>
      <c r="P23" s="4">
        <f>IF(DataKPI[[#This Row],[Temps_attente_minutes]]&gt;Paramètres!$C$6,1,0)</f>
        <v>0</v>
      </c>
    </row>
    <row r="24" spans="1:16" ht="15.75">
      <c r="A24" s="83">
        <v>45719</v>
      </c>
      <c r="B24" s="84" t="s">
        <v>64</v>
      </c>
      <c r="C24" s="84">
        <v>74000</v>
      </c>
      <c r="D24" s="84" t="s">
        <v>12</v>
      </c>
      <c r="E24" s="85" t="s">
        <v>75</v>
      </c>
      <c r="F24" s="84">
        <v>10</v>
      </c>
      <c r="G24" s="84">
        <v>4</v>
      </c>
      <c r="H24" s="84" t="s">
        <v>24</v>
      </c>
      <c r="I24" s="84">
        <v>3</v>
      </c>
      <c r="J24" s="84">
        <v>68</v>
      </c>
      <c r="K24" s="84" t="s">
        <v>25</v>
      </c>
      <c r="L24" s="84" t="s">
        <v>0</v>
      </c>
      <c r="M24" s="2">
        <f>IF(DataKPI[[#This Row],[Niveau_satisfaction_1_5]]&lt;=Paramètres!$C$4,1,0)</f>
        <v>0</v>
      </c>
      <c r="N24" s="2">
        <f>IF(DataKPI[[#This Row],[Niveau_gravité_1_3]]=3,1,0)</f>
        <v>1</v>
      </c>
      <c r="O24" s="3">
        <f>IF(DataKPI[[#This Row],[Score_accessibilité_0_100]]&lt;Paramètres!$C$5,1,0)</f>
        <v>0</v>
      </c>
      <c r="P24" s="4">
        <f>IF(DataKPI[[#This Row],[Temps_attente_minutes]]&gt;Paramètres!$C$6,1,0)</f>
        <v>0</v>
      </c>
    </row>
    <row r="25" spans="1:16" ht="15.75">
      <c r="A25" s="83">
        <v>45661</v>
      </c>
      <c r="B25" s="84" t="s">
        <v>27</v>
      </c>
      <c r="C25" s="84">
        <v>69001</v>
      </c>
      <c r="D25" s="84" t="s">
        <v>18</v>
      </c>
      <c r="E25" s="84" t="s">
        <v>34</v>
      </c>
      <c r="F25" s="84">
        <v>40</v>
      </c>
      <c r="G25" s="84">
        <v>3</v>
      </c>
      <c r="H25" s="84" t="s">
        <v>26</v>
      </c>
      <c r="I25" s="84">
        <v>1</v>
      </c>
      <c r="J25" s="84">
        <v>64</v>
      </c>
      <c r="K25" s="84" t="s">
        <v>46</v>
      </c>
      <c r="L25" s="84" t="s">
        <v>15</v>
      </c>
      <c r="M25" s="2">
        <f>IF(DataKPI[[#This Row],[Niveau_satisfaction_1_5]]&lt;=Paramètres!$C$4,1,0)</f>
        <v>0</v>
      </c>
      <c r="N25" s="2">
        <f>IF(DataKPI[[#This Row],[Niveau_gravité_1_3]]=3,1,0)</f>
        <v>0</v>
      </c>
      <c r="O25" s="3">
        <f>IF(DataKPI[[#This Row],[Score_accessibilité_0_100]]&lt;Paramètres!$C$5,1,0)</f>
        <v>0</v>
      </c>
      <c r="P25" s="4">
        <f>IF(DataKPI[[#This Row],[Temps_attente_minutes]]&gt;Paramètres!$C$6,1,0)</f>
        <v>1</v>
      </c>
    </row>
    <row r="26" spans="1:16" ht="15.75">
      <c r="A26" s="83">
        <v>45673</v>
      </c>
      <c r="B26" s="84" t="s">
        <v>28</v>
      </c>
      <c r="C26" s="84">
        <v>69100</v>
      </c>
      <c r="D26" s="84" t="s">
        <v>12</v>
      </c>
      <c r="E26" s="85" t="s">
        <v>75</v>
      </c>
      <c r="F26" s="84">
        <v>19</v>
      </c>
      <c r="G26" s="84">
        <v>2</v>
      </c>
      <c r="H26" s="84" t="s">
        <v>19</v>
      </c>
      <c r="I26" s="84">
        <v>3</v>
      </c>
      <c r="J26" s="84">
        <v>66</v>
      </c>
      <c r="K26" s="84" t="s">
        <v>14</v>
      </c>
      <c r="L26" s="84" t="s">
        <v>15</v>
      </c>
      <c r="M26" s="2">
        <f>IF(DataKPI[[#This Row],[Niveau_satisfaction_1_5]]&lt;=Paramètres!$C$4,1,0)</f>
        <v>1</v>
      </c>
      <c r="N26" s="2">
        <f>IF(DataKPI[[#This Row],[Niveau_gravité_1_3]]=3,1,0)</f>
        <v>1</v>
      </c>
      <c r="O26" s="3">
        <f>IF(DataKPI[[#This Row],[Score_accessibilité_0_100]]&lt;Paramètres!$C$5,1,0)</f>
        <v>0</v>
      </c>
      <c r="P26" s="4">
        <f>IF(DataKPI[[#This Row],[Temps_attente_minutes]]&gt;Paramètres!$C$6,1,0)</f>
        <v>0</v>
      </c>
    </row>
    <row r="27" spans="1:16" ht="15.75">
      <c r="A27" s="83">
        <v>45680</v>
      </c>
      <c r="B27" s="84" t="s">
        <v>29</v>
      </c>
      <c r="C27" s="84">
        <v>38400</v>
      </c>
      <c r="D27" s="84" t="s">
        <v>21</v>
      </c>
      <c r="E27" s="84" t="s">
        <v>35</v>
      </c>
      <c r="F27" s="84">
        <v>11</v>
      </c>
      <c r="G27" s="84">
        <v>5</v>
      </c>
      <c r="H27" s="84" t="s">
        <v>1</v>
      </c>
      <c r="I27" s="84">
        <v>1</v>
      </c>
      <c r="J27" s="84">
        <v>80</v>
      </c>
      <c r="K27" s="84" t="s">
        <v>20</v>
      </c>
      <c r="L27" s="84" t="s">
        <v>15</v>
      </c>
      <c r="M27" s="2">
        <f>IF(DataKPI[[#This Row],[Niveau_satisfaction_1_5]]&lt;=Paramètres!$C$4,1,0)</f>
        <v>0</v>
      </c>
      <c r="N27" s="2">
        <f>IF(DataKPI[[#This Row],[Niveau_gravité_1_3]]=3,1,0)</f>
        <v>0</v>
      </c>
      <c r="O27" s="3">
        <f>IF(DataKPI[[#This Row],[Score_accessibilité_0_100]]&lt;Paramètres!$C$5,1,0)</f>
        <v>0</v>
      </c>
      <c r="P27" s="4">
        <f>IF(DataKPI[[#This Row],[Temps_attente_minutes]]&gt;Paramètres!$C$6,1,0)</f>
        <v>0</v>
      </c>
    </row>
    <row r="28" spans="1:16" ht="15.75">
      <c r="A28" s="83">
        <v>45702</v>
      </c>
      <c r="B28" s="84" t="s">
        <v>29</v>
      </c>
      <c r="C28" s="84">
        <v>38000</v>
      </c>
      <c r="D28" s="84" t="s">
        <v>12</v>
      </c>
      <c r="E28" s="85" t="s">
        <v>75</v>
      </c>
      <c r="F28" s="84">
        <v>6</v>
      </c>
      <c r="G28" s="84">
        <v>3</v>
      </c>
      <c r="H28" s="84" t="s">
        <v>1</v>
      </c>
      <c r="I28" s="84">
        <v>1</v>
      </c>
      <c r="J28" s="84">
        <v>86</v>
      </c>
      <c r="K28" s="84" t="s">
        <v>25</v>
      </c>
      <c r="L28" s="84" t="s">
        <v>23</v>
      </c>
      <c r="M28" s="2">
        <f>IF(DataKPI[[#This Row],[Niveau_satisfaction_1_5]]&lt;=Paramètres!$C$4,1,0)</f>
        <v>0</v>
      </c>
      <c r="N28" s="2">
        <f>IF(DataKPI[[#This Row],[Niveau_gravité_1_3]]=3,1,0)</f>
        <v>0</v>
      </c>
      <c r="O28" s="3">
        <f>IF(DataKPI[[#This Row],[Score_accessibilité_0_100]]&lt;Paramètres!$C$5,1,0)</f>
        <v>0</v>
      </c>
      <c r="P28" s="4">
        <f>IF(DataKPI[[#This Row],[Temps_attente_minutes]]&gt;Paramètres!$C$6,1,0)</f>
        <v>0</v>
      </c>
    </row>
    <row r="29" spans="1:16" ht="15.75">
      <c r="A29" s="83">
        <v>45740</v>
      </c>
      <c r="B29" s="84" t="s">
        <v>66</v>
      </c>
      <c r="C29" s="84">
        <v>26000</v>
      </c>
      <c r="D29" s="84" t="s">
        <v>18</v>
      </c>
      <c r="E29" s="84" t="s">
        <v>34</v>
      </c>
      <c r="F29" s="84">
        <v>13</v>
      </c>
      <c r="G29" s="84">
        <v>4</v>
      </c>
      <c r="H29" s="84" t="s">
        <v>13</v>
      </c>
      <c r="I29" s="84">
        <v>1</v>
      </c>
      <c r="J29" s="84">
        <v>56</v>
      </c>
      <c r="K29" s="84" t="s">
        <v>45</v>
      </c>
      <c r="L29" s="84" t="s">
        <v>0</v>
      </c>
      <c r="M29" s="2">
        <f>IF(DataKPI[[#This Row],[Niveau_satisfaction_1_5]]&lt;=Paramètres!$C$4,1,0)</f>
        <v>0</v>
      </c>
      <c r="N29" s="2">
        <f>IF(DataKPI[[#This Row],[Niveau_gravité_1_3]]=3,1,0)</f>
        <v>0</v>
      </c>
      <c r="O29" s="3">
        <f>IF(DataKPI[[#This Row],[Score_accessibilité_0_100]]&lt;Paramètres!$C$5,1,0)</f>
        <v>1</v>
      </c>
      <c r="P29" s="4">
        <f>IF(DataKPI[[#This Row],[Temps_attente_minutes]]&gt;Paramètres!$C$6,1,0)</f>
        <v>0</v>
      </c>
    </row>
    <row r="30" spans="1:16" ht="15.75">
      <c r="A30" s="83">
        <v>45688</v>
      </c>
      <c r="B30" s="84" t="s">
        <v>27</v>
      </c>
      <c r="C30" s="84">
        <v>69003</v>
      </c>
      <c r="D30" s="84" t="s">
        <v>21</v>
      </c>
      <c r="E30" s="84" t="s">
        <v>70</v>
      </c>
      <c r="F30" s="84">
        <v>23</v>
      </c>
      <c r="G30" s="84">
        <v>4</v>
      </c>
      <c r="H30" s="84" t="s">
        <v>1</v>
      </c>
      <c r="I30" s="84">
        <v>3</v>
      </c>
      <c r="J30" s="84">
        <v>64</v>
      </c>
      <c r="K30" s="84" t="s">
        <v>46</v>
      </c>
      <c r="L30" s="84" t="s">
        <v>0</v>
      </c>
      <c r="M30" s="2">
        <f>IF(DataKPI[[#This Row],[Niveau_satisfaction_1_5]]&lt;=Paramètres!$C$4,1,0)</f>
        <v>0</v>
      </c>
      <c r="N30" s="2">
        <f>IF(DataKPI[[#This Row],[Niveau_gravité_1_3]]=3,1,0)</f>
        <v>1</v>
      </c>
      <c r="O30" s="3">
        <f>IF(DataKPI[[#This Row],[Score_accessibilité_0_100]]&lt;Paramètres!$C$5,1,0)</f>
        <v>0</v>
      </c>
      <c r="P30" s="4">
        <f>IF(DataKPI[[#This Row],[Temps_attente_minutes]]&gt;Paramètres!$C$6,1,0)</f>
        <v>0</v>
      </c>
    </row>
    <row r="31" spans="1:16" ht="15.75">
      <c r="A31" s="83">
        <v>45681</v>
      </c>
      <c r="B31" s="84" t="s">
        <v>66</v>
      </c>
      <c r="C31" s="84">
        <v>26000</v>
      </c>
      <c r="D31" s="84" t="s">
        <v>21</v>
      </c>
      <c r="E31" s="84" t="s">
        <v>71</v>
      </c>
      <c r="F31" s="84">
        <v>32</v>
      </c>
      <c r="G31" s="84">
        <v>4</v>
      </c>
      <c r="H31" s="84" t="s">
        <v>26</v>
      </c>
      <c r="I31" s="84">
        <v>1</v>
      </c>
      <c r="J31" s="84">
        <v>79</v>
      </c>
      <c r="K31" s="84" t="s">
        <v>45</v>
      </c>
      <c r="L31" s="84" t="s">
        <v>23</v>
      </c>
      <c r="M31" s="2">
        <f>IF(DataKPI[[#This Row],[Niveau_satisfaction_1_5]]&lt;=Paramètres!$C$4,1,0)</f>
        <v>0</v>
      </c>
      <c r="N31" s="2">
        <f>IF(DataKPI[[#This Row],[Niveau_gravité_1_3]]=3,1,0)</f>
        <v>0</v>
      </c>
      <c r="O31" s="3">
        <f>IF(DataKPI[[#This Row],[Score_accessibilité_0_100]]&lt;Paramètres!$C$5,1,0)</f>
        <v>0</v>
      </c>
      <c r="P31" s="4">
        <f>IF(DataKPI[[#This Row],[Temps_attente_minutes]]&gt;Paramètres!$C$6,1,0)</f>
        <v>1</v>
      </c>
    </row>
    <row r="32" spans="1:16" ht="15.75">
      <c r="A32" s="83">
        <v>45705</v>
      </c>
      <c r="B32" s="84" t="s">
        <v>66</v>
      </c>
      <c r="C32" s="84">
        <v>26000</v>
      </c>
      <c r="D32" s="84" t="s">
        <v>21</v>
      </c>
      <c r="E32" s="84" t="s">
        <v>35</v>
      </c>
      <c r="F32" s="84">
        <v>19</v>
      </c>
      <c r="G32" s="84">
        <v>3</v>
      </c>
      <c r="H32" s="84" t="s">
        <v>24</v>
      </c>
      <c r="I32" s="84">
        <v>2</v>
      </c>
      <c r="J32" s="84">
        <v>94</v>
      </c>
      <c r="K32" s="84" t="s">
        <v>25</v>
      </c>
      <c r="L32" s="84" t="s">
        <v>23</v>
      </c>
      <c r="M32" s="2">
        <f>IF(DataKPI[[#This Row],[Niveau_satisfaction_1_5]]&lt;=Paramètres!$C$4,1,0)</f>
        <v>0</v>
      </c>
      <c r="N32" s="2">
        <f>IF(DataKPI[[#This Row],[Niveau_gravité_1_3]]=3,1,0)</f>
        <v>0</v>
      </c>
      <c r="O32" s="3">
        <f>IF(DataKPI[[#This Row],[Score_accessibilité_0_100]]&lt;Paramètres!$C$5,1,0)</f>
        <v>0</v>
      </c>
      <c r="P32" s="4">
        <f>IF(DataKPI[[#This Row],[Temps_attente_minutes]]&gt;Paramètres!$C$6,1,0)</f>
        <v>0</v>
      </c>
    </row>
    <row r="33" spans="1:16" ht="15.75">
      <c r="A33" s="83">
        <v>45698</v>
      </c>
      <c r="B33" s="84" t="s">
        <v>28</v>
      </c>
      <c r="C33" s="84">
        <v>69100</v>
      </c>
      <c r="D33" s="84" t="s">
        <v>12</v>
      </c>
      <c r="E33" s="84" t="s">
        <v>68</v>
      </c>
      <c r="F33" s="84">
        <v>28</v>
      </c>
      <c r="G33" s="84">
        <v>3</v>
      </c>
      <c r="H33" s="84" t="s">
        <v>33</v>
      </c>
      <c r="I33" s="84">
        <v>2</v>
      </c>
      <c r="J33" s="84">
        <v>75</v>
      </c>
      <c r="K33" s="84" t="s">
        <v>14</v>
      </c>
      <c r="L33" s="84" t="s">
        <v>15</v>
      </c>
      <c r="M33" s="2">
        <f>IF(DataKPI[[#This Row],[Niveau_satisfaction_1_5]]&lt;=Paramètres!$C$4,1,0)</f>
        <v>0</v>
      </c>
      <c r="N33" s="2">
        <f>IF(DataKPI[[#This Row],[Niveau_gravité_1_3]]=3,1,0)</f>
        <v>0</v>
      </c>
      <c r="O33" s="3">
        <f>IF(DataKPI[[#This Row],[Score_accessibilité_0_100]]&lt;Paramètres!$C$5,1,0)</f>
        <v>0</v>
      </c>
      <c r="P33" s="4">
        <f>IF(DataKPI[[#This Row],[Temps_attente_minutes]]&gt;Paramètres!$C$6,1,0)</f>
        <v>0</v>
      </c>
    </row>
    <row r="34" spans="1:16" ht="15.75">
      <c r="A34" s="83">
        <v>45717</v>
      </c>
      <c r="B34" s="84" t="s">
        <v>29</v>
      </c>
      <c r="C34" s="84">
        <v>38100</v>
      </c>
      <c r="D34" s="84" t="s">
        <v>12</v>
      </c>
      <c r="E34" s="85" t="s">
        <v>75</v>
      </c>
      <c r="F34" s="84">
        <v>12</v>
      </c>
      <c r="G34" s="84">
        <v>2</v>
      </c>
      <c r="H34" s="84" t="s">
        <v>13</v>
      </c>
      <c r="I34" s="84">
        <v>1</v>
      </c>
      <c r="J34" s="84">
        <v>77</v>
      </c>
      <c r="K34" s="84" t="s">
        <v>46</v>
      </c>
      <c r="L34" s="84" t="s">
        <v>15</v>
      </c>
      <c r="M34" s="2">
        <f>IF(DataKPI[[#This Row],[Niveau_satisfaction_1_5]]&lt;=Paramètres!$C$4,1,0)</f>
        <v>1</v>
      </c>
      <c r="N34" s="2">
        <f>IF(DataKPI[[#This Row],[Niveau_gravité_1_3]]=3,1,0)</f>
        <v>0</v>
      </c>
      <c r="O34" s="3">
        <f>IF(DataKPI[[#This Row],[Score_accessibilité_0_100]]&lt;Paramètres!$C$5,1,0)</f>
        <v>0</v>
      </c>
      <c r="P34" s="4">
        <f>IF(DataKPI[[#This Row],[Temps_attente_minutes]]&gt;Paramètres!$C$6,1,0)</f>
        <v>0</v>
      </c>
    </row>
    <row r="35" spans="1:16" ht="15.75">
      <c r="A35" s="83">
        <v>45720</v>
      </c>
      <c r="B35" s="84" t="s">
        <v>27</v>
      </c>
      <c r="C35" s="84">
        <v>69001</v>
      </c>
      <c r="D35" s="84" t="s">
        <v>18</v>
      </c>
      <c r="E35" s="84" t="s">
        <v>34</v>
      </c>
      <c r="F35" s="84">
        <v>16</v>
      </c>
      <c r="G35" s="84">
        <v>3</v>
      </c>
      <c r="H35" s="84" t="s">
        <v>24</v>
      </c>
      <c r="I35" s="84">
        <v>1</v>
      </c>
      <c r="J35" s="84">
        <v>75</v>
      </c>
      <c r="K35" s="84" t="s">
        <v>46</v>
      </c>
      <c r="L35" s="84" t="s">
        <v>23</v>
      </c>
      <c r="M35" s="2">
        <f>IF(DataKPI[[#This Row],[Niveau_satisfaction_1_5]]&lt;=Paramètres!$C$4,1,0)</f>
        <v>0</v>
      </c>
      <c r="N35" s="2">
        <f>IF(DataKPI[[#This Row],[Niveau_gravité_1_3]]=3,1,0)</f>
        <v>0</v>
      </c>
      <c r="O35" s="3">
        <f>IF(DataKPI[[#This Row],[Score_accessibilité_0_100]]&lt;Paramètres!$C$5,1,0)</f>
        <v>0</v>
      </c>
      <c r="P35" s="4">
        <f>IF(DataKPI[[#This Row],[Temps_attente_minutes]]&gt;Paramètres!$C$6,1,0)</f>
        <v>0</v>
      </c>
    </row>
    <row r="36" spans="1:16" ht="15.75">
      <c r="A36" s="83">
        <v>45675</v>
      </c>
      <c r="B36" s="84" t="s">
        <v>64</v>
      </c>
      <c r="C36" s="84">
        <v>74000</v>
      </c>
      <c r="D36" s="84" t="s">
        <v>21</v>
      </c>
      <c r="E36" s="84" t="s">
        <v>70</v>
      </c>
      <c r="F36" s="84">
        <v>9</v>
      </c>
      <c r="G36" s="84">
        <v>4</v>
      </c>
      <c r="H36" s="84" t="s">
        <v>16</v>
      </c>
      <c r="I36" s="84">
        <v>3</v>
      </c>
      <c r="J36" s="84">
        <v>84</v>
      </c>
      <c r="K36" s="84" t="s">
        <v>46</v>
      </c>
      <c r="L36" s="84" t="s">
        <v>15</v>
      </c>
      <c r="M36" s="2">
        <f>IF(DataKPI[[#This Row],[Niveau_satisfaction_1_5]]&lt;=Paramètres!$C$4,1,0)</f>
        <v>0</v>
      </c>
      <c r="N36" s="2">
        <f>IF(DataKPI[[#This Row],[Niveau_gravité_1_3]]=3,1,0)</f>
        <v>1</v>
      </c>
      <c r="O36" s="3">
        <f>IF(DataKPI[[#This Row],[Score_accessibilité_0_100]]&lt;Paramètres!$C$5,1,0)</f>
        <v>0</v>
      </c>
      <c r="P36" s="4">
        <f>IF(DataKPI[[#This Row],[Temps_attente_minutes]]&gt;Paramètres!$C$6,1,0)</f>
        <v>0</v>
      </c>
    </row>
    <row r="37" spans="1:16" ht="15.75">
      <c r="A37" s="83">
        <v>45710</v>
      </c>
      <c r="B37" s="84" t="s">
        <v>27</v>
      </c>
      <c r="C37" s="84">
        <v>69007</v>
      </c>
      <c r="D37" s="84" t="s">
        <v>18</v>
      </c>
      <c r="E37" s="84" t="s">
        <v>32</v>
      </c>
      <c r="F37" s="84">
        <v>7</v>
      </c>
      <c r="G37" s="84">
        <v>4</v>
      </c>
      <c r="H37" s="84" t="s">
        <v>33</v>
      </c>
      <c r="I37" s="84">
        <v>2</v>
      </c>
      <c r="J37" s="84">
        <v>86</v>
      </c>
      <c r="K37" s="84" t="s">
        <v>45</v>
      </c>
      <c r="L37" s="84" t="s">
        <v>0</v>
      </c>
      <c r="M37" s="2">
        <f>IF(DataKPI[[#This Row],[Niveau_satisfaction_1_5]]&lt;=Paramètres!$C$4,1,0)</f>
        <v>0</v>
      </c>
      <c r="N37" s="2">
        <f>IF(DataKPI[[#This Row],[Niveau_gravité_1_3]]=3,1,0)</f>
        <v>0</v>
      </c>
      <c r="O37" s="3">
        <f>IF(DataKPI[[#This Row],[Score_accessibilité_0_100]]&lt;Paramètres!$C$5,1,0)</f>
        <v>0</v>
      </c>
      <c r="P37" s="4">
        <f>IF(DataKPI[[#This Row],[Temps_attente_minutes]]&gt;Paramètres!$C$6,1,0)</f>
        <v>0</v>
      </c>
    </row>
    <row r="38" spans="1:16" ht="15.75">
      <c r="A38" s="83">
        <v>45724</v>
      </c>
      <c r="B38" s="84" t="s">
        <v>66</v>
      </c>
      <c r="C38" s="84">
        <v>26000</v>
      </c>
      <c r="D38" s="84" t="s">
        <v>18</v>
      </c>
      <c r="E38" s="84" t="s">
        <v>32</v>
      </c>
      <c r="F38" s="84">
        <v>6</v>
      </c>
      <c r="G38" s="84">
        <v>5</v>
      </c>
      <c r="H38" s="84" t="s">
        <v>1</v>
      </c>
      <c r="I38" s="84">
        <v>3</v>
      </c>
      <c r="J38" s="84">
        <v>80</v>
      </c>
      <c r="K38" s="84" t="s">
        <v>46</v>
      </c>
      <c r="L38" s="84" t="s">
        <v>23</v>
      </c>
      <c r="M38" s="2">
        <f>IF(DataKPI[[#This Row],[Niveau_satisfaction_1_5]]&lt;=Paramètres!$C$4,1,0)</f>
        <v>0</v>
      </c>
      <c r="N38" s="2">
        <f>IF(DataKPI[[#This Row],[Niveau_gravité_1_3]]=3,1,0)</f>
        <v>1</v>
      </c>
      <c r="O38" s="3">
        <f>IF(DataKPI[[#This Row],[Score_accessibilité_0_100]]&lt;Paramètres!$C$5,1,0)</f>
        <v>0</v>
      </c>
      <c r="P38" s="4">
        <f>IF(DataKPI[[#This Row],[Temps_attente_minutes]]&gt;Paramètres!$C$6,1,0)</f>
        <v>0</v>
      </c>
    </row>
    <row r="39" spans="1:16" ht="15.75">
      <c r="A39" s="83">
        <v>45742</v>
      </c>
      <c r="B39" s="84" t="s">
        <v>27</v>
      </c>
      <c r="C39" s="84">
        <v>69003</v>
      </c>
      <c r="D39" s="84" t="s">
        <v>21</v>
      </c>
      <c r="E39" s="84" t="s">
        <v>70</v>
      </c>
      <c r="F39" s="84">
        <v>40</v>
      </c>
      <c r="G39" s="84">
        <v>2</v>
      </c>
      <c r="H39" s="84" t="s">
        <v>1</v>
      </c>
      <c r="I39" s="84">
        <v>3</v>
      </c>
      <c r="J39" s="84">
        <v>64</v>
      </c>
      <c r="K39" s="84" t="s">
        <v>45</v>
      </c>
      <c r="L39" s="84" t="s">
        <v>23</v>
      </c>
      <c r="M39" s="2">
        <f>IF(DataKPI[[#This Row],[Niveau_satisfaction_1_5]]&lt;=Paramètres!$C$4,1,0)</f>
        <v>1</v>
      </c>
      <c r="N39" s="2">
        <f>IF(DataKPI[[#This Row],[Niveau_gravité_1_3]]=3,1,0)</f>
        <v>1</v>
      </c>
      <c r="O39" s="3">
        <f>IF(DataKPI[[#This Row],[Score_accessibilité_0_100]]&lt;Paramètres!$C$5,1,0)</f>
        <v>0</v>
      </c>
      <c r="P39" s="4">
        <f>IF(DataKPI[[#This Row],[Temps_attente_minutes]]&gt;Paramètres!$C$6,1,0)</f>
        <v>1</v>
      </c>
    </row>
    <row r="40" spans="1:16" ht="15.75">
      <c r="A40" s="83">
        <v>45693</v>
      </c>
      <c r="B40" s="84" t="s">
        <v>64</v>
      </c>
      <c r="C40" s="84">
        <v>74000</v>
      </c>
      <c r="D40" s="84" t="s">
        <v>12</v>
      </c>
      <c r="E40" s="84" t="s">
        <v>30</v>
      </c>
      <c r="F40" s="84">
        <v>15</v>
      </c>
      <c r="G40" s="84">
        <v>2</v>
      </c>
      <c r="H40" s="84" t="s">
        <v>16</v>
      </c>
      <c r="I40" s="84">
        <v>3</v>
      </c>
      <c r="J40" s="84">
        <v>58</v>
      </c>
      <c r="K40" s="84" t="s">
        <v>25</v>
      </c>
      <c r="L40" s="84" t="s">
        <v>0</v>
      </c>
      <c r="M40" s="2">
        <f>IF(DataKPI[[#This Row],[Niveau_satisfaction_1_5]]&lt;=Paramètres!$C$4,1,0)</f>
        <v>1</v>
      </c>
      <c r="N40" s="2">
        <f>IF(DataKPI[[#This Row],[Niveau_gravité_1_3]]=3,1,0)</f>
        <v>1</v>
      </c>
      <c r="O40" s="3">
        <f>IF(DataKPI[[#This Row],[Score_accessibilité_0_100]]&lt;Paramètres!$C$5,1,0)</f>
        <v>1</v>
      </c>
      <c r="P40" s="4">
        <f>IF(DataKPI[[#This Row],[Temps_attente_minutes]]&gt;Paramètres!$C$6,1,0)</f>
        <v>0</v>
      </c>
    </row>
    <row r="41" spans="1:16" ht="15.75">
      <c r="A41" s="83">
        <v>45707</v>
      </c>
      <c r="B41" s="84" t="s">
        <v>29</v>
      </c>
      <c r="C41" s="84">
        <v>38400</v>
      </c>
      <c r="D41" s="84" t="s">
        <v>18</v>
      </c>
      <c r="E41" s="84" t="s">
        <v>34</v>
      </c>
      <c r="F41" s="84">
        <v>39</v>
      </c>
      <c r="G41" s="84">
        <v>3</v>
      </c>
      <c r="H41" s="84" t="s">
        <v>1</v>
      </c>
      <c r="I41" s="84">
        <v>1</v>
      </c>
      <c r="J41" s="84">
        <v>93</v>
      </c>
      <c r="K41" s="84" t="s">
        <v>14</v>
      </c>
      <c r="L41" s="84" t="s">
        <v>23</v>
      </c>
      <c r="M41" s="2">
        <f>IF(DataKPI[[#This Row],[Niveau_satisfaction_1_5]]&lt;=Paramètres!$C$4,1,0)</f>
        <v>0</v>
      </c>
      <c r="N41" s="2">
        <f>IF(DataKPI[[#This Row],[Niveau_gravité_1_3]]=3,1,0)</f>
        <v>0</v>
      </c>
      <c r="O41" s="3">
        <f>IF(DataKPI[[#This Row],[Score_accessibilité_0_100]]&lt;Paramètres!$C$5,1,0)</f>
        <v>0</v>
      </c>
      <c r="P41" s="4">
        <f>IF(DataKPI[[#This Row],[Temps_attente_minutes]]&gt;Paramètres!$C$6,1,0)</f>
        <v>1</v>
      </c>
    </row>
    <row r="42" spans="1:16" ht="15.75">
      <c r="A42" s="83">
        <v>45691</v>
      </c>
      <c r="B42" s="84" t="s">
        <v>27</v>
      </c>
      <c r="C42" s="84">
        <v>69002</v>
      </c>
      <c r="D42" s="84" t="s">
        <v>21</v>
      </c>
      <c r="E42" s="84" t="s">
        <v>35</v>
      </c>
      <c r="F42" s="84">
        <v>8</v>
      </c>
      <c r="G42" s="84">
        <v>4</v>
      </c>
      <c r="H42" s="84" t="s">
        <v>13</v>
      </c>
      <c r="I42" s="84">
        <v>1</v>
      </c>
      <c r="J42" s="84">
        <v>84</v>
      </c>
      <c r="K42" s="84" t="s">
        <v>25</v>
      </c>
      <c r="L42" s="84" t="s">
        <v>17</v>
      </c>
      <c r="M42" s="2">
        <f>IF(DataKPI[[#This Row],[Niveau_satisfaction_1_5]]&lt;=Paramètres!$C$4,1,0)</f>
        <v>0</v>
      </c>
      <c r="N42" s="2">
        <f>IF(DataKPI[[#This Row],[Niveau_gravité_1_3]]=3,1,0)</f>
        <v>0</v>
      </c>
      <c r="O42" s="3">
        <f>IF(DataKPI[[#This Row],[Score_accessibilité_0_100]]&lt;Paramètres!$C$5,1,0)</f>
        <v>0</v>
      </c>
      <c r="P42" s="4">
        <f>IF(DataKPI[[#This Row],[Temps_attente_minutes]]&gt;Paramètres!$C$6,1,0)</f>
        <v>0</v>
      </c>
    </row>
    <row r="43" spans="1:16" ht="15.75">
      <c r="A43" s="83">
        <v>45695</v>
      </c>
      <c r="B43" s="84" t="s">
        <v>29</v>
      </c>
      <c r="C43" s="84">
        <v>38400</v>
      </c>
      <c r="D43" s="84" t="s">
        <v>12</v>
      </c>
      <c r="E43" s="84" t="s">
        <v>68</v>
      </c>
      <c r="F43" s="84">
        <v>40</v>
      </c>
      <c r="G43" s="84">
        <v>2</v>
      </c>
      <c r="H43" s="84" t="s">
        <v>1</v>
      </c>
      <c r="I43" s="84">
        <v>2</v>
      </c>
      <c r="J43" s="84">
        <v>81</v>
      </c>
      <c r="K43" s="84" t="s">
        <v>45</v>
      </c>
      <c r="L43" s="84" t="s">
        <v>17</v>
      </c>
      <c r="M43" s="2">
        <f>IF(DataKPI[[#This Row],[Niveau_satisfaction_1_5]]&lt;=Paramètres!$C$4,1,0)</f>
        <v>1</v>
      </c>
      <c r="N43" s="2">
        <f>IF(DataKPI[[#This Row],[Niveau_gravité_1_3]]=3,1,0)</f>
        <v>0</v>
      </c>
      <c r="O43" s="3">
        <f>IF(DataKPI[[#This Row],[Score_accessibilité_0_100]]&lt;Paramètres!$C$5,1,0)</f>
        <v>0</v>
      </c>
      <c r="P43" s="4">
        <f>IF(DataKPI[[#This Row],[Temps_attente_minutes]]&gt;Paramètres!$C$6,1,0)</f>
        <v>1</v>
      </c>
    </row>
    <row r="44" spans="1:16" ht="15.75">
      <c r="A44" s="83">
        <v>45661</v>
      </c>
      <c r="B44" s="84" t="s">
        <v>64</v>
      </c>
      <c r="C44" s="84">
        <v>74000</v>
      </c>
      <c r="D44" s="84" t="s">
        <v>21</v>
      </c>
      <c r="E44" s="84" t="s">
        <v>71</v>
      </c>
      <c r="F44" s="84">
        <v>32</v>
      </c>
      <c r="G44" s="84">
        <v>4</v>
      </c>
      <c r="H44" s="84" t="s">
        <v>19</v>
      </c>
      <c r="I44" s="84">
        <v>1</v>
      </c>
      <c r="J44" s="84">
        <v>95</v>
      </c>
      <c r="K44" s="84" t="s">
        <v>20</v>
      </c>
      <c r="L44" s="84" t="s">
        <v>0</v>
      </c>
      <c r="M44" s="2">
        <f>IF(DataKPI[[#This Row],[Niveau_satisfaction_1_5]]&lt;=Paramètres!$C$4,1,0)</f>
        <v>0</v>
      </c>
      <c r="N44" s="2">
        <f>IF(DataKPI[[#This Row],[Niveau_gravité_1_3]]=3,1,0)</f>
        <v>0</v>
      </c>
      <c r="O44" s="3">
        <f>IF(DataKPI[[#This Row],[Score_accessibilité_0_100]]&lt;Paramètres!$C$5,1,0)</f>
        <v>0</v>
      </c>
      <c r="P44" s="4">
        <f>IF(DataKPI[[#This Row],[Temps_attente_minutes]]&gt;Paramètres!$C$6,1,0)</f>
        <v>1</v>
      </c>
    </row>
    <row r="45" spans="1:16" ht="15.75">
      <c r="A45" s="83">
        <v>45671</v>
      </c>
      <c r="B45" s="84" t="s">
        <v>64</v>
      </c>
      <c r="C45" s="84">
        <v>74000</v>
      </c>
      <c r="D45" s="84" t="s">
        <v>18</v>
      </c>
      <c r="E45" s="84" t="s">
        <v>69</v>
      </c>
      <c r="F45" s="84">
        <v>37</v>
      </c>
      <c r="G45" s="84">
        <v>3</v>
      </c>
      <c r="H45" s="84" t="s">
        <v>1</v>
      </c>
      <c r="I45" s="84">
        <v>2</v>
      </c>
      <c r="J45" s="84">
        <v>86</v>
      </c>
      <c r="K45" s="84" t="s">
        <v>46</v>
      </c>
      <c r="L45" s="84" t="s">
        <v>0</v>
      </c>
      <c r="M45" s="2">
        <f>IF(DataKPI[[#This Row],[Niveau_satisfaction_1_5]]&lt;=Paramètres!$C$4,1,0)</f>
        <v>0</v>
      </c>
      <c r="N45" s="2">
        <f>IF(DataKPI[[#This Row],[Niveau_gravité_1_3]]=3,1,0)</f>
        <v>0</v>
      </c>
      <c r="O45" s="3">
        <f>IF(DataKPI[[#This Row],[Score_accessibilité_0_100]]&lt;Paramètres!$C$5,1,0)</f>
        <v>0</v>
      </c>
      <c r="P45" s="4">
        <f>IF(DataKPI[[#This Row],[Temps_attente_minutes]]&gt;Paramètres!$C$6,1,0)</f>
        <v>1</v>
      </c>
    </row>
    <row r="46" spans="1:16" ht="15.75">
      <c r="A46" s="83">
        <v>45695</v>
      </c>
      <c r="B46" s="84" t="s">
        <v>28</v>
      </c>
      <c r="C46" s="84">
        <v>69100</v>
      </c>
      <c r="D46" s="84" t="s">
        <v>12</v>
      </c>
      <c r="E46" s="84" t="s">
        <v>30</v>
      </c>
      <c r="F46" s="84">
        <v>7</v>
      </c>
      <c r="G46" s="84">
        <v>4</v>
      </c>
      <c r="H46" s="84" t="s">
        <v>26</v>
      </c>
      <c r="I46" s="84">
        <v>2</v>
      </c>
      <c r="J46" s="84">
        <v>67</v>
      </c>
      <c r="K46" s="84" t="s">
        <v>20</v>
      </c>
      <c r="L46" s="84" t="s">
        <v>0</v>
      </c>
      <c r="M46" s="2">
        <f>IF(DataKPI[[#This Row],[Niveau_satisfaction_1_5]]&lt;=Paramètres!$C$4,1,0)</f>
        <v>0</v>
      </c>
      <c r="N46" s="2">
        <f>IF(DataKPI[[#This Row],[Niveau_gravité_1_3]]=3,1,0)</f>
        <v>0</v>
      </c>
      <c r="O46" s="3">
        <f>IF(DataKPI[[#This Row],[Score_accessibilité_0_100]]&lt;Paramètres!$C$5,1,0)</f>
        <v>0</v>
      </c>
      <c r="P46" s="4">
        <f>IF(DataKPI[[#This Row],[Temps_attente_minutes]]&gt;Paramètres!$C$6,1,0)</f>
        <v>0</v>
      </c>
    </row>
    <row r="47" spans="1:16" ht="15.75">
      <c r="A47" s="83">
        <v>45695</v>
      </c>
      <c r="B47" s="84" t="s">
        <v>27</v>
      </c>
      <c r="C47" s="84">
        <v>69001</v>
      </c>
      <c r="D47" s="84" t="s">
        <v>21</v>
      </c>
      <c r="E47" s="84" t="s">
        <v>70</v>
      </c>
      <c r="F47" s="84">
        <v>35</v>
      </c>
      <c r="G47" s="84">
        <v>3</v>
      </c>
      <c r="H47" s="84" t="s">
        <v>16</v>
      </c>
      <c r="I47" s="84">
        <v>1</v>
      </c>
      <c r="J47" s="84">
        <v>76</v>
      </c>
      <c r="K47" s="84" t="s">
        <v>14</v>
      </c>
      <c r="L47" s="84" t="s">
        <v>0</v>
      </c>
      <c r="M47" s="2">
        <f>IF(DataKPI[[#This Row],[Niveau_satisfaction_1_5]]&lt;=Paramètres!$C$4,1,0)</f>
        <v>0</v>
      </c>
      <c r="N47" s="2">
        <f>IF(DataKPI[[#This Row],[Niveau_gravité_1_3]]=3,1,0)</f>
        <v>0</v>
      </c>
      <c r="O47" s="3">
        <f>IF(DataKPI[[#This Row],[Score_accessibilité_0_100]]&lt;Paramètres!$C$5,1,0)</f>
        <v>0</v>
      </c>
      <c r="P47" s="4">
        <f>IF(DataKPI[[#This Row],[Temps_attente_minutes]]&gt;Paramètres!$C$6,1,0)</f>
        <v>1</v>
      </c>
    </row>
    <row r="48" spans="1:16" ht="15.75">
      <c r="A48" s="83">
        <v>45746</v>
      </c>
      <c r="B48" s="84" t="s">
        <v>64</v>
      </c>
      <c r="C48" s="84">
        <v>74000</v>
      </c>
      <c r="D48" s="84" t="s">
        <v>21</v>
      </c>
      <c r="E48" s="84" t="s">
        <v>71</v>
      </c>
      <c r="F48" s="84">
        <v>29</v>
      </c>
      <c r="G48" s="84">
        <v>4</v>
      </c>
      <c r="H48" s="84" t="s">
        <v>1</v>
      </c>
      <c r="I48" s="84">
        <v>3</v>
      </c>
      <c r="J48" s="84">
        <v>91</v>
      </c>
      <c r="K48" s="84" t="s">
        <v>45</v>
      </c>
      <c r="L48" s="84" t="s">
        <v>0</v>
      </c>
      <c r="M48" s="2">
        <f>IF(DataKPI[[#This Row],[Niveau_satisfaction_1_5]]&lt;=Paramètres!$C$4,1,0)</f>
        <v>0</v>
      </c>
      <c r="N48" s="2">
        <f>IF(DataKPI[[#This Row],[Niveau_gravité_1_3]]=3,1,0)</f>
        <v>1</v>
      </c>
      <c r="O48" s="3">
        <f>IF(DataKPI[[#This Row],[Score_accessibilité_0_100]]&lt;Paramètres!$C$5,1,0)</f>
        <v>0</v>
      </c>
      <c r="P48" s="4">
        <f>IF(DataKPI[[#This Row],[Temps_attente_minutes]]&gt;Paramètres!$C$6,1,0)</f>
        <v>0</v>
      </c>
    </row>
    <row r="49" spans="1:16" ht="15.75">
      <c r="A49" s="83">
        <v>45692</v>
      </c>
      <c r="B49" s="84" t="s">
        <v>27</v>
      </c>
      <c r="C49" s="84">
        <v>69007</v>
      </c>
      <c r="D49" s="84" t="s">
        <v>21</v>
      </c>
      <c r="E49" s="84" t="s">
        <v>35</v>
      </c>
      <c r="F49" s="84">
        <v>7</v>
      </c>
      <c r="G49" s="84">
        <v>4</v>
      </c>
      <c r="H49" s="84" t="s">
        <v>26</v>
      </c>
      <c r="I49" s="84">
        <v>3</v>
      </c>
      <c r="J49" s="84">
        <v>78</v>
      </c>
      <c r="K49" s="84" t="s">
        <v>14</v>
      </c>
      <c r="L49" s="84" t="s">
        <v>15</v>
      </c>
      <c r="M49" s="2">
        <f>IF(DataKPI[[#This Row],[Niveau_satisfaction_1_5]]&lt;=Paramètres!$C$4,1,0)</f>
        <v>0</v>
      </c>
      <c r="N49" s="2">
        <f>IF(DataKPI[[#This Row],[Niveau_gravité_1_3]]=3,1,0)</f>
        <v>1</v>
      </c>
      <c r="O49" s="3">
        <f>IF(DataKPI[[#This Row],[Score_accessibilité_0_100]]&lt;Paramètres!$C$5,1,0)</f>
        <v>0</v>
      </c>
      <c r="P49" s="4">
        <f>IF(DataKPI[[#This Row],[Temps_attente_minutes]]&gt;Paramètres!$C$6,1,0)</f>
        <v>0</v>
      </c>
    </row>
    <row r="50" spans="1:16" ht="15.75">
      <c r="A50" s="83">
        <v>45713</v>
      </c>
      <c r="B50" s="84" t="s">
        <v>28</v>
      </c>
      <c r="C50" s="84">
        <v>69100</v>
      </c>
      <c r="D50" s="84" t="s">
        <v>12</v>
      </c>
      <c r="E50" s="85" t="s">
        <v>75</v>
      </c>
      <c r="F50" s="84">
        <v>10</v>
      </c>
      <c r="G50" s="84">
        <v>5</v>
      </c>
      <c r="H50" s="84" t="s">
        <v>1</v>
      </c>
      <c r="I50" s="84">
        <v>1</v>
      </c>
      <c r="J50" s="84">
        <v>81</v>
      </c>
      <c r="K50" s="84" t="s">
        <v>46</v>
      </c>
      <c r="L50" s="84" t="s">
        <v>23</v>
      </c>
      <c r="M50" s="2">
        <f>IF(DataKPI[[#This Row],[Niveau_satisfaction_1_5]]&lt;=Paramètres!$C$4,1,0)</f>
        <v>0</v>
      </c>
      <c r="N50" s="2">
        <f>IF(DataKPI[[#This Row],[Niveau_gravité_1_3]]=3,1,0)</f>
        <v>0</v>
      </c>
      <c r="O50" s="3">
        <f>IF(DataKPI[[#This Row],[Score_accessibilité_0_100]]&lt;Paramètres!$C$5,1,0)</f>
        <v>0</v>
      </c>
      <c r="P50" s="4">
        <f>IF(DataKPI[[#This Row],[Temps_attente_minutes]]&gt;Paramètres!$C$6,1,0)</f>
        <v>0</v>
      </c>
    </row>
    <row r="51" spans="1:16" ht="15.75">
      <c r="A51" s="83">
        <v>45688</v>
      </c>
      <c r="B51" s="84" t="s">
        <v>66</v>
      </c>
      <c r="C51" s="84">
        <v>26000</v>
      </c>
      <c r="D51" s="84" t="s">
        <v>18</v>
      </c>
      <c r="E51" s="84" t="s">
        <v>34</v>
      </c>
      <c r="F51" s="84">
        <v>19</v>
      </c>
      <c r="G51" s="84">
        <v>3</v>
      </c>
      <c r="H51" s="84" t="s">
        <v>33</v>
      </c>
      <c r="I51" s="84">
        <v>1</v>
      </c>
      <c r="J51" s="84">
        <v>57</v>
      </c>
      <c r="K51" s="84" t="s">
        <v>45</v>
      </c>
      <c r="L51" s="84" t="s">
        <v>15</v>
      </c>
      <c r="M51" s="2">
        <f>IF(DataKPI[[#This Row],[Niveau_satisfaction_1_5]]&lt;=Paramètres!$C$4,1,0)</f>
        <v>0</v>
      </c>
      <c r="N51" s="2">
        <f>IF(DataKPI[[#This Row],[Niveau_gravité_1_3]]=3,1,0)</f>
        <v>0</v>
      </c>
      <c r="O51" s="3">
        <f>IF(DataKPI[[#This Row],[Score_accessibilité_0_100]]&lt;Paramètres!$C$5,1,0)</f>
        <v>1</v>
      </c>
      <c r="P51" s="4">
        <f>IF(DataKPI[[#This Row],[Temps_attente_minutes]]&gt;Paramètres!$C$6,1,0)</f>
        <v>0</v>
      </c>
    </row>
    <row r="52" spans="1:16" ht="15.75">
      <c r="A52" s="83">
        <v>45676</v>
      </c>
      <c r="B52" s="84" t="s">
        <v>64</v>
      </c>
      <c r="C52" s="84">
        <v>74000</v>
      </c>
      <c r="D52" s="84" t="s">
        <v>18</v>
      </c>
      <c r="E52" s="84" t="s">
        <v>69</v>
      </c>
      <c r="F52" s="84">
        <v>22</v>
      </c>
      <c r="G52" s="84">
        <v>3</v>
      </c>
      <c r="H52" s="84" t="s">
        <v>24</v>
      </c>
      <c r="I52" s="84">
        <v>3</v>
      </c>
      <c r="J52" s="84">
        <v>78</v>
      </c>
      <c r="K52" s="84" t="s">
        <v>45</v>
      </c>
      <c r="L52" s="84" t="s">
        <v>23</v>
      </c>
      <c r="M52" s="2">
        <f>IF(DataKPI[[#This Row],[Niveau_satisfaction_1_5]]&lt;=Paramètres!$C$4,1,0)</f>
        <v>0</v>
      </c>
      <c r="N52" s="2">
        <f>IF(DataKPI[[#This Row],[Niveau_gravité_1_3]]=3,1,0)</f>
        <v>1</v>
      </c>
      <c r="O52" s="3">
        <f>IF(DataKPI[[#This Row],[Score_accessibilité_0_100]]&lt;Paramètres!$C$5,1,0)</f>
        <v>0</v>
      </c>
      <c r="P52" s="4">
        <f>IF(DataKPI[[#This Row],[Temps_attente_minutes]]&gt;Paramètres!$C$6,1,0)</f>
        <v>0</v>
      </c>
    </row>
    <row r="53" spans="1:16" ht="15.75">
      <c r="A53" s="83">
        <v>45738</v>
      </c>
      <c r="B53" s="84" t="s">
        <v>66</v>
      </c>
      <c r="C53" s="84">
        <v>26000</v>
      </c>
      <c r="D53" s="84" t="s">
        <v>12</v>
      </c>
      <c r="E53" s="84" t="s">
        <v>30</v>
      </c>
      <c r="F53" s="84">
        <v>23</v>
      </c>
      <c r="G53" s="84">
        <v>2</v>
      </c>
      <c r="H53" s="84" t="s">
        <v>19</v>
      </c>
      <c r="I53" s="84">
        <v>3</v>
      </c>
      <c r="J53" s="84">
        <v>52</v>
      </c>
      <c r="K53" s="84" t="s">
        <v>14</v>
      </c>
      <c r="L53" s="84" t="s">
        <v>17</v>
      </c>
      <c r="M53" s="2">
        <f>IF(DataKPI[[#This Row],[Niveau_satisfaction_1_5]]&lt;=Paramètres!$C$4,1,0)</f>
        <v>1</v>
      </c>
      <c r="N53" s="2">
        <f>IF(DataKPI[[#This Row],[Niveau_gravité_1_3]]=3,1,0)</f>
        <v>1</v>
      </c>
      <c r="O53" s="3">
        <f>IF(DataKPI[[#This Row],[Score_accessibilité_0_100]]&lt;Paramètres!$C$5,1,0)</f>
        <v>1</v>
      </c>
      <c r="P53" s="4">
        <f>IF(DataKPI[[#This Row],[Temps_attente_minutes]]&gt;Paramètres!$C$6,1,0)</f>
        <v>0</v>
      </c>
    </row>
    <row r="54" spans="1:16" ht="15.75">
      <c r="A54" s="83">
        <v>45724</v>
      </c>
      <c r="B54" s="84" t="s">
        <v>29</v>
      </c>
      <c r="C54" s="84">
        <v>38100</v>
      </c>
      <c r="D54" s="84" t="s">
        <v>12</v>
      </c>
      <c r="E54" s="84" t="s">
        <v>68</v>
      </c>
      <c r="F54" s="84">
        <v>36</v>
      </c>
      <c r="G54" s="84">
        <v>1</v>
      </c>
      <c r="H54" s="84" t="s">
        <v>26</v>
      </c>
      <c r="I54" s="84">
        <v>2</v>
      </c>
      <c r="J54" s="84">
        <v>63</v>
      </c>
      <c r="K54" s="84" t="s">
        <v>25</v>
      </c>
      <c r="L54" s="84" t="s">
        <v>17</v>
      </c>
      <c r="M54" s="2">
        <f>IF(DataKPI[[#This Row],[Niveau_satisfaction_1_5]]&lt;=Paramètres!$C$4,1,0)</f>
        <v>1</v>
      </c>
      <c r="N54" s="2">
        <f>IF(DataKPI[[#This Row],[Niveau_gravité_1_3]]=3,1,0)</f>
        <v>0</v>
      </c>
      <c r="O54" s="3">
        <f>IF(DataKPI[[#This Row],[Score_accessibilité_0_100]]&lt;Paramètres!$C$5,1,0)</f>
        <v>0</v>
      </c>
      <c r="P54" s="4">
        <f>IF(DataKPI[[#This Row],[Temps_attente_minutes]]&gt;Paramètres!$C$6,1,0)</f>
        <v>1</v>
      </c>
    </row>
    <row r="55" spans="1:16" ht="15.75">
      <c r="A55" s="83">
        <v>45659</v>
      </c>
      <c r="B55" s="84" t="s">
        <v>66</v>
      </c>
      <c r="C55" s="84">
        <v>26000</v>
      </c>
      <c r="D55" s="84" t="s">
        <v>18</v>
      </c>
      <c r="E55" s="84" t="s">
        <v>32</v>
      </c>
      <c r="F55" s="84">
        <v>13</v>
      </c>
      <c r="G55" s="84">
        <v>2</v>
      </c>
      <c r="H55" s="84" t="s">
        <v>13</v>
      </c>
      <c r="I55" s="84">
        <v>2</v>
      </c>
      <c r="J55" s="84">
        <v>79</v>
      </c>
      <c r="K55" s="84" t="s">
        <v>14</v>
      </c>
      <c r="L55" s="84" t="s">
        <v>17</v>
      </c>
      <c r="M55" s="2">
        <f>IF(DataKPI[[#This Row],[Niveau_satisfaction_1_5]]&lt;=Paramètres!$C$4,1,0)</f>
        <v>1</v>
      </c>
      <c r="N55" s="2">
        <f>IF(DataKPI[[#This Row],[Niveau_gravité_1_3]]=3,1,0)</f>
        <v>0</v>
      </c>
      <c r="O55" s="3">
        <f>IF(DataKPI[[#This Row],[Score_accessibilité_0_100]]&lt;Paramètres!$C$5,1,0)</f>
        <v>0</v>
      </c>
      <c r="P55" s="4">
        <f>IF(DataKPI[[#This Row],[Temps_attente_minutes]]&gt;Paramètres!$C$6,1,0)</f>
        <v>0</v>
      </c>
    </row>
    <row r="56" spans="1:16" ht="15.75">
      <c r="A56" s="83">
        <v>45663</v>
      </c>
      <c r="B56" s="84" t="s">
        <v>66</v>
      </c>
      <c r="C56" s="84">
        <v>26000</v>
      </c>
      <c r="D56" s="84" t="s">
        <v>21</v>
      </c>
      <c r="E56" s="84" t="s">
        <v>70</v>
      </c>
      <c r="F56" s="84">
        <v>22</v>
      </c>
      <c r="G56" s="84">
        <v>2</v>
      </c>
      <c r="H56" s="84" t="s">
        <v>33</v>
      </c>
      <c r="I56" s="84">
        <v>3</v>
      </c>
      <c r="J56" s="84">
        <v>51</v>
      </c>
      <c r="K56" s="84" t="s">
        <v>45</v>
      </c>
      <c r="L56" s="84" t="s">
        <v>23</v>
      </c>
      <c r="M56" s="2">
        <f>IF(DataKPI[[#This Row],[Niveau_satisfaction_1_5]]&lt;=Paramètres!$C$4,1,0)</f>
        <v>1</v>
      </c>
      <c r="N56" s="2">
        <f>IF(DataKPI[[#This Row],[Niveau_gravité_1_3]]=3,1,0)</f>
        <v>1</v>
      </c>
      <c r="O56" s="3">
        <f>IF(DataKPI[[#This Row],[Score_accessibilité_0_100]]&lt;Paramètres!$C$5,1,0)</f>
        <v>1</v>
      </c>
      <c r="P56" s="4">
        <f>IF(DataKPI[[#This Row],[Temps_attente_minutes]]&gt;Paramètres!$C$6,1,0)</f>
        <v>0</v>
      </c>
    </row>
    <row r="57" spans="1:16" ht="15.75">
      <c r="A57" s="83">
        <v>45669</v>
      </c>
      <c r="B57" s="84" t="s">
        <v>66</v>
      </c>
      <c r="C57" s="84">
        <v>26000</v>
      </c>
      <c r="D57" s="84" t="s">
        <v>18</v>
      </c>
      <c r="E57" s="84" t="s">
        <v>34</v>
      </c>
      <c r="F57" s="84">
        <v>25</v>
      </c>
      <c r="G57" s="84">
        <v>3</v>
      </c>
      <c r="H57" s="84" t="s">
        <v>13</v>
      </c>
      <c r="I57" s="84">
        <v>1</v>
      </c>
      <c r="J57" s="84">
        <v>86</v>
      </c>
      <c r="K57" s="84" t="s">
        <v>14</v>
      </c>
      <c r="L57" s="84" t="s">
        <v>15</v>
      </c>
      <c r="M57" s="2">
        <f>IF(DataKPI[[#This Row],[Niveau_satisfaction_1_5]]&lt;=Paramètres!$C$4,1,0)</f>
        <v>0</v>
      </c>
      <c r="N57" s="2">
        <f>IF(DataKPI[[#This Row],[Niveau_gravité_1_3]]=3,1,0)</f>
        <v>0</v>
      </c>
      <c r="O57" s="3">
        <f>IF(DataKPI[[#This Row],[Score_accessibilité_0_100]]&lt;Paramètres!$C$5,1,0)</f>
        <v>0</v>
      </c>
      <c r="P57" s="4">
        <f>IF(DataKPI[[#This Row],[Temps_attente_minutes]]&gt;Paramètres!$C$6,1,0)</f>
        <v>0</v>
      </c>
    </row>
    <row r="58" spans="1:16" ht="15.75">
      <c r="A58" s="83">
        <v>45693</v>
      </c>
      <c r="B58" s="84" t="s">
        <v>64</v>
      </c>
      <c r="C58" s="84">
        <v>74000</v>
      </c>
      <c r="D58" s="84" t="s">
        <v>12</v>
      </c>
      <c r="E58" s="84" t="s">
        <v>68</v>
      </c>
      <c r="F58" s="84">
        <v>18</v>
      </c>
      <c r="G58" s="84">
        <v>4</v>
      </c>
      <c r="H58" s="84" t="s">
        <v>19</v>
      </c>
      <c r="I58" s="84">
        <v>1</v>
      </c>
      <c r="J58" s="84">
        <v>90</v>
      </c>
      <c r="K58" s="84" t="s">
        <v>20</v>
      </c>
      <c r="L58" s="84" t="s">
        <v>17</v>
      </c>
      <c r="M58" s="2">
        <f>IF(DataKPI[[#This Row],[Niveau_satisfaction_1_5]]&lt;=Paramètres!$C$4,1,0)</f>
        <v>0</v>
      </c>
      <c r="N58" s="2">
        <f>IF(DataKPI[[#This Row],[Niveau_gravité_1_3]]=3,1,0)</f>
        <v>0</v>
      </c>
      <c r="O58" s="3">
        <f>IF(DataKPI[[#This Row],[Score_accessibilité_0_100]]&lt;Paramètres!$C$5,1,0)</f>
        <v>0</v>
      </c>
      <c r="P58" s="4">
        <f>IF(DataKPI[[#This Row],[Temps_attente_minutes]]&gt;Paramètres!$C$6,1,0)</f>
        <v>0</v>
      </c>
    </row>
    <row r="59" spans="1:16" ht="15.75">
      <c r="A59" s="83">
        <v>45740</v>
      </c>
      <c r="B59" s="84" t="s">
        <v>66</v>
      </c>
      <c r="C59" s="84">
        <v>26000</v>
      </c>
      <c r="D59" s="84" t="s">
        <v>21</v>
      </c>
      <c r="E59" s="84" t="s">
        <v>71</v>
      </c>
      <c r="F59" s="84">
        <v>24</v>
      </c>
      <c r="G59" s="84">
        <v>4</v>
      </c>
      <c r="H59" s="84" t="s">
        <v>1</v>
      </c>
      <c r="I59" s="84">
        <v>2</v>
      </c>
      <c r="J59" s="84">
        <v>53</v>
      </c>
      <c r="K59" s="84" t="s">
        <v>45</v>
      </c>
      <c r="L59" s="84" t="s">
        <v>17</v>
      </c>
      <c r="M59" s="2">
        <f>IF(DataKPI[[#This Row],[Niveau_satisfaction_1_5]]&lt;=Paramètres!$C$4,1,0)</f>
        <v>0</v>
      </c>
      <c r="N59" s="2">
        <f>IF(DataKPI[[#This Row],[Niveau_gravité_1_3]]=3,1,0)</f>
        <v>0</v>
      </c>
      <c r="O59" s="3">
        <f>IF(DataKPI[[#This Row],[Score_accessibilité_0_100]]&lt;Paramètres!$C$5,1,0)</f>
        <v>1</v>
      </c>
      <c r="P59" s="4">
        <f>IF(DataKPI[[#This Row],[Temps_attente_minutes]]&gt;Paramètres!$C$6,1,0)</f>
        <v>0</v>
      </c>
    </row>
    <row r="60" spans="1:16" ht="15.75">
      <c r="A60" s="83">
        <v>45738</v>
      </c>
      <c r="B60" s="84" t="s">
        <v>64</v>
      </c>
      <c r="C60" s="84">
        <v>74000</v>
      </c>
      <c r="D60" s="84" t="s">
        <v>21</v>
      </c>
      <c r="E60" s="84" t="s">
        <v>70</v>
      </c>
      <c r="F60" s="84">
        <v>36</v>
      </c>
      <c r="G60" s="84">
        <v>4</v>
      </c>
      <c r="H60" s="84" t="s">
        <v>33</v>
      </c>
      <c r="I60" s="84">
        <v>2</v>
      </c>
      <c r="J60" s="84">
        <v>73</v>
      </c>
      <c r="K60" s="84" t="s">
        <v>25</v>
      </c>
      <c r="L60" s="84" t="s">
        <v>17</v>
      </c>
      <c r="M60" s="2">
        <f>IF(DataKPI[[#This Row],[Niveau_satisfaction_1_5]]&lt;=Paramètres!$C$4,1,0)</f>
        <v>0</v>
      </c>
      <c r="N60" s="2">
        <f>IF(DataKPI[[#This Row],[Niveau_gravité_1_3]]=3,1,0)</f>
        <v>0</v>
      </c>
      <c r="O60" s="3">
        <f>IF(DataKPI[[#This Row],[Score_accessibilité_0_100]]&lt;Paramètres!$C$5,1,0)</f>
        <v>0</v>
      </c>
      <c r="P60" s="4">
        <f>IF(DataKPI[[#This Row],[Temps_attente_minutes]]&gt;Paramètres!$C$6,1,0)</f>
        <v>1</v>
      </c>
    </row>
    <row r="61" spans="1:16" ht="15.75">
      <c r="A61" s="83">
        <v>45746</v>
      </c>
      <c r="B61" s="84" t="s">
        <v>66</v>
      </c>
      <c r="C61" s="84">
        <v>26000</v>
      </c>
      <c r="D61" s="84" t="s">
        <v>18</v>
      </c>
      <c r="E61" s="84" t="s">
        <v>34</v>
      </c>
      <c r="F61" s="84">
        <v>27</v>
      </c>
      <c r="G61" s="84">
        <v>3</v>
      </c>
      <c r="H61" s="84" t="s">
        <v>24</v>
      </c>
      <c r="I61" s="84">
        <v>2</v>
      </c>
      <c r="J61" s="84">
        <v>75</v>
      </c>
      <c r="K61" s="84" t="s">
        <v>25</v>
      </c>
      <c r="L61" s="84" t="s">
        <v>17</v>
      </c>
      <c r="M61" s="2">
        <f>IF(DataKPI[[#This Row],[Niveau_satisfaction_1_5]]&lt;=Paramètres!$C$4,1,0)</f>
        <v>0</v>
      </c>
      <c r="N61" s="2">
        <f>IF(DataKPI[[#This Row],[Niveau_gravité_1_3]]=3,1,0)</f>
        <v>0</v>
      </c>
      <c r="O61" s="3">
        <f>IF(DataKPI[[#This Row],[Score_accessibilité_0_100]]&lt;Paramètres!$C$5,1,0)</f>
        <v>0</v>
      </c>
      <c r="P61" s="4">
        <f>IF(DataKPI[[#This Row],[Temps_attente_minutes]]&gt;Paramètres!$C$6,1,0)</f>
        <v>0</v>
      </c>
    </row>
    <row r="62" spans="1:16" ht="15.75">
      <c r="A62" s="83">
        <v>45730</v>
      </c>
      <c r="B62" s="84" t="s">
        <v>66</v>
      </c>
      <c r="C62" s="84">
        <v>26000</v>
      </c>
      <c r="D62" s="84" t="s">
        <v>12</v>
      </c>
      <c r="E62" s="84" t="s">
        <v>30</v>
      </c>
      <c r="F62" s="84">
        <v>16</v>
      </c>
      <c r="G62" s="84">
        <v>3</v>
      </c>
      <c r="H62" s="84" t="s">
        <v>16</v>
      </c>
      <c r="I62" s="84">
        <v>2</v>
      </c>
      <c r="J62" s="84">
        <v>76</v>
      </c>
      <c r="K62" s="84" t="s">
        <v>45</v>
      </c>
      <c r="L62" s="84" t="s">
        <v>23</v>
      </c>
      <c r="M62" s="2">
        <f>IF(DataKPI[[#This Row],[Niveau_satisfaction_1_5]]&lt;=Paramètres!$C$4,1,0)</f>
        <v>0</v>
      </c>
      <c r="N62" s="2">
        <f>IF(DataKPI[[#This Row],[Niveau_gravité_1_3]]=3,1,0)</f>
        <v>0</v>
      </c>
      <c r="O62" s="3">
        <f>IF(DataKPI[[#This Row],[Score_accessibilité_0_100]]&lt;Paramètres!$C$5,1,0)</f>
        <v>0</v>
      </c>
      <c r="P62" s="4">
        <f>IF(DataKPI[[#This Row],[Temps_attente_minutes]]&gt;Paramètres!$C$6,1,0)</f>
        <v>0</v>
      </c>
    </row>
    <row r="63" spans="1:16" ht="15.75">
      <c r="A63" s="83">
        <v>45740</v>
      </c>
      <c r="B63" s="84" t="s">
        <v>27</v>
      </c>
      <c r="C63" s="84">
        <v>69003</v>
      </c>
      <c r="D63" s="84" t="s">
        <v>12</v>
      </c>
      <c r="E63" s="84" t="s">
        <v>68</v>
      </c>
      <c r="F63" s="84">
        <v>14</v>
      </c>
      <c r="G63" s="84">
        <v>2</v>
      </c>
      <c r="H63" s="84" t="s">
        <v>19</v>
      </c>
      <c r="I63" s="84">
        <v>3</v>
      </c>
      <c r="J63" s="84">
        <v>94</v>
      </c>
      <c r="K63" s="84" t="s">
        <v>46</v>
      </c>
      <c r="L63" s="84" t="s">
        <v>0</v>
      </c>
      <c r="M63" s="2">
        <f>IF(DataKPI[[#This Row],[Niveau_satisfaction_1_5]]&lt;=Paramètres!$C$4,1,0)</f>
        <v>1</v>
      </c>
      <c r="N63" s="2">
        <f>IF(DataKPI[[#This Row],[Niveau_gravité_1_3]]=3,1,0)</f>
        <v>1</v>
      </c>
      <c r="O63" s="3">
        <f>IF(DataKPI[[#This Row],[Score_accessibilité_0_100]]&lt;Paramètres!$C$5,1,0)</f>
        <v>0</v>
      </c>
      <c r="P63" s="4">
        <f>IF(DataKPI[[#This Row],[Temps_attente_minutes]]&gt;Paramètres!$C$6,1,0)</f>
        <v>0</v>
      </c>
    </row>
    <row r="64" spans="1:16" ht="15.75">
      <c r="A64" s="83">
        <v>45671</v>
      </c>
      <c r="B64" s="84" t="s">
        <v>66</v>
      </c>
      <c r="C64" s="84">
        <v>26000</v>
      </c>
      <c r="D64" s="84" t="s">
        <v>18</v>
      </c>
      <c r="E64" s="84" t="s">
        <v>34</v>
      </c>
      <c r="F64" s="84">
        <v>38</v>
      </c>
      <c r="G64" s="84">
        <v>3</v>
      </c>
      <c r="H64" s="84" t="s">
        <v>1</v>
      </c>
      <c r="I64" s="84">
        <v>2</v>
      </c>
      <c r="J64" s="84">
        <v>75</v>
      </c>
      <c r="K64" s="84" t="s">
        <v>14</v>
      </c>
      <c r="L64" s="84" t="s">
        <v>23</v>
      </c>
      <c r="M64" s="2">
        <f>IF(DataKPI[[#This Row],[Niveau_satisfaction_1_5]]&lt;=Paramètres!$C$4,1,0)</f>
        <v>0</v>
      </c>
      <c r="N64" s="2">
        <f>IF(DataKPI[[#This Row],[Niveau_gravité_1_3]]=3,1,0)</f>
        <v>0</v>
      </c>
      <c r="O64" s="3">
        <f>IF(DataKPI[[#This Row],[Score_accessibilité_0_100]]&lt;Paramètres!$C$5,1,0)</f>
        <v>0</v>
      </c>
      <c r="P64" s="4">
        <f>IF(DataKPI[[#This Row],[Temps_attente_minutes]]&gt;Paramètres!$C$6,1,0)</f>
        <v>1</v>
      </c>
    </row>
    <row r="65" spans="1:16" ht="15.75">
      <c r="A65" s="83">
        <v>45728</v>
      </c>
      <c r="B65" s="84" t="s">
        <v>27</v>
      </c>
      <c r="C65" s="84">
        <v>69002</v>
      </c>
      <c r="D65" s="84" t="s">
        <v>18</v>
      </c>
      <c r="E65" s="84" t="s">
        <v>32</v>
      </c>
      <c r="F65" s="84">
        <v>33</v>
      </c>
      <c r="G65" s="84">
        <v>3</v>
      </c>
      <c r="H65" s="84" t="s">
        <v>33</v>
      </c>
      <c r="I65" s="84">
        <v>3</v>
      </c>
      <c r="J65" s="84">
        <v>72</v>
      </c>
      <c r="K65" s="84" t="s">
        <v>46</v>
      </c>
      <c r="L65" s="84" t="s">
        <v>0</v>
      </c>
      <c r="M65" s="2">
        <f>IF(DataKPI[[#This Row],[Niveau_satisfaction_1_5]]&lt;=Paramètres!$C$4,1,0)</f>
        <v>0</v>
      </c>
      <c r="N65" s="2">
        <f>IF(DataKPI[[#This Row],[Niveau_gravité_1_3]]=3,1,0)</f>
        <v>1</v>
      </c>
      <c r="O65" s="3">
        <f>IF(DataKPI[[#This Row],[Score_accessibilité_0_100]]&lt;Paramètres!$C$5,1,0)</f>
        <v>0</v>
      </c>
      <c r="P65" s="4">
        <f>IF(DataKPI[[#This Row],[Temps_attente_minutes]]&gt;Paramètres!$C$6,1,0)</f>
        <v>1</v>
      </c>
    </row>
    <row r="66" spans="1:16" ht="15.75">
      <c r="A66" s="83">
        <v>45664</v>
      </c>
      <c r="B66" s="84" t="s">
        <v>66</v>
      </c>
      <c r="C66" s="84">
        <v>26000</v>
      </c>
      <c r="D66" s="84" t="s">
        <v>18</v>
      </c>
      <c r="E66" s="84" t="s">
        <v>34</v>
      </c>
      <c r="F66" s="84">
        <v>35</v>
      </c>
      <c r="G66" s="84">
        <v>4</v>
      </c>
      <c r="H66" s="84" t="s">
        <v>1</v>
      </c>
      <c r="I66" s="84">
        <v>1</v>
      </c>
      <c r="J66" s="84">
        <v>70</v>
      </c>
      <c r="K66" s="84" t="s">
        <v>46</v>
      </c>
      <c r="L66" s="84" t="s">
        <v>0</v>
      </c>
      <c r="M66" s="2">
        <f>IF(DataKPI[[#This Row],[Niveau_satisfaction_1_5]]&lt;=Paramètres!$C$4,1,0)</f>
        <v>0</v>
      </c>
      <c r="N66" s="2">
        <f>IF(DataKPI[[#This Row],[Niveau_gravité_1_3]]=3,1,0)</f>
        <v>0</v>
      </c>
      <c r="O66" s="3">
        <f>IF(DataKPI[[#This Row],[Score_accessibilité_0_100]]&lt;Paramètres!$C$5,1,0)</f>
        <v>0</v>
      </c>
      <c r="P66" s="4">
        <f>IF(DataKPI[[#This Row],[Temps_attente_minutes]]&gt;Paramètres!$C$6,1,0)</f>
        <v>1</v>
      </c>
    </row>
    <row r="67" spans="1:16" ht="15.75">
      <c r="A67" s="83">
        <v>45716</v>
      </c>
      <c r="B67" s="84" t="s">
        <v>27</v>
      </c>
      <c r="C67" s="84">
        <v>69007</v>
      </c>
      <c r="D67" s="84" t="s">
        <v>21</v>
      </c>
      <c r="E67" s="84" t="s">
        <v>35</v>
      </c>
      <c r="F67" s="84">
        <v>34</v>
      </c>
      <c r="G67" s="84">
        <v>4</v>
      </c>
      <c r="H67" s="84" t="s">
        <v>1</v>
      </c>
      <c r="I67" s="84">
        <v>1</v>
      </c>
      <c r="J67" s="84">
        <v>66</v>
      </c>
      <c r="K67" s="84" t="s">
        <v>20</v>
      </c>
      <c r="L67" s="84" t="s">
        <v>23</v>
      </c>
      <c r="M67" s="2">
        <f>IF(DataKPI[[#This Row],[Niveau_satisfaction_1_5]]&lt;=Paramètres!$C$4,1,0)</f>
        <v>0</v>
      </c>
      <c r="N67" s="2">
        <f>IF(DataKPI[[#This Row],[Niveau_gravité_1_3]]=3,1,0)</f>
        <v>0</v>
      </c>
      <c r="O67" s="3">
        <f>IF(DataKPI[[#This Row],[Score_accessibilité_0_100]]&lt;Paramètres!$C$5,1,0)</f>
        <v>0</v>
      </c>
      <c r="P67" s="4">
        <f>IF(DataKPI[[#This Row],[Temps_attente_minutes]]&gt;Paramètres!$C$6,1,0)</f>
        <v>1</v>
      </c>
    </row>
    <row r="68" spans="1:16" ht="15.75">
      <c r="A68" s="83">
        <v>45684</v>
      </c>
      <c r="B68" s="84" t="s">
        <v>27</v>
      </c>
      <c r="C68" s="84">
        <v>69001</v>
      </c>
      <c r="D68" s="84" t="s">
        <v>12</v>
      </c>
      <c r="E68" s="85" t="s">
        <v>75</v>
      </c>
      <c r="F68" s="84">
        <v>35</v>
      </c>
      <c r="G68" s="84">
        <v>2</v>
      </c>
      <c r="H68" s="84" t="s">
        <v>13</v>
      </c>
      <c r="I68" s="84">
        <v>2</v>
      </c>
      <c r="J68" s="84">
        <v>66</v>
      </c>
      <c r="K68" s="84" t="s">
        <v>25</v>
      </c>
      <c r="L68" s="84" t="s">
        <v>15</v>
      </c>
      <c r="M68" s="2">
        <f>IF(DataKPI[[#This Row],[Niveau_satisfaction_1_5]]&lt;=Paramètres!$C$4,1,0)</f>
        <v>1</v>
      </c>
      <c r="N68" s="2">
        <f>IF(DataKPI[[#This Row],[Niveau_gravité_1_3]]=3,1,0)</f>
        <v>0</v>
      </c>
      <c r="O68" s="3">
        <f>IF(DataKPI[[#This Row],[Score_accessibilité_0_100]]&lt;Paramètres!$C$5,1,0)</f>
        <v>0</v>
      </c>
      <c r="P68" s="4">
        <f>IF(DataKPI[[#This Row],[Temps_attente_minutes]]&gt;Paramètres!$C$6,1,0)</f>
        <v>1</v>
      </c>
    </row>
    <row r="69" spans="1:16" ht="15.75">
      <c r="A69" s="83">
        <v>45696</v>
      </c>
      <c r="B69" s="84" t="s">
        <v>66</v>
      </c>
      <c r="C69" s="84">
        <v>26000</v>
      </c>
      <c r="D69" s="84" t="s">
        <v>18</v>
      </c>
      <c r="E69" s="84" t="s">
        <v>69</v>
      </c>
      <c r="F69" s="84">
        <v>29</v>
      </c>
      <c r="G69" s="84">
        <v>3</v>
      </c>
      <c r="H69" s="84" t="s">
        <v>33</v>
      </c>
      <c r="I69" s="84">
        <v>2</v>
      </c>
      <c r="J69" s="84">
        <v>80</v>
      </c>
      <c r="K69" s="84" t="s">
        <v>46</v>
      </c>
      <c r="L69" s="84" t="s">
        <v>0</v>
      </c>
      <c r="M69" s="2">
        <f>IF(DataKPI[[#This Row],[Niveau_satisfaction_1_5]]&lt;=Paramètres!$C$4,1,0)</f>
        <v>0</v>
      </c>
      <c r="N69" s="2">
        <f>IF(DataKPI[[#This Row],[Niveau_gravité_1_3]]=3,1,0)</f>
        <v>0</v>
      </c>
      <c r="O69" s="3">
        <f>IF(DataKPI[[#This Row],[Score_accessibilité_0_100]]&lt;Paramètres!$C$5,1,0)</f>
        <v>0</v>
      </c>
      <c r="P69" s="4">
        <f>IF(DataKPI[[#This Row],[Temps_attente_minutes]]&gt;Paramètres!$C$6,1,0)</f>
        <v>0</v>
      </c>
    </row>
    <row r="70" spans="1:16" ht="15.75">
      <c r="A70" s="83">
        <v>45679</v>
      </c>
      <c r="B70" s="84" t="s">
        <v>64</v>
      </c>
      <c r="C70" s="84">
        <v>74000</v>
      </c>
      <c r="D70" s="84" t="s">
        <v>18</v>
      </c>
      <c r="E70" s="84" t="s">
        <v>34</v>
      </c>
      <c r="F70" s="84">
        <v>13</v>
      </c>
      <c r="G70" s="84">
        <v>4</v>
      </c>
      <c r="H70" s="84" t="s">
        <v>16</v>
      </c>
      <c r="I70" s="84">
        <v>1</v>
      </c>
      <c r="J70" s="84">
        <v>65</v>
      </c>
      <c r="K70" s="84" t="s">
        <v>45</v>
      </c>
      <c r="L70" s="84" t="s">
        <v>15</v>
      </c>
      <c r="M70" s="2">
        <f>IF(DataKPI[[#This Row],[Niveau_satisfaction_1_5]]&lt;=Paramètres!$C$4,1,0)</f>
        <v>0</v>
      </c>
      <c r="N70" s="2">
        <f>IF(DataKPI[[#This Row],[Niveau_gravité_1_3]]=3,1,0)</f>
        <v>0</v>
      </c>
      <c r="O70" s="3">
        <f>IF(DataKPI[[#This Row],[Score_accessibilité_0_100]]&lt;Paramètres!$C$5,1,0)</f>
        <v>0</v>
      </c>
      <c r="P70" s="4">
        <f>IF(DataKPI[[#This Row],[Temps_attente_minutes]]&gt;Paramètres!$C$6,1,0)</f>
        <v>0</v>
      </c>
    </row>
    <row r="71" spans="1:16" ht="15.75">
      <c r="A71" s="83">
        <v>45680</v>
      </c>
      <c r="B71" s="84" t="s">
        <v>66</v>
      </c>
      <c r="C71" s="84">
        <v>26000</v>
      </c>
      <c r="D71" s="84" t="s">
        <v>18</v>
      </c>
      <c r="E71" s="84" t="s">
        <v>69</v>
      </c>
      <c r="F71" s="84">
        <v>13</v>
      </c>
      <c r="G71" s="84">
        <v>4</v>
      </c>
      <c r="H71" s="84" t="s">
        <v>1</v>
      </c>
      <c r="I71" s="84">
        <v>2</v>
      </c>
      <c r="J71" s="84">
        <v>82</v>
      </c>
      <c r="K71" s="84" t="s">
        <v>45</v>
      </c>
      <c r="L71" s="84" t="s">
        <v>17</v>
      </c>
      <c r="M71" s="2">
        <f>IF(DataKPI[[#This Row],[Niveau_satisfaction_1_5]]&lt;=Paramètres!$C$4,1,0)</f>
        <v>0</v>
      </c>
      <c r="N71" s="2">
        <f>IF(DataKPI[[#This Row],[Niveau_gravité_1_3]]=3,1,0)</f>
        <v>0</v>
      </c>
      <c r="O71" s="3">
        <f>IF(DataKPI[[#This Row],[Score_accessibilité_0_100]]&lt;Paramètres!$C$5,1,0)</f>
        <v>0</v>
      </c>
      <c r="P71" s="4">
        <f>IF(DataKPI[[#This Row],[Temps_attente_minutes]]&gt;Paramètres!$C$6,1,0)</f>
        <v>0</v>
      </c>
    </row>
    <row r="72" spans="1:16" ht="15.75">
      <c r="A72" s="83">
        <v>45668</v>
      </c>
      <c r="B72" s="84" t="s">
        <v>66</v>
      </c>
      <c r="C72" s="84">
        <v>26000</v>
      </c>
      <c r="D72" s="84" t="s">
        <v>12</v>
      </c>
      <c r="E72" s="85" t="s">
        <v>75</v>
      </c>
      <c r="F72" s="84">
        <v>9</v>
      </c>
      <c r="G72" s="84">
        <v>4</v>
      </c>
      <c r="H72" s="84" t="s">
        <v>33</v>
      </c>
      <c r="I72" s="84">
        <v>3</v>
      </c>
      <c r="J72" s="84">
        <v>54</v>
      </c>
      <c r="K72" s="84" t="s">
        <v>25</v>
      </c>
      <c r="L72" s="84" t="s">
        <v>15</v>
      </c>
      <c r="M72" s="2">
        <f>IF(DataKPI[[#This Row],[Niveau_satisfaction_1_5]]&lt;=Paramètres!$C$4,1,0)</f>
        <v>0</v>
      </c>
      <c r="N72" s="2">
        <f>IF(DataKPI[[#This Row],[Niveau_gravité_1_3]]=3,1,0)</f>
        <v>1</v>
      </c>
      <c r="O72" s="3">
        <f>IF(DataKPI[[#This Row],[Score_accessibilité_0_100]]&lt;Paramètres!$C$5,1,0)</f>
        <v>1</v>
      </c>
      <c r="P72" s="4">
        <f>IF(DataKPI[[#This Row],[Temps_attente_minutes]]&gt;Paramètres!$C$6,1,0)</f>
        <v>0</v>
      </c>
    </row>
    <row r="73" spans="1:16" ht="15.75">
      <c r="A73" s="83">
        <v>45731</v>
      </c>
      <c r="B73" s="84" t="s">
        <v>29</v>
      </c>
      <c r="C73" s="84">
        <v>38000</v>
      </c>
      <c r="D73" s="84" t="s">
        <v>21</v>
      </c>
      <c r="E73" s="84" t="s">
        <v>35</v>
      </c>
      <c r="F73" s="84">
        <v>32</v>
      </c>
      <c r="G73" s="84">
        <v>3</v>
      </c>
      <c r="H73" s="84" t="s">
        <v>16</v>
      </c>
      <c r="I73" s="84">
        <v>1</v>
      </c>
      <c r="J73" s="84">
        <v>52</v>
      </c>
      <c r="K73" s="84" t="s">
        <v>14</v>
      </c>
      <c r="L73" s="84" t="s">
        <v>23</v>
      </c>
      <c r="M73" s="2">
        <f>IF(DataKPI[[#This Row],[Niveau_satisfaction_1_5]]&lt;=Paramètres!$C$4,1,0)</f>
        <v>0</v>
      </c>
      <c r="N73" s="2">
        <f>IF(DataKPI[[#This Row],[Niveau_gravité_1_3]]=3,1,0)</f>
        <v>0</v>
      </c>
      <c r="O73" s="3">
        <f>IF(DataKPI[[#This Row],[Score_accessibilité_0_100]]&lt;Paramètres!$C$5,1,0)</f>
        <v>1</v>
      </c>
      <c r="P73" s="4">
        <f>IF(DataKPI[[#This Row],[Temps_attente_minutes]]&gt;Paramètres!$C$6,1,0)</f>
        <v>1</v>
      </c>
    </row>
    <row r="74" spans="1:16" ht="15.75">
      <c r="A74" s="83">
        <v>45727</v>
      </c>
      <c r="B74" s="84" t="s">
        <v>27</v>
      </c>
      <c r="C74" s="84">
        <v>69007</v>
      </c>
      <c r="D74" s="84" t="s">
        <v>12</v>
      </c>
      <c r="E74" s="84" t="s">
        <v>30</v>
      </c>
      <c r="F74" s="84">
        <v>13</v>
      </c>
      <c r="G74" s="84">
        <v>3</v>
      </c>
      <c r="H74" s="84" t="s">
        <v>33</v>
      </c>
      <c r="I74" s="84">
        <v>1</v>
      </c>
      <c r="J74" s="84">
        <v>89</v>
      </c>
      <c r="K74" s="84" t="s">
        <v>46</v>
      </c>
      <c r="L74" s="84" t="s">
        <v>17</v>
      </c>
      <c r="M74" s="2">
        <f>IF(DataKPI[[#This Row],[Niveau_satisfaction_1_5]]&lt;=Paramètres!$C$4,1,0)</f>
        <v>0</v>
      </c>
      <c r="N74" s="2">
        <f>IF(DataKPI[[#This Row],[Niveau_gravité_1_3]]=3,1,0)</f>
        <v>0</v>
      </c>
      <c r="O74" s="3">
        <f>IF(DataKPI[[#This Row],[Score_accessibilité_0_100]]&lt;Paramètres!$C$5,1,0)</f>
        <v>0</v>
      </c>
      <c r="P74" s="4">
        <f>IF(DataKPI[[#This Row],[Temps_attente_minutes]]&gt;Paramètres!$C$6,1,0)</f>
        <v>0</v>
      </c>
    </row>
    <row r="75" spans="1:16" ht="15.75">
      <c r="A75" s="83">
        <v>45674</v>
      </c>
      <c r="B75" s="84" t="s">
        <v>27</v>
      </c>
      <c r="C75" s="84">
        <v>69001</v>
      </c>
      <c r="D75" s="84" t="s">
        <v>12</v>
      </c>
      <c r="E75" s="84" t="s">
        <v>30</v>
      </c>
      <c r="F75" s="84">
        <v>22</v>
      </c>
      <c r="G75" s="84">
        <v>4</v>
      </c>
      <c r="H75" s="84" t="s">
        <v>24</v>
      </c>
      <c r="I75" s="84">
        <v>1</v>
      </c>
      <c r="J75" s="84">
        <v>57</v>
      </c>
      <c r="K75" s="84" t="s">
        <v>20</v>
      </c>
      <c r="L75" s="84" t="s">
        <v>0</v>
      </c>
      <c r="M75" s="2">
        <f>IF(DataKPI[[#This Row],[Niveau_satisfaction_1_5]]&lt;=Paramètres!$C$4,1,0)</f>
        <v>0</v>
      </c>
      <c r="N75" s="2">
        <f>IF(DataKPI[[#This Row],[Niveau_gravité_1_3]]=3,1,0)</f>
        <v>0</v>
      </c>
      <c r="O75" s="3">
        <f>IF(DataKPI[[#This Row],[Score_accessibilité_0_100]]&lt;Paramètres!$C$5,1,0)</f>
        <v>1</v>
      </c>
      <c r="P75" s="4">
        <f>IF(DataKPI[[#This Row],[Temps_attente_minutes]]&gt;Paramètres!$C$6,1,0)</f>
        <v>0</v>
      </c>
    </row>
    <row r="76" spans="1:16" ht="15.75">
      <c r="A76" s="83">
        <v>45688</v>
      </c>
      <c r="B76" s="84" t="s">
        <v>27</v>
      </c>
      <c r="C76" s="84">
        <v>69002</v>
      </c>
      <c r="D76" s="84" t="s">
        <v>12</v>
      </c>
      <c r="E76" s="85" t="s">
        <v>75</v>
      </c>
      <c r="F76" s="84">
        <v>4</v>
      </c>
      <c r="G76" s="84">
        <v>2</v>
      </c>
      <c r="H76" s="84" t="s">
        <v>13</v>
      </c>
      <c r="I76" s="84">
        <v>1</v>
      </c>
      <c r="J76" s="84">
        <v>92</v>
      </c>
      <c r="K76" s="84" t="s">
        <v>20</v>
      </c>
      <c r="L76" s="84" t="s">
        <v>17</v>
      </c>
      <c r="M76" s="2">
        <f>IF(DataKPI[[#This Row],[Niveau_satisfaction_1_5]]&lt;=Paramètres!$C$4,1,0)</f>
        <v>1</v>
      </c>
      <c r="N76" s="2">
        <f>IF(DataKPI[[#This Row],[Niveau_gravité_1_3]]=3,1,0)</f>
        <v>0</v>
      </c>
      <c r="O76" s="3">
        <f>IF(DataKPI[[#This Row],[Score_accessibilité_0_100]]&lt;Paramètres!$C$5,1,0)</f>
        <v>0</v>
      </c>
      <c r="P76" s="4">
        <f>IF(DataKPI[[#This Row],[Temps_attente_minutes]]&gt;Paramètres!$C$6,1,0)</f>
        <v>0</v>
      </c>
    </row>
    <row r="77" spans="1:16" ht="15.75">
      <c r="A77" s="83">
        <v>45740</v>
      </c>
      <c r="B77" s="84" t="s">
        <v>27</v>
      </c>
      <c r="C77" s="84">
        <v>69002</v>
      </c>
      <c r="D77" s="84" t="s">
        <v>21</v>
      </c>
      <c r="E77" s="84" t="s">
        <v>71</v>
      </c>
      <c r="F77" s="84">
        <v>10</v>
      </c>
      <c r="G77" s="84">
        <v>5</v>
      </c>
      <c r="H77" s="84" t="s">
        <v>33</v>
      </c>
      <c r="I77" s="84">
        <v>3</v>
      </c>
      <c r="J77" s="84">
        <v>80</v>
      </c>
      <c r="K77" s="84" t="s">
        <v>20</v>
      </c>
      <c r="L77" s="84" t="s">
        <v>17</v>
      </c>
      <c r="M77" s="2">
        <f>IF(DataKPI[[#This Row],[Niveau_satisfaction_1_5]]&lt;=Paramètres!$C$4,1,0)</f>
        <v>0</v>
      </c>
      <c r="N77" s="2">
        <f>IF(DataKPI[[#This Row],[Niveau_gravité_1_3]]=3,1,0)</f>
        <v>1</v>
      </c>
      <c r="O77" s="3">
        <f>IF(DataKPI[[#This Row],[Score_accessibilité_0_100]]&lt;Paramètres!$C$5,1,0)</f>
        <v>0</v>
      </c>
      <c r="P77" s="4">
        <f>IF(DataKPI[[#This Row],[Temps_attente_minutes]]&gt;Paramètres!$C$6,1,0)</f>
        <v>0</v>
      </c>
    </row>
    <row r="78" spans="1:16" ht="15.75">
      <c r="A78" s="83">
        <v>45673</v>
      </c>
      <c r="B78" s="84" t="s">
        <v>64</v>
      </c>
      <c r="C78" s="84">
        <v>74000</v>
      </c>
      <c r="D78" s="84" t="s">
        <v>21</v>
      </c>
      <c r="E78" s="84" t="s">
        <v>70</v>
      </c>
      <c r="F78" s="84">
        <v>3</v>
      </c>
      <c r="G78" s="84">
        <v>5</v>
      </c>
      <c r="H78" s="84" t="s">
        <v>13</v>
      </c>
      <c r="I78" s="84">
        <v>3</v>
      </c>
      <c r="J78" s="84">
        <v>65</v>
      </c>
      <c r="K78" s="84" t="s">
        <v>45</v>
      </c>
      <c r="L78" s="84" t="s">
        <v>15</v>
      </c>
      <c r="M78" s="2">
        <f>IF(DataKPI[[#This Row],[Niveau_satisfaction_1_5]]&lt;=Paramètres!$C$4,1,0)</f>
        <v>0</v>
      </c>
      <c r="N78" s="2">
        <f>IF(DataKPI[[#This Row],[Niveau_gravité_1_3]]=3,1,0)</f>
        <v>1</v>
      </c>
      <c r="O78" s="3">
        <f>IF(DataKPI[[#This Row],[Score_accessibilité_0_100]]&lt;Paramètres!$C$5,1,0)</f>
        <v>0</v>
      </c>
      <c r="P78" s="4">
        <f>IF(DataKPI[[#This Row],[Temps_attente_minutes]]&gt;Paramètres!$C$6,1,0)</f>
        <v>0</v>
      </c>
    </row>
    <row r="79" spans="1:16" ht="15.75">
      <c r="A79" s="83">
        <v>45693</v>
      </c>
      <c r="B79" s="84" t="s">
        <v>66</v>
      </c>
      <c r="C79" s="84">
        <v>26000</v>
      </c>
      <c r="D79" s="84" t="s">
        <v>21</v>
      </c>
      <c r="E79" s="84" t="s">
        <v>71</v>
      </c>
      <c r="F79" s="84">
        <v>27</v>
      </c>
      <c r="G79" s="84">
        <v>2</v>
      </c>
      <c r="H79" s="84" t="s">
        <v>33</v>
      </c>
      <c r="I79" s="84">
        <v>1</v>
      </c>
      <c r="J79" s="84">
        <v>93</v>
      </c>
      <c r="K79" s="84" t="s">
        <v>45</v>
      </c>
      <c r="L79" s="84" t="s">
        <v>17</v>
      </c>
      <c r="M79" s="2">
        <f>IF(DataKPI[[#This Row],[Niveau_satisfaction_1_5]]&lt;=Paramètres!$C$4,1,0)</f>
        <v>1</v>
      </c>
      <c r="N79" s="2">
        <f>IF(DataKPI[[#This Row],[Niveau_gravité_1_3]]=3,1,0)</f>
        <v>0</v>
      </c>
      <c r="O79" s="3">
        <f>IF(DataKPI[[#This Row],[Score_accessibilité_0_100]]&lt;Paramètres!$C$5,1,0)</f>
        <v>0</v>
      </c>
      <c r="P79" s="4">
        <f>IF(DataKPI[[#This Row],[Temps_attente_minutes]]&gt;Paramètres!$C$6,1,0)</f>
        <v>0</v>
      </c>
    </row>
    <row r="80" spans="1:16" ht="15.75">
      <c r="A80" s="83">
        <v>45738</v>
      </c>
      <c r="B80" s="84" t="s">
        <v>29</v>
      </c>
      <c r="C80" s="84">
        <v>38000</v>
      </c>
      <c r="D80" s="84" t="s">
        <v>12</v>
      </c>
      <c r="E80" s="84" t="s">
        <v>68</v>
      </c>
      <c r="F80" s="84">
        <v>12</v>
      </c>
      <c r="G80" s="84">
        <v>4</v>
      </c>
      <c r="H80" s="84" t="s">
        <v>24</v>
      </c>
      <c r="I80" s="84">
        <v>3</v>
      </c>
      <c r="J80" s="84">
        <v>74</v>
      </c>
      <c r="K80" s="84" t="s">
        <v>20</v>
      </c>
      <c r="L80" s="84" t="s">
        <v>15</v>
      </c>
      <c r="M80" s="2">
        <f>IF(DataKPI[[#This Row],[Niveau_satisfaction_1_5]]&lt;=Paramètres!$C$4,1,0)</f>
        <v>0</v>
      </c>
      <c r="N80" s="2">
        <f>IF(DataKPI[[#This Row],[Niveau_gravité_1_3]]=3,1,0)</f>
        <v>1</v>
      </c>
      <c r="O80" s="3">
        <f>IF(DataKPI[[#This Row],[Score_accessibilité_0_100]]&lt;Paramètres!$C$5,1,0)</f>
        <v>0</v>
      </c>
      <c r="P80" s="4">
        <f>IF(DataKPI[[#This Row],[Temps_attente_minutes]]&gt;Paramètres!$C$6,1,0)</f>
        <v>0</v>
      </c>
    </row>
    <row r="81" spans="1:16" ht="15.75">
      <c r="A81" s="83">
        <v>45660</v>
      </c>
      <c r="B81" s="84" t="s">
        <v>66</v>
      </c>
      <c r="C81" s="84">
        <v>26000</v>
      </c>
      <c r="D81" s="84" t="s">
        <v>18</v>
      </c>
      <c r="E81" s="84" t="s">
        <v>34</v>
      </c>
      <c r="F81" s="84">
        <v>30</v>
      </c>
      <c r="G81" s="84">
        <v>2</v>
      </c>
      <c r="H81" s="84" t="s">
        <v>13</v>
      </c>
      <c r="I81" s="84">
        <v>2</v>
      </c>
      <c r="J81" s="84">
        <v>81</v>
      </c>
      <c r="K81" s="84" t="s">
        <v>46</v>
      </c>
      <c r="L81" s="84" t="s">
        <v>15</v>
      </c>
      <c r="M81" s="2">
        <f>IF(DataKPI[[#This Row],[Niveau_satisfaction_1_5]]&lt;=Paramètres!$C$4,1,0)</f>
        <v>1</v>
      </c>
      <c r="N81" s="2">
        <f>IF(DataKPI[[#This Row],[Niveau_gravité_1_3]]=3,1,0)</f>
        <v>0</v>
      </c>
      <c r="O81" s="3">
        <f>IF(DataKPI[[#This Row],[Score_accessibilité_0_100]]&lt;Paramètres!$C$5,1,0)</f>
        <v>0</v>
      </c>
      <c r="P81" s="4">
        <f>IF(DataKPI[[#This Row],[Temps_attente_minutes]]&gt;Paramètres!$C$6,1,0)</f>
        <v>0</v>
      </c>
    </row>
    <row r="82" spans="1:16" ht="15.75">
      <c r="A82" s="83">
        <v>45701</v>
      </c>
      <c r="B82" s="84" t="s">
        <v>28</v>
      </c>
      <c r="C82" s="84">
        <v>69100</v>
      </c>
      <c r="D82" s="84" t="s">
        <v>21</v>
      </c>
      <c r="E82" s="84" t="s">
        <v>35</v>
      </c>
      <c r="F82" s="84">
        <v>26</v>
      </c>
      <c r="G82" s="84">
        <v>3</v>
      </c>
      <c r="H82" s="84" t="s">
        <v>16</v>
      </c>
      <c r="I82" s="84">
        <v>3</v>
      </c>
      <c r="J82" s="84">
        <v>52</v>
      </c>
      <c r="K82" s="84" t="s">
        <v>14</v>
      </c>
      <c r="L82" s="84" t="s">
        <v>0</v>
      </c>
      <c r="M82" s="2">
        <f>IF(DataKPI[[#This Row],[Niveau_satisfaction_1_5]]&lt;=Paramètres!$C$4,1,0)</f>
        <v>0</v>
      </c>
      <c r="N82" s="2">
        <f>IF(DataKPI[[#This Row],[Niveau_gravité_1_3]]=3,1,0)</f>
        <v>1</v>
      </c>
      <c r="O82" s="3">
        <f>IF(DataKPI[[#This Row],[Score_accessibilité_0_100]]&lt;Paramètres!$C$5,1,0)</f>
        <v>1</v>
      </c>
      <c r="P82" s="4">
        <f>IF(DataKPI[[#This Row],[Temps_attente_minutes]]&gt;Paramètres!$C$6,1,0)</f>
        <v>0</v>
      </c>
    </row>
    <row r="83" spans="1:16" ht="15.75">
      <c r="A83" s="83">
        <v>45698</v>
      </c>
      <c r="B83" s="84" t="s">
        <v>29</v>
      </c>
      <c r="C83" s="84">
        <v>38100</v>
      </c>
      <c r="D83" s="84" t="s">
        <v>18</v>
      </c>
      <c r="E83" s="84" t="s">
        <v>34</v>
      </c>
      <c r="F83" s="84">
        <v>18</v>
      </c>
      <c r="G83" s="84">
        <v>4</v>
      </c>
      <c r="H83" s="84" t="s">
        <v>26</v>
      </c>
      <c r="I83" s="84">
        <v>2</v>
      </c>
      <c r="J83" s="84">
        <v>70</v>
      </c>
      <c r="K83" s="84" t="s">
        <v>45</v>
      </c>
      <c r="L83" s="84" t="s">
        <v>15</v>
      </c>
      <c r="M83" s="2">
        <f>IF(DataKPI[[#This Row],[Niveau_satisfaction_1_5]]&lt;=Paramètres!$C$4,1,0)</f>
        <v>0</v>
      </c>
      <c r="N83" s="2">
        <f>IF(DataKPI[[#This Row],[Niveau_gravité_1_3]]=3,1,0)</f>
        <v>0</v>
      </c>
      <c r="O83" s="3">
        <f>IF(DataKPI[[#This Row],[Score_accessibilité_0_100]]&lt;Paramètres!$C$5,1,0)</f>
        <v>0</v>
      </c>
      <c r="P83" s="4">
        <f>IF(DataKPI[[#This Row],[Temps_attente_minutes]]&gt;Paramètres!$C$6,1,0)</f>
        <v>0</v>
      </c>
    </row>
    <row r="84" spans="1:16" ht="15.75">
      <c r="A84" s="83">
        <v>45731</v>
      </c>
      <c r="B84" s="84" t="s">
        <v>28</v>
      </c>
      <c r="C84" s="84">
        <v>69100</v>
      </c>
      <c r="D84" s="84" t="s">
        <v>21</v>
      </c>
      <c r="E84" s="84" t="s">
        <v>35</v>
      </c>
      <c r="F84" s="84">
        <v>5</v>
      </c>
      <c r="G84" s="84">
        <v>5</v>
      </c>
      <c r="H84" s="84" t="s">
        <v>33</v>
      </c>
      <c r="I84" s="84">
        <v>3</v>
      </c>
      <c r="J84" s="84">
        <v>54</v>
      </c>
      <c r="K84" s="84" t="s">
        <v>46</v>
      </c>
      <c r="L84" s="84" t="s">
        <v>17</v>
      </c>
      <c r="M84" s="2">
        <f>IF(DataKPI[[#This Row],[Niveau_satisfaction_1_5]]&lt;=Paramètres!$C$4,1,0)</f>
        <v>0</v>
      </c>
      <c r="N84" s="2">
        <f>IF(DataKPI[[#This Row],[Niveau_gravité_1_3]]=3,1,0)</f>
        <v>1</v>
      </c>
      <c r="O84" s="3">
        <f>IF(DataKPI[[#This Row],[Score_accessibilité_0_100]]&lt;Paramètres!$C$5,1,0)</f>
        <v>1</v>
      </c>
      <c r="P84" s="4">
        <f>IF(DataKPI[[#This Row],[Temps_attente_minutes]]&gt;Paramètres!$C$6,1,0)</f>
        <v>0</v>
      </c>
    </row>
    <row r="85" spans="1:16" ht="15.75">
      <c r="A85" s="83">
        <v>45693</v>
      </c>
      <c r="B85" s="84" t="s">
        <v>29</v>
      </c>
      <c r="C85" s="84">
        <v>38000</v>
      </c>
      <c r="D85" s="84" t="s">
        <v>18</v>
      </c>
      <c r="E85" s="84" t="s">
        <v>69</v>
      </c>
      <c r="F85" s="84">
        <v>19</v>
      </c>
      <c r="G85" s="84">
        <v>4</v>
      </c>
      <c r="H85" s="84" t="s">
        <v>19</v>
      </c>
      <c r="I85" s="84">
        <v>1</v>
      </c>
      <c r="J85" s="84">
        <v>95</v>
      </c>
      <c r="K85" s="84" t="s">
        <v>20</v>
      </c>
      <c r="L85" s="84" t="s">
        <v>0</v>
      </c>
      <c r="M85" s="2">
        <f>IF(DataKPI[[#This Row],[Niveau_satisfaction_1_5]]&lt;=Paramètres!$C$4,1,0)</f>
        <v>0</v>
      </c>
      <c r="N85" s="2">
        <f>IF(DataKPI[[#This Row],[Niveau_gravité_1_3]]=3,1,0)</f>
        <v>0</v>
      </c>
      <c r="O85" s="3">
        <f>IF(DataKPI[[#This Row],[Score_accessibilité_0_100]]&lt;Paramètres!$C$5,1,0)</f>
        <v>0</v>
      </c>
      <c r="P85" s="4">
        <f>IF(DataKPI[[#This Row],[Temps_attente_minutes]]&gt;Paramètres!$C$6,1,0)</f>
        <v>0</v>
      </c>
    </row>
    <row r="86" spans="1:16" ht="15.75">
      <c r="A86" s="83">
        <v>45741</v>
      </c>
      <c r="B86" s="84" t="s">
        <v>27</v>
      </c>
      <c r="C86" s="84">
        <v>69003</v>
      </c>
      <c r="D86" s="84" t="s">
        <v>12</v>
      </c>
      <c r="E86" s="84" t="s">
        <v>30</v>
      </c>
      <c r="F86" s="84">
        <v>36</v>
      </c>
      <c r="G86" s="84">
        <v>2</v>
      </c>
      <c r="H86" s="84" t="s">
        <v>1</v>
      </c>
      <c r="I86" s="84">
        <v>1</v>
      </c>
      <c r="J86" s="84">
        <v>66</v>
      </c>
      <c r="K86" s="84" t="s">
        <v>46</v>
      </c>
      <c r="L86" s="84" t="s">
        <v>15</v>
      </c>
      <c r="M86" s="2">
        <f>IF(DataKPI[[#This Row],[Niveau_satisfaction_1_5]]&lt;=Paramètres!$C$4,1,0)</f>
        <v>1</v>
      </c>
      <c r="N86" s="2">
        <f>IF(DataKPI[[#This Row],[Niveau_gravité_1_3]]=3,1,0)</f>
        <v>0</v>
      </c>
      <c r="O86" s="3">
        <f>IF(DataKPI[[#This Row],[Score_accessibilité_0_100]]&lt;Paramètres!$C$5,1,0)</f>
        <v>0</v>
      </c>
      <c r="P86" s="4">
        <f>IF(DataKPI[[#This Row],[Temps_attente_minutes]]&gt;Paramètres!$C$6,1,0)</f>
        <v>1</v>
      </c>
    </row>
    <row r="87" spans="1:16" ht="15.75">
      <c r="A87" s="83">
        <v>45690</v>
      </c>
      <c r="B87" s="84" t="s">
        <v>27</v>
      </c>
      <c r="C87" s="84">
        <v>69001</v>
      </c>
      <c r="D87" s="84" t="s">
        <v>18</v>
      </c>
      <c r="E87" s="84" t="s">
        <v>32</v>
      </c>
      <c r="F87" s="84">
        <v>12</v>
      </c>
      <c r="G87" s="84">
        <v>4</v>
      </c>
      <c r="H87" s="84" t="s">
        <v>24</v>
      </c>
      <c r="I87" s="84">
        <v>3</v>
      </c>
      <c r="J87" s="84">
        <v>57</v>
      </c>
      <c r="K87" s="84" t="s">
        <v>14</v>
      </c>
      <c r="L87" s="84" t="s">
        <v>0</v>
      </c>
      <c r="M87" s="2">
        <f>IF(DataKPI[[#This Row],[Niveau_satisfaction_1_5]]&lt;=Paramètres!$C$4,1,0)</f>
        <v>0</v>
      </c>
      <c r="N87" s="2">
        <f>IF(DataKPI[[#This Row],[Niveau_gravité_1_3]]=3,1,0)</f>
        <v>1</v>
      </c>
      <c r="O87" s="3">
        <f>IF(DataKPI[[#This Row],[Score_accessibilité_0_100]]&lt;Paramètres!$C$5,1,0)</f>
        <v>1</v>
      </c>
      <c r="P87" s="4">
        <f>IF(DataKPI[[#This Row],[Temps_attente_minutes]]&gt;Paramètres!$C$6,1,0)</f>
        <v>0</v>
      </c>
    </row>
    <row r="88" spans="1:16" ht="15.75">
      <c r="A88" s="83">
        <v>45748</v>
      </c>
      <c r="B88" s="84" t="s">
        <v>27</v>
      </c>
      <c r="C88" s="84">
        <v>69002</v>
      </c>
      <c r="D88" s="84" t="s">
        <v>21</v>
      </c>
      <c r="E88" s="84" t="s">
        <v>70</v>
      </c>
      <c r="F88" s="84">
        <v>25</v>
      </c>
      <c r="G88" s="84">
        <v>3</v>
      </c>
      <c r="H88" s="84" t="s">
        <v>13</v>
      </c>
      <c r="I88" s="84">
        <v>1</v>
      </c>
      <c r="J88" s="84">
        <v>55</v>
      </c>
      <c r="K88" s="84" t="s">
        <v>46</v>
      </c>
      <c r="L88" s="84" t="s">
        <v>23</v>
      </c>
      <c r="M88" s="2">
        <f>IF(DataKPI[[#This Row],[Niveau_satisfaction_1_5]]&lt;=Paramètres!$C$4,1,0)</f>
        <v>0</v>
      </c>
      <c r="N88" s="2">
        <f>IF(DataKPI[[#This Row],[Niveau_gravité_1_3]]=3,1,0)</f>
        <v>0</v>
      </c>
      <c r="O88" s="3">
        <f>IF(DataKPI[[#This Row],[Score_accessibilité_0_100]]&lt;Paramètres!$C$5,1,0)</f>
        <v>1</v>
      </c>
      <c r="P88" s="4">
        <f>IF(DataKPI[[#This Row],[Temps_attente_minutes]]&gt;Paramètres!$C$6,1,0)</f>
        <v>0</v>
      </c>
    </row>
    <row r="89" spans="1:16" ht="15.75">
      <c r="A89" s="83">
        <v>45699</v>
      </c>
      <c r="B89" s="84" t="s">
        <v>27</v>
      </c>
      <c r="C89" s="84">
        <v>69007</v>
      </c>
      <c r="D89" s="84" t="s">
        <v>18</v>
      </c>
      <c r="E89" s="84" t="s">
        <v>34</v>
      </c>
      <c r="F89" s="84">
        <v>38</v>
      </c>
      <c r="G89" s="84">
        <v>1</v>
      </c>
      <c r="H89" s="84" t="s">
        <v>33</v>
      </c>
      <c r="I89" s="84">
        <v>1</v>
      </c>
      <c r="J89" s="84">
        <v>54</v>
      </c>
      <c r="K89" s="84" t="s">
        <v>20</v>
      </c>
      <c r="L89" s="84" t="s">
        <v>15</v>
      </c>
      <c r="M89" s="2">
        <f>IF(DataKPI[[#This Row],[Niveau_satisfaction_1_5]]&lt;=Paramètres!$C$4,1,0)</f>
        <v>1</v>
      </c>
      <c r="N89" s="2">
        <f>IF(DataKPI[[#This Row],[Niveau_gravité_1_3]]=3,1,0)</f>
        <v>0</v>
      </c>
      <c r="O89" s="3">
        <f>IF(DataKPI[[#This Row],[Score_accessibilité_0_100]]&lt;Paramètres!$C$5,1,0)</f>
        <v>1</v>
      </c>
      <c r="P89" s="4">
        <f>IF(DataKPI[[#This Row],[Temps_attente_minutes]]&gt;Paramètres!$C$6,1,0)</f>
        <v>1</v>
      </c>
    </row>
    <row r="90" spans="1:16" ht="15.75">
      <c r="A90" s="83">
        <v>45692</v>
      </c>
      <c r="B90" s="84" t="s">
        <v>29</v>
      </c>
      <c r="C90" s="84">
        <v>38400</v>
      </c>
      <c r="D90" s="84" t="s">
        <v>21</v>
      </c>
      <c r="E90" s="84" t="s">
        <v>71</v>
      </c>
      <c r="F90" s="84">
        <v>3</v>
      </c>
      <c r="G90" s="84">
        <v>4</v>
      </c>
      <c r="H90" s="84" t="s">
        <v>1</v>
      </c>
      <c r="I90" s="84">
        <v>1</v>
      </c>
      <c r="J90" s="84">
        <v>65</v>
      </c>
      <c r="K90" s="84" t="s">
        <v>14</v>
      </c>
      <c r="L90" s="84" t="s">
        <v>17</v>
      </c>
      <c r="M90" s="2">
        <f>IF(DataKPI[[#This Row],[Niveau_satisfaction_1_5]]&lt;=Paramètres!$C$4,1,0)</f>
        <v>0</v>
      </c>
      <c r="N90" s="2">
        <f>IF(DataKPI[[#This Row],[Niveau_gravité_1_3]]=3,1,0)</f>
        <v>0</v>
      </c>
      <c r="O90" s="3">
        <f>IF(DataKPI[[#This Row],[Score_accessibilité_0_100]]&lt;Paramètres!$C$5,1,0)</f>
        <v>0</v>
      </c>
      <c r="P90" s="4">
        <f>IF(DataKPI[[#This Row],[Temps_attente_minutes]]&gt;Paramètres!$C$6,1,0)</f>
        <v>0</v>
      </c>
    </row>
    <row r="91" spans="1:16" ht="15.75">
      <c r="A91" s="83">
        <v>45745</v>
      </c>
      <c r="B91" s="84" t="s">
        <v>64</v>
      </c>
      <c r="C91" s="84">
        <v>74000</v>
      </c>
      <c r="D91" s="84" t="s">
        <v>12</v>
      </c>
      <c r="E91" s="84" t="s">
        <v>68</v>
      </c>
      <c r="F91" s="84">
        <v>31</v>
      </c>
      <c r="G91" s="84">
        <v>2</v>
      </c>
      <c r="H91" s="84" t="s">
        <v>24</v>
      </c>
      <c r="I91" s="84">
        <v>1</v>
      </c>
      <c r="J91" s="84">
        <v>85</v>
      </c>
      <c r="K91" s="84" t="s">
        <v>14</v>
      </c>
      <c r="L91" s="84" t="s">
        <v>23</v>
      </c>
      <c r="M91" s="2">
        <f>IF(DataKPI[[#This Row],[Niveau_satisfaction_1_5]]&lt;=Paramètres!$C$4,1,0)</f>
        <v>1</v>
      </c>
      <c r="N91" s="2">
        <f>IF(DataKPI[[#This Row],[Niveau_gravité_1_3]]=3,1,0)</f>
        <v>0</v>
      </c>
      <c r="O91" s="3">
        <f>IF(DataKPI[[#This Row],[Score_accessibilité_0_100]]&lt;Paramètres!$C$5,1,0)</f>
        <v>0</v>
      </c>
      <c r="P91" s="4">
        <f>IF(DataKPI[[#This Row],[Temps_attente_minutes]]&gt;Paramètres!$C$6,1,0)</f>
        <v>1</v>
      </c>
    </row>
    <row r="92" spans="1:16" ht="15.75">
      <c r="A92" s="83">
        <v>45677</v>
      </c>
      <c r="B92" s="84" t="s">
        <v>29</v>
      </c>
      <c r="C92" s="84">
        <v>38000</v>
      </c>
      <c r="D92" s="84" t="s">
        <v>12</v>
      </c>
      <c r="E92" s="84" t="s">
        <v>30</v>
      </c>
      <c r="F92" s="84">
        <v>36</v>
      </c>
      <c r="G92" s="84">
        <v>3</v>
      </c>
      <c r="H92" s="84" t="s">
        <v>19</v>
      </c>
      <c r="I92" s="84">
        <v>3</v>
      </c>
      <c r="J92" s="84">
        <v>81</v>
      </c>
      <c r="K92" s="84" t="s">
        <v>14</v>
      </c>
      <c r="L92" s="84" t="s">
        <v>0</v>
      </c>
      <c r="M92" s="2">
        <f>IF(DataKPI[[#This Row],[Niveau_satisfaction_1_5]]&lt;=Paramètres!$C$4,1,0)</f>
        <v>0</v>
      </c>
      <c r="N92" s="2">
        <f>IF(DataKPI[[#This Row],[Niveau_gravité_1_3]]=3,1,0)</f>
        <v>1</v>
      </c>
      <c r="O92" s="3">
        <f>IF(DataKPI[[#This Row],[Score_accessibilité_0_100]]&lt;Paramètres!$C$5,1,0)</f>
        <v>0</v>
      </c>
      <c r="P92" s="4">
        <f>IF(DataKPI[[#This Row],[Temps_attente_minutes]]&gt;Paramètres!$C$6,1,0)</f>
        <v>1</v>
      </c>
    </row>
    <row r="93" spans="1:16" ht="15.75">
      <c r="A93" s="83">
        <v>45748</v>
      </c>
      <c r="B93" s="84" t="s">
        <v>29</v>
      </c>
      <c r="C93" s="84">
        <v>38000</v>
      </c>
      <c r="D93" s="84" t="s">
        <v>21</v>
      </c>
      <c r="E93" s="84" t="s">
        <v>70</v>
      </c>
      <c r="F93" s="84">
        <v>26</v>
      </c>
      <c r="G93" s="84">
        <v>3</v>
      </c>
      <c r="H93" s="84" t="s">
        <v>16</v>
      </c>
      <c r="I93" s="84">
        <v>3</v>
      </c>
      <c r="J93" s="84">
        <v>78</v>
      </c>
      <c r="K93" s="84" t="s">
        <v>14</v>
      </c>
      <c r="L93" s="84" t="s">
        <v>23</v>
      </c>
      <c r="M93" s="2">
        <f>IF(DataKPI[[#This Row],[Niveau_satisfaction_1_5]]&lt;=Paramètres!$C$4,1,0)</f>
        <v>0</v>
      </c>
      <c r="N93" s="2">
        <f>IF(DataKPI[[#This Row],[Niveau_gravité_1_3]]=3,1,0)</f>
        <v>1</v>
      </c>
      <c r="O93" s="3">
        <f>IF(DataKPI[[#This Row],[Score_accessibilité_0_100]]&lt;Paramètres!$C$5,1,0)</f>
        <v>0</v>
      </c>
      <c r="P93" s="4">
        <f>IF(DataKPI[[#This Row],[Temps_attente_minutes]]&gt;Paramètres!$C$6,1,0)</f>
        <v>0</v>
      </c>
    </row>
    <row r="94" spans="1:16" ht="15.75">
      <c r="A94" s="83">
        <v>45673</v>
      </c>
      <c r="B94" s="84" t="s">
        <v>66</v>
      </c>
      <c r="C94" s="84">
        <v>26000</v>
      </c>
      <c r="D94" s="84" t="s">
        <v>21</v>
      </c>
      <c r="E94" s="84" t="s">
        <v>35</v>
      </c>
      <c r="F94" s="84">
        <v>17</v>
      </c>
      <c r="G94" s="84">
        <v>4</v>
      </c>
      <c r="H94" s="84" t="s">
        <v>24</v>
      </c>
      <c r="I94" s="84">
        <v>1</v>
      </c>
      <c r="J94" s="84">
        <v>67</v>
      </c>
      <c r="K94" s="84" t="s">
        <v>14</v>
      </c>
      <c r="L94" s="84" t="s">
        <v>17</v>
      </c>
      <c r="M94" s="2">
        <f>IF(DataKPI[[#This Row],[Niveau_satisfaction_1_5]]&lt;=Paramètres!$C$4,1,0)</f>
        <v>0</v>
      </c>
      <c r="N94" s="2">
        <f>IF(DataKPI[[#This Row],[Niveau_gravité_1_3]]=3,1,0)</f>
        <v>0</v>
      </c>
      <c r="O94" s="3">
        <f>IF(DataKPI[[#This Row],[Score_accessibilité_0_100]]&lt;Paramètres!$C$5,1,0)</f>
        <v>0</v>
      </c>
      <c r="P94" s="4">
        <f>IF(DataKPI[[#This Row],[Temps_attente_minutes]]&gt;Paramètres!$C$6,1,0)</f>
        <v>0</v>
      </c>
    </row>
    <row r="95" spans="1:16" ht="15.75">
      <c r="A95" s="83">
        <v>45732</v>
      </c>
      <c r="B95" s="84" t="s">
        <v>28</v>
      </c>
      <c r="C95" s="84">
        <v>69100</v>
      </c>
      <c r="D95" s="84" t="s">
        <v>18</v>
      </c>
      <c r="E95" s="84" t="s">
        <v>69</v>
      </c>
      <c r="F95" s="84">
        <v>29</v>
      </c>
      <c r="G95" s="84">
        <v>3</v>
      </c>
      <c r="H95" s="84" t="s">
        <v>13</v>
      </c>
      <c r="I95" s="84">
        <v>3</v>
      </c>
      <c r="J95" s="84">
        <v>77</v>
      </c>
      <c r="K95" s="84" t="s">
        <v>46</v>
      </c>
      <c r="L95" s="84" t="s">
        <v>15</v>
      </c>
      <c r="M95" s="2">
        <f>IF(DataKPI[[#This Row],[Niveau_satisfaction_1_5]]&lt;=Paramètres!$C$4,1,0)</f>
        <v>0</v>
      </c>
      <c r="N95" s="2">
        <f>IF(DataKPI[[#This Row],[Niveau_gravité_1_3]]=3,1,0)</f>
        <v>1</v>
      </c>
      <c r="O95" s="3">
        <f>IF(DataKPI[[#This Row],[Score_accessibilité_0_100]]&lt;Paramètres!$C$5,1,0)</f>
        <v>0</v>
      </c>
      <c r="P95" s="4">
        <f>IF(DataKPI[[#This Row],[Temps_attente_minutes]]&gt;Paramètres!$C$6,1,0)</f>
        <v>0</v>
      </c>
    </row>
    <row r="96" spans="1:16" ht="15.75">
      <c r="A96" s="83">
        <v>45682</v>
      </c>
      <c r="B96" s="84" t="s">
        <v>28</v>
      </c>
      <c r="C96" s="84">
        <v>69100</v>
      </c>
      <c r="D96" s="84" t="s">
        <v>18</v>
      </c>
      <c r="E96" s="84" t="s">
        <v>34</v>
      </c>
      <c r="F96" s="84">
        <v>15</v>
      </c>
      <c r="G96" s="84">
        <v>3</v>
      </c>
      <c r="H96" s="84" t="s">
        <v>19</v>
      </c>
      <c r="I96" s="84">
        <v>2</v>
      </c>
      <c r="J96" s="84">
        <v>78</v>
      </c>
      <c r="K96" s="84" t="s">
        <v>14</v>
      </c>
      <c r="L96" s="84" t="s">
        <v>0</v>
      </c>
      <c r="M96" s="2">
        <f>IF(DataKPI[[#This Row],[Niveau_satisfaction_1_5]]&lt;=Paramètres!$C$4,1,0)</f>
        <v>0</v>
      </c>
      <c r="N96" s="2">
        <f>IF(DataKPI[[#This Row],[Niveau_gravité_1_3]]=3,1,0)</f>
        <v>0</v>
      </c>
      <c r="O96" s="3">
        <f>IF(DataKPI[[#This Row],[Score_accessibilité_0_100]]&lt;Paramètres!$C$5,1,0)</f>
        <v>0</v>
      </c>
      <c r="P96" s="4">
        <f>IF(DataKPI[[#This Row],[Temps_attente_minutes]]&gt;Paramètres!$C$6,1,0)</f>
        <v>0</v>
      </c>
    </row>
    <row r="97" spans="1:16" ht="15.75">
      <c r="A97" s="83">
        <v>45742</v>
      </c>
      <c r="B97" s="84" t="s">
        <v>28</v>
      </c>
      <c r="C97" s="84">
        <v>69100</v>
      </c>
      <c r="D97" s="84" t="s">
        <v>18</v>
      </c>
      <c r="E97" s="84" t="s">
        <v>69</v>
      </c>
      <c r="F97" s="84">
        <v>21</v>
      </c>
      <c r="G97" s="84">
        <v>3</v>
      </c>
      <c r="H97" s="84" t="s">
        <v>1</v>
      </c>
      <c r="I97" s="84">
        <v>1</v>
      </c>
      <c r="J97" s="84">
        <v>95</v>
      </c>
      <c r="K97" s="84" t="s">
        <v>25</v>
      </c>
      <c r="L97" s="84" t="s">
        <v>17</v>
      </c>
      <c r="M97" s="2">
        <f>IF(DataKPI[[#This Row],[Niveau_satisfaction_1_5]]&lt;=Paramètres!$C$4,1,0)</f>
        <v>0</v>
      </c>
      <c r="N97" s="2">
        <f>IF(DataKPI[[#This Row],[Niveau_gravité_1_3]]=3,1,0)</f>
        <v>0</v>
      </c>
      <c r="O97" s="3">
        <f>IF(DataKPI[[#This Row],[Score_accessibilité_0_100]]&lt;Paramètres!$C$5,1,0)</f>
        <v>0</v>
      </c>
      <c r="P97" s="4">
        <f>IF(DataKPI[[#This Row],[Temps_attente_minutes]]&gt;Paramètres!$C$6,1,0)</f>
        <v>0</v>
      </c>
    </row>
    <row r="98" spans="1:16" ht="15.75">
      <c r="A98" s="83">
        <v>45706</v>
      </c>
      <c r="B98" s="84" t="s">
        <v>29</v>
      </c>
      <c r="C98" s="84">
        <v>38400</v>
      </c>
      <c r="D98" s="84" t="s">
        <v>12</v>
      </c>
      <c r="E98" s="84" t="s">
        <v>68</v>
      </c>
      <c r="F98" s="84">
        <v>37</v>
      </c>
      <c r="G98" s="84">
        <v>2</v>
      </c>
      <c r="H98" s="84" t="s">
        <v>13</v>
      </c>
      <c r="I98" s="84">
        <v>3</v>
      </c>
      <c r="J98" s="84">
        <v>92</v>
      </c>
      <c r="K98" s="84" t="s">
        <v>14</v>
      </c>
      <c r="L98" s="84" t="s">
        <v>23</v>
      </c>
      <c r="M98" s="2">
        <f>IF(DataKPI[[#This Row],[Niveau_satisfaction_1_5]]&lt;=Paramètres!$C$4,1,0)</f>
        <v>1</v>
      </c>
      <c r="N98" s="2">
        <f>IF(DataKPI[[#This Row],[Niveau_gravité_1_3]]=3,1,0)</f>
        <v>1</v>
      </c>
      <c r="O98" s="3">
        <f>IF(DataKPI[[#This Row],[Score_accessibilité_0_100]]&lt;Paramètres!$C$5,1,0)</f>
        <v>0</v>
      </c>
      <c r="P98" s="4">
        <f>IF(DataKPI[[#This Row],[Temps_attente_minutes]]&gt;Paramètres!$C$6,1,0)</f>
        <v>1</v>
      </c>
    </row>
    <row r="99" spans="1:16" ht="15.75">
      <c r="A99" s="83">
        <v>45677</v>
      </c>
      <c r="B99" s="84" t="s">
        <v>66</v>
      </c>
      <c r="C99" s="84">
        <v>26000</v>
      </c>
      <c r="D99" s="84" t="s">
        <v>18</v>
      </c>
      <c r="E99" s="84" t="s">
        <v>34</v>
      </c>
      <c r="F99" s="84">
        <v>38</v>
      </c>
      <c r="G99" s="84">
        <v>2</v>
      </c>
      <c r="H99" s="84" t="s">
        <v>33</v>
      </c>
      <c r="I99" s="84">
        <v>3</v>
      </c>
      <c r="J99" s="84">
        <v>76</v>
      </c>
      <c r="K99" s="84" t="s">
        <v>45</v>
      </c>
      <c r="L99" s="84" t="s">
        <v>17</v>
      </c>
      <c r="M99" s="2">
        <f>IF(DataKPI[[#This Row],[Niveau_satisfaction_1_5]]&lt;=Paramètres!$C$4,1,0)</f>
        <v>1</v>
      </c>
      <c r="N99" s="2">
        <f>IF(DataKPI[[#This Row],[Niveau_gravité_1_3]]=3,1,0)</f>
        <v>1</v>
      </c>
      <c r="O99" s="3">
        <f>IF(DataKPI[[#This Row],[Score_accessibilité_0_100]]&lt;Paramètres!$C$5,1,0)</f>
        <v>0</v>
      </c>
      <c r="P99" s="4">
        <f>IF(DataKPI[[#This Row],[Temps_attente_minutes]]&gt;Paramètres!$C$6,1,0)</f>
        <v>1</v>
      </c>
    </row>
    <row r="100" spans="1:16" ht="15.75">
      <c r="A100" s="83">
        <v>45708</v>
      </c>
      <c r="B100" s="84" t="s">
        <v>28</v>
      </c>
      <c r="C100" s="84">
        <v>69100</v>
      </c>
      <c r="D100" s="84" t="s">
        <v>12</v>
      </c>
      <c r="E100" s="84" t="s">
        <v>68</v>
      </c>
      <c r="F100" s="84">
        <v>31</v>
      </c>
      <c r="G100" s="84">
        <v>2</v>
      </c>
      <c r="H100" s="84" t="s">
        <v>16</v>
      </c>
      <c r="I100" s="84">
        <v>2</v>
      </c>
      <c r="J100" s="84">
        <v>82</v>
      </c>
      <c r="K100" s="84" t="s">
        <v>20</v>
      </c>
      <c r="L100" s="84" t="s">
        <v>15</v>
      </c>
      <c r="M100" s="2">
        <f>IF(DataKPI[[#This Row],[Niveau_satisfaction_1_5]]&lt;=Paramètres!$C$4,1,0)</f>
        <v>1</v>
      </c>
      <c r="N100" s="2">
        <f>IF(DataKPI[[#This Row],[Niveau_gravité_1_3]]=3,1,0)</f>
        <v>0</v>
      </c>
      <c r="O100" s="3">
        <f>IF(DataKPI[[#This Row],[Score_accessibilité_0_100]]&lt;Paramètres!$C$5,1,0)</f>
        <v>0</v>
      </c>
      <c r="P100" s="4">
        <f>IF(DataKPI[[#This Row],[Temps_attente_minutes]]&gt;Paramètres!$C$6,1,0)</f>
        <v>1</v>
      </c>
    </row>
    <row r="101" spans="1:16" ht="15.75">
      <c r="A101" s="83">
        <v>45686</v>
      </c>
      <c r="B101" s="84" t="s">
        <v>29</v>
      </c>
      <c r="C101" s="84">
        <v>38000</v>
      </c>
      <c r="D101" s="84" t="s">
        <v>18</v>
      </c>
      <c r="E101" s="84" t="s">
        <v>34</v>
      </c>
      <c r="F101" s="84">
        <v>24</v>
      </c>
      <c r="G101" s="84">
        <v>2</v>
      </c>
      <c r="H101" s="84" t="s">
        <v>33</v>
      </c>
      <c r="I101" s="84">
        <v>2</v>
      </c>
      <c r="J101" s="84">
        <v>53</v>
      </c>
      <c r="K101" s="84" t="s">
        <v>14</v>
      </c>
      <c r="L101" s="84" t="s">
        <v>17</v>
      </c>
      <c r="M101" s="2">
        <f>IF(DataKPI[[#This Row],[Niveau_satisfaction_1_5]]&lt;=Paramètres!$C$4,1,0)</f>
        <v>1</v>
      </c>
      <c r="N101" s="2">
        <f>IF(DataKPI[[#This Row],[Niveau_gravité_1_3]]=3,1,0)</f>
        <v>0</v>
      </c>
      <c r="O101" s="3">
        <f>IF(DataKPI[[#This Row],[Score_accessibilité_0_100]]&lt;Paramètres!$C$5,1,0)</f>
        <v>1</v>
      </c>
      <c r="P101" s="4">
        <f>IF(DataKPI[[#This Row],[Temps_attente_minutes]]&gt;Paramètres!$C$6,1,0)</f>
        <v>0</v>
      </c>
    </row>
    <row r="102" spans="1:16" ht="15.75">
      <c r="A102" s="83">
        <v>45658</v>
      </c>
      <c r="B102" s="84" t="s">
        <v>64</v>
      </c>
      <c r="C102" s="84">
        <v>74000</v>
      </c>
      <c r="D102" s="84" t="s">
        <v>12</v>
      </c>
      <c r="E102" s="85" t="s">
        <v>75</v>
      </c>
      <c r="F102" s="84">
        <v>16</v>
      </c>
      <c r="G102" s="84">
        <v>4</v>
      </c>
      <c r="H102" s="84" t="s">
        <v>26</v>
      </c>
      <c r="I102" s="84">
        <v>3</v>
      </c>
      <c r="J102" s="84">
        <v>72</v>
      </c>
      <c r="K102" s="84" t="s">
        <v>45</v>
      </c>
      <c r="L102" s="84" t="s">
        <v>17</v>
      </c>
      <c r="M102" s="2">
        <f>IF(DataKPI[[#This Row],[Niveau_satisfaction_1_5]]&lt;=Paramètres!$C$4,1,0)</f>
        <v>0</v>
      </c>
      <c r="N102" s="2">
        <f>IF(DataKPI[[#This Row],[Niveau_gravité_1_3]]=3,1,0)</f>
        <v>1</v>
      </c>
      <c r="O102" s="3">
        <f>IF(DataKPI[[#This Row],[Score_accessibilité_0_100]]&lt;Paramètres!$C$5,1,0)</f>
        <v>0</v>
      </c>
      <c r="P102" s="4">
        <f>IF(DataKPI[[#This Row],[Temps_attente_minutes]]&gt;Paramètres!$C$6,1,0)</f>
        <v>0</v>
      </c>
    </row>
    <row r="103" spans="1:16" ht="15.75">
      <c r="A103" s="83">
        <v>45694</v>
      </c>
      <c r="B103" s="84" t="s">
        <v>66</v>
      </c>
      <c r="C103" s="84">
        <v>26000</v>
      </c>
      <c r="D103" s="84" t="s">
        <v>21</v>
      </c>
      <c r="E103" s="84" t="s">
        <v>70</v>
      </c>
      <c r="F103" s="84">
        <v>9</v>
      </c>
      <c r="G103" s="84">
        <v>5</v>
      </c>
      <c r="H103" s="84" t="s">
        <v>13</v>
      </c>
      <c r="I103" s="84">
        <v>1</v>
      </c>
      <c r="J103" s="84">
        <v>52</v>
      </c>
      <c r="K103" s="84" t="s">
        <v>14</v>
      </c>
      <c r="L103" s="84" t="s">
        <v>0</v>
      </c>
      <c r="M103" s="2">
        <f>IF(DataKPI[[#This Row],[Niveau_satisfaction_1_5]]&lt;=Paramètres!$C$4,1,0)</f>
        <v>0</v>
      </c>
      <c r="N103" s="2">
        <f>IF(DataKPI[[#This Row],[Niveau_gravité_1_3]]=3,1,0)</f>
        <v>0</v>
      </c>
      <c r="O103" s="3">
        <f>IF(DataKPI[[#This Row],[Score_accessibilité_0_100]]&lt;Paramètres!$C$5,1,0)</f>
        <v>1</v>
      </c>
      <c r="P103" s="4">
        <f>IF(DataKPI[[#This Row],[Temps_attente_minutes]]&gt;Paramètres!$C$6,1,0)</f>
        <v>0</v>
      </c>
    </row>
    <row r="104" spans="1:16" ht="15.75">
      <c r="A104" s="83">
        <v>45711</v>
      </c>
      <c r="B104" s="84" t="s">
        <v>66</v>
      </c>
      <c r="C104" s="84">
        <v>26000</v>
      </c>
      <c r="D104" s="84" t="s">
        <v>12</v>
      </c>
      <c r="E104" s="84" t="s">
        <v>30</v>
      </c>
      <c r="F104" s="84">
        <v>22</v>
      </c>
      <c r="G104" s="84">
        <v>3</v>
      </c>
      <c r="H104" s="84" t="s">
        <v>13</v>
      </c>
      <c r="I104" s="84">
        <v>2</v>
      </c>
      <c r="J104" s="84">
        <v>92</v>
      </c>
      <c r="K104" s="84" t="s">
        <v>46</v>
      </c>
      <c r="L104" s="84" t="s">
        <v>0</v>
      </c>
      <c r="M104" s="2">
        <f>IF(DataKPI[[#This Row],[Niveau_satisfaction_1_5]]&lt;=Paramètres!$C$4,1,0)</f>
        <v>0</v>
      </c>
      <c r="N104" s="2">
        <f>IF(DataKPI[[#This Row],[Niveau_gravité_1_3]]=3,1,0)</f>
        <v>0</v>
      </c>
      <c r="O104" s="3">
        <f>IF(DataKPI[[#This Row],[Score_accessibilité_0_100]]&lt;Paramètres!$C$5,1,0)</f>
        <v>0</v>
      </c>
      <c r="P104" s="4">
        <f>IF(DataKPI[[#This Row],[Temps_attente_minutes]]&gt;Paramètres!$C$6,1,0)</f>
        <v>0</v>
      </c>
    </row>
    <row r="105" spans="1:16" ht="15.75">
      <c r="A105" s="83">
        <v>45688</v>
      </c>
      <c r="B105" s="84" t="s">
        <v>27</v>
      </c>
      <c r="C105" s="84">
        <v>69002</v>
      </c>
      <c r="D105" s="84" t="s">
        <v>18</v>
      </c>
      <c r="E105" s="84" t="s">
        <v>69</v>
      </c>
      <c r="F105" s="84">
        <v>19</v>
      </c>
      <c r="G105" s="84">
        <v>3</v>
      </c>
      <c r="H105" s="84" t="s">
        <v>1</v>
      </c>
      <c r="I105" s="84">
        <v>3</v>
      </c>
      <c r="J105" s="84">
        <v>86</v>
      </c>
      <c r="K105" s="84" t="s">
        <v>46</v>
      </c>
      <c r="L105" s="84" t="s">
        <v>15</v>
      </c>
      <c r="M105" s="2">
        <f>IF(DataKPI[[#This Row],[Niveau_satisfaction_1_5]]&lt;=Paramètres!$C$4,1,0)</f>
        <v>0</v>
      </c>
      <c r="N105" s="2">
        <f>IF(DataKPI[[#This Row],[Niveau_gravité_1_3]]=3,1,0)</f>
        <v>1</v>
      </c>
      <c r="O105" s="3">
        <f>IF(DataKPI[[#This Row],[Score_accessibilité_0_100]]&lt;Paramètres!$C$5,1,0)</f>
        <v>0</v>
      </c>
      <c r="P105" s="4">
        <f>IF(DataKPI[[#This Row],[Temps_attente_minutes]]&gt;Paramètres!$C$6,1,0)</f>
        <v>0</v>
      </c>
    </row>
    <row r="106" spans="1:16" ht="15.75">
      <c r="A106" s="83">
        <v>45680</v>
      </c>
      <c r="B106" s="84" t="s">
        <v>64</v>
      </c>
      <c r="C106" s="84">
        <v>74000</v>
      </c>
      <c r="D106" s="84" t="s">
        <v>12</v>
      </c>
      <c r="E106" s="84" t="s">
        <v>30</v>
      </c>
      <c r="F106" s="84">
        <v>36</v>
      </c>
      <c r="G106" s="84">
        <v>2</v>
      </c>
      <c r="H106" s="84" t="s">
        <v>26</v>
      </c>
      <c r="I106" s="84">
        <v>1</v>
      </c>
      <c r="J106" s="84">
        <v>52</v>
      </c>
      <c r="K106" s="84" t="s">
        <v>25</v>
      </c>
      <c r="L106" s="84" t="s">
        <v>17</v>
      </c>
      <c r="M106" s="2">
        <f>IF(DataKPI[[#This Row],[Niveau_satisfaction_1_5]]&lt;=Paramètres!$C$4,1,0)</f>
        <v>1</v>
      </c>
      <c r="N106" s="2">
        <f>IF(DataKPI[[#This Row],[Niveau_gravité_1_3]]=3,1,0)</f>
        <v>0</v>
      </c>
      <c r="O106" s="3">
        <f>IF(DataKPI[[#This Row],[Score_accessibilité_0_100]]&lt;Paramètres!$C$5,1,0)</f>
        <v>1</v>
      </c>
      <c r="P106" s="4">
        <f>IF(DataKPI[[#This Row],[Temps_attente_minutes]]&gt;Paramètres!$C$6,1,0)</f>
        <v>1</v>
      </c>
    </row>
    <row r="107" spans="1:16" ht="15.75">
      <c r="A107" s="83">
        <v>45738</v>
      </c>
      <c r="B107" s="84" t="s">
        <v>28</v>
      </c>
      <c r="C107" s="84">
        <v>69100</v>
      </c>
      <c r="D107" s="84" t="s">
        <v>21</v>
      </c>
      <c r="E107" s="84" t="s">
        <v>70</v>
      </c>
      <c r="F107" s="84">
        <v>4</v>
      </c>
      <c r="G107" s="84">
        <v>5</v>
      </c>
      <c r="H107" s="84" t="s">
        <v>24</v>
      </c>
      <c r="I107" s="84">
        <v>2</v>
      </c>
      <c r="J107" s="84">
        <v>72</v>
      </c>
      <c r="K107" s="84" t="s">
        <v>45</v>
      </c>
      <c r="L107" s="84" t="s">
        <v>23</v>
      </c>
      <c r="M107" s="2">
        <f>IF(DataKPI[[#This Row],[Niveau_satisfaction_1_5]]&lt;=Paramètres!$C$4,1,0)</f>
        <v>0</v>
      </c>
      <c r="N107" s="2">
        <f>IF(DataKPI[[#This Row],[Niveau_gravité_1_3]]=3,1,0)</f>
        <v>0</v>
      </c>
      <c r="O107" s="3">
        <f>IF(DataKPI[[#This Row],[Score_accessibilité_0_100]]&lt;Paramètres!$C$5,1,0)</f>
        <v>0</v>
      </c>
      <c r="P107" s="4">
        <f>IF(DataKPI[[#This Row],[Temps_attente_minutes]]&gt;Paramètres!$C$6,1,0)</f>
        <v>0</v>
      </c>
    </row>
    <row r="108" spans="1:16" ht="15.75">
      <c r="A108" s="83">
        <v>45683</v>
      </c>
      <c r="B108" s="84" t="s">
        <v>64</v>
      </c>
      <c r="C108" s="84">
        <v>74000</v>
      </c>
      <c r="D108" s="84" t="s">
        <v>21</v>
      </c>
      <c r="E108" s="84" t="s">
        <v>35</v>
      </c>
      <c r="F108" s="84">
        <v>24</v>
      </c>
      <c r="G108" s="84">
        <v>3</v>
      </c>
      <c r="H108" s="84" t="s">
        <v>26</v>
      </c>
      <c r="I108" s="84">
        <v>2</v>
      </c>
      <c r="J108" s="84">
        <v>83</v>
      </c>
      <c r="K108" s="84" t="s">
        <v>46</v>
      </c>
      <c r="L108" s="84" t="s">
        <v>0</v>
      </c>
      <c r="M108" s="2">
        <f>IF(DataKPI[[#This Row],[Niveau_satisfaction_1_5]]&lt;=Paramètres!$C$4,1,0)</f>
        <v>0</v>
      </c>
      <c r="N108" s="2">
        <f>IF(DataKPI[[#This Row],[Niveau_gravité_1_3]]=3,1,0)</f>
        <v>0</v>
      </c>
      <c r="O108" s="3">
        <f>IF(DataKPI[[#This Row],[Score_accessibilité_0_100]]&lt;Paramètres!$C$5,1,0)</f>
        <v>0</v>
      </c>
      <c r="P108" s="4">
        <f>IF(DataKPI[[#This Row],[Temps_attente_minutes]]&gt;Paramètres!$C$6,1,0)</f>
        <v>0</v>
      </c>
    </row>
    <row r="109" spans="1:16" ht="15.75">
      <c r="A109" s="83">
        <v>45688</v>
      </c>
      <c r="B109" s="84" t="s">
        <v>29</v>
      </c>
      <c r="C109" s="84">
        <v>38100</v>
      </c>
      <c r="D109" s="84" t="s">
        <v>21</v>
      </c>
      <c r="E109" s="84" t="s">
        <v>71</v>
      </c>
      <c r="F109" s="84">
        <v>32</v>
      </c>
      <c r="G109" s="84">
        <v>2</v>
      </c>
      <c r="H109" s="84" t="s">
        <v>24</v>
      </c>
      <c r="I109" s="84">
        <v>2</v>
      </c>
      <c r="J109" s="84">
        <v>53</v>
      </c>
      <c r="K109" s="84" t="s">
        <v>45</v>
      </c>
      <c r="L109" s="84" t="s">
        <v>23</v>
      </c>
      <c r="M109" s="2">
        <f>IF(DataKPI[[#This Row],[Niveau_satisfaction_1_5]]&lt;=Paramètres!$C$4,1,0)</f>
        <v>1</v>
      </c>
      <c r="N109" s="2">
        <f>IF(DataKPI[[#This Row],[Niveau_gravité_1_3]]=3,1,0)</f>
        <v>0</v>
      </c>
      <c r="O109" s="3">
        <f>IF(DataKPI[[#This Row],[Score_accessibilité_0_100]]&lt;Paramètres!$C$5,1,0)</f>
        <v>1</v>
      </c>
      <c r="P109" s="4">
        <f>IF(DataKPI[[#This Row],[Temps_attente_minutes]]&gt;Paramètres!$C$6,1,0)</f>
        <v>1</v>
      </c>
    </row>
    <row r="110" spans="1:16" ht="15.75">
      <c r="A110" s="83">
        <v>45724</v>
      </c>
      <c r="B110" s="84" t="s">
        <v>28</v>
      </c>
      <c r="C110" s="84">
        <v>69100</v>
      </c>
      <c r="D110" s="84" t="s">
        <v>12</v>
      </c>
      <c r="E110" s="85" t="s">
        <v>75</v>
      </c>
      <c r="F110" s="84">
        <v>14</v>
      </c>
      <c r="G110" s="84">
        <v>2</v>
      </c>
      <c r="H110" s="84" t="s">
        <v>13</v>
      </c>
      <c r="I110" s="84">
        <v>2</v>
      </c>
      <c r="J110" s="84">
        <v>56</v>
      </c>
      <c r="K110" s="84" t="s">
        <v>25</v>
      </c>
      <c r="L110" s="84" t="s">
        <v>23</v>
      </c>
      <c r="M110" s="2">
        <f>IF(DataKPI[[#This Row],[Niveau_satisfaction_1_5]]&lt;=Paramètres!$C$4,1,0)</f>
        <v>1</v>
      </c>
      <c r="N110" s="2">
        <f>IF(DataKPI[[#This Row],[Niveau_gravité_1_3]]=3,1,0)</f>
        <v>0</v>
      </c>
      <c r="O110" s="3">
        <f>IF(DataKPI[[#This Row],[Score_accessibilité_0_100]]&lt;Paramètres!$C$5,1,0)</f>
        <v>1</v>
      </c>
      <c r="P110" s="4">
        <f>IF(DataKPI[[#This Row],[Temps_attente_minutes]]&gt;Paramètres!$C$6,1,0)</f>
        <v>0</v>
      </c>
    </row>
    <row r="111" spans="1:16" ht="15.75">
      <c r="A111" s="83">
        <v>45671</v>
      </c>
      <c r="B111" s="84" t="s">
        <v>64</v>
      </c>
      <c r="C111" s="84">
        <v>74000</v>
      </c>
      <c r="D111" s="84" t="s">
        <v>18</v>
      </c>
      <c r="E111" s="84" t="s">
        <v>34</v>
      </c>
      <c r="F111" s="84">
        <v>3</v>
      </c>
      <c r="G111" s="84">
        <v>5</v>
      </c>
      <c r="H111" s="84" t="s">
        <v>1</v>
      </c>
      <c r="I111" s="84">
        <v>2</v>
      </c>
      <c r="J111" s="84">
        <v>76</v>
      </c>
      <c r="K111" s="84" t="s">
        <v>45</v>
      </c>
      <c r="L111" s="84" t="s">
        <v>17</v>
      </c>
      <c r="M111" s="2">
        <f>IF(DataKPI[[#This Row],[Niveau_satisfaction_1_5]]&lt;=Paramètres!$C$4,1,0)</f>
        <v>0</v>
      </c>
      <c r="N111" s="2">
        <f>IF(DataKPI[[#This Row],[Niveau_gravité_1_3]]=3,1,0)</f>
        <v>0</v>
      </c>
      <c r="O111" s="3">
        <f>IF(DataKPI[[#This Row],[Score_accessibilité_0_100]]&lt;Paramètres!$C$5,1,0)</f>
        <v>0</v>
      </c>
      <c r="P111" s="4">
        <f>IF(DataKPI[[#This Row],[Temps_attente_minutes]]&gt;Paramètres!$C$6,1,0)</f>
        <v>0</v>
      </c>
    </row>
    <row r="112" spans="1:16" ht="15.75">
      <c r="A112" s="83">
        <v>45724</v>
      </c>
      <c r="B112" s="84" t="s">
        <v>66</v>
      </c>
      <c r="C112" s="84">
        <v>26000</v>
      </c>
      <c r="D112" s="84" t="s">
        <v>21</v>
      </c>
      <c r="E112" s="84" t="s">
        <v>35</v>
      </c>
      <c r="F112" s="84">
        <v>34</v>
      </c>
      <c r="G112" s="84">
        <v>3</v>
      </c>
      <c r="H112" s="84" t="s">
        <v>1</v>
      </c>
      <c r="I112" s="84">
        <v>2</v>
      </c>
      <c r="J112" s="84">
        <v>63</v>
      </c>
      <c r="K112" s="84" t="s">
        <v>46</v>
      </c>
      <c r="L112" s="84" t="s">
        <v>0</v>
      </c>
      <c r="M112" s="2">
        <f>IF(DataKPI[[#This Row],[Niveau_satisfaction_1_5]]&lt;=Paramètres!$C$4,1,0)</f>
        <v>0</v>
      </c>
      <c r="N112" s="2">
        <f>IF(DataKPI[[#This Row],[Niveau_gravité_1_3]]=3,1,0)</f>
        <v>0</v>
      </c>
      <c r="O112" s="3">
        <f>IF(DataKPI[[#This Row],[Score_accessibilité_0_100]]&lt;Paramètres!$C$5,1,0)</f>
        <v>0</v>
      </c>
      <c r="P112" s="4">
        <f>IF(DataKPI[[#This Row],[Temps_attente_minutes]]&gt;Paramètres!$C$6,1,0)</f>
        <v>1</v>
      </c>
    </row>
    <row r="113" spans="1:16" ht="15.75">
      <c r="A113" s="83">
        <v>45683</v>
      </c>
      <c r="B113" s="84" t="s">
        <v>64</v>
      </c>
      <c r="C113" s="84">
        <v>74000</v>
      </c>
      <c r="D113" s="84" t="s">
        <v>12</v>
      </c>
      <c r="E113" s="85" t="s">
        <v>75</v>
      </c>
      <c r="F113" s="84">
        <v>9</v>
      </c>
      <c r="G113" s="84">
        <v>4</v>
      </c>
      <c r="H113" s="84" t="s">
        <v>33</v>
      </c>
      <c r="I113" s="84">
        <v>1</v>
      </c>
      <c r="J113" s="84">
        <v>88</v>
      </c>
      <c r="K113" s="84" t="s">
        <v>14</v>
      </c>
      <c r="L113" s="84" t="s">
        <v>0</v>
      </c>
      <c r="M113" s="2">
        <f>IF(DataKPI[[#This Row],[Niveau_satisfaction_1_5]]&lt;=Paramètres!$C$4,1,0)</f>
        <v>0</v>
      </c>
      <c r="N113" s="2">
        <f>IF(DataKPI[[#This Row],[Niveau_gravité_1_3]]=3,1,0)</f>
        <v>0</v>
      </c>
      <c r="O113" s="3">
        <f>IF(DataKPI[[#This Row],[Score_accessibilité_0_100]]&lt;Paramètres!$C$5,1,0)</f>
        <v>0</v>
      </c>
      <c r="P113" s="4">
        <f>IF(DataKPI[[#This Row],[Temps_attente_minutes]]&gt;Paramètres!$C$6,1,0)</f>
        <v>0</v>
      </c>
    </row>
    <row r="114" spans="1:16" ht="15.75">
      <c r="A114" s="83">
        <v>45689</v>
      </c>
      <c r="B114" s="84" t="s">
        <v>28</v>
      </c>
      <c r="C114" s="84">
        <v>69100</v>
      </c>
      <c r="D114" s="84" t="s">
        <v>12</v>
      </c>
      <c r="E114" s="85" t="s">
        <v>75</v>
      </c>
      <c r="F114" s="84">
        <v>35</v>
      </c>
      <c r="G114" s="84">
        <v>2</v>
      </c>
      <c r="H114" s="84" t="s">
        <v>16</v>
      </c>
      <c r="I114" s="84">
        <v>1</v>
      </c>
      <c r="J114" s="84">
        <v>55</v>
      </c>
      <c r="K114" s="84" t="s">
        <v>25</v>
      </c>
      <c r="L114" s="84" t="s">
        <v>23</v>
      </c>
      <c r="M114" s="2">
        <f>IF(DataKPI[[#This Row],[Niveau_satisfaction_1_5]]&lt;=Paramètres!$C$4,1,0)</f>
        <v>1</v>
      </c>
      <c r="N114" s="2">
        <f>IF(DataKPI[[#This Row],[Niveau_gravité_1_3]]=3,1,0)</f>
        <v>0</v>
      </c>
      <c r="O114" s="3">
        <f>IF(DataKPI[[#This Row],[Score_accessibilité_0_100]]&lt;Paramètres!$C$5,1,0)</f>
        <v>1</v>
      </c>
      <c r="P114" s="4">
        <f>IF(DataKPI[[#This Row],[Temps_attente_minutes]]&gt;Paramètres!$C$6,1,0)</f>
        <v>1</v>
      </c>
    </row>
    <row r="115" spans="1:16" ht="15.75">
      <c r="A115" s="83">
        <v>45742</v>
      </c>
      <c r="B115" s="84" t="s">
        <v>64</v>
      </c>
      <c r="C115" s="84">
        <v>74000</v>
      </c>
      <c r="D115" s="84" t="s">
        <v>18</v>
      </c>
      <c r="E115" s="84" t="s">
        <v>32</v>
      </c>
      <c r="F115" s="84">
        <v>30</v>
      </c>
      <c r="G115" s="84">
        <v>3</v>
      </c>
      <c r="H115" s="84" t="s">
        <v>1</v>
      </c>
      <c r="I115" s="84">
        <v>1</v>
      </c>
      <c r="J115" s="84">
        <v>91</v>
      </c>
      <c r="K115" s="84" t="s">
        <v>14</v>
      </c>
      <c r="L115" s="84" t="s">
        <v>23</v>
      </c>
      <c r="M115" s="2">
        <f>IF(DataKPI[[#This Row],[Niveau_satisfaction_1_5]]&lt;=Paramètres!$C$4,1,0)</f>
        <v>0</v>
      </c>
      <c r="N115" s="2">
        <f>IF(DataKPI[[#This Row],[Niveau_gravité_1_3]]=3,1,0)</f>
        <v>0</v>
      </c>
      <c r="O115" s="3">
        <f>IF(DataKPI[[#This Row],[Score_accessibilité_0_100]]&lt;Paramètres!$C$5,1,0)</f>
        <v>0</v>
      </c>
      <c r="P115" s="4">
        <f>IF(DataKPI[[#This Row],[Temps_attente_minutes]]&gt;Paramètres!$C$6,1,0)</f>
        <v>0</v>
      </c>
    </row>
    <row r="116" spans="1:16" ht="15.75">
      <c r="A116" s="83">
        <v>45706</v>
      </c>
      <c r="B116" s="84" t="s">
        <v>64</v>
      </c>
      <c r="C116" s="84">
        <v>74000</v>
      </c>
      <c r="D116" s="84" t="s">
        <v>21</v>
      </c>
      <c r="E116" s="84" t="s">
        <v>70</v>
      </c>
      <c r="F116" s="84">
        <v>20</v>
      </c>
      <c r="G116" s="84">
        <v>3</v>
      </c>
      <c r="H116" s="84" t="s">
        <v>33</v>
      </c>
      <c r="I116" s="84">
        <v>3</v>
      </c>
      <c r="J116" s="84">
        <v>62</v>
      </c>
      <c r="K116" s="84" t="s">
        <v>25</v>
      </c>
      <c r="L116" s="84" t="s">
        <v>0</v>
      </c>
      <c r="M116" s="2">
        <f>IF(DataKPI[[#This Row],[Niveau_satisfaction_1_5]]&lt;=Paramètres!$C$4,1,0)</f>
        <v>0</v>
      </c>
      <c r="N116" s="2">
        <f>IF(DataKPI[[#This Row],[Niveau_gravité_1_3]]=3,1,0)</f>
        <v>1</v>
      </c>
      <c r="O116" s="3">
        <f>IF(DataKPI[[#This Row],[Score_accessibilité_0_100]]&lt;Paramètres!$C$5,1,0)</f>
        <v>0</v>
      </c>
      <c r="P116" s="4">
        <f>IF(DataKPI[[#This Row],[Temps_attente_minutes]]&gt;Paramètres!$C$6,1,0)</f>
        <v>0</v>
      </c>
    </row>
    <row r="117" spans="1:16" ht="15.75">
      <c r="A117" s="83">
        <v>45661</v>
      </c>
      <c r="B117" s="84" t="s">
        <v>27</v>
      </c>
      <c r="C117" s="84">
        <v>69003</v>
      </c>
      <c r="D117" s="84" t="s">
        <v>21</v>
      </c>
      <c r="E117" s="84" t="s">
        <v>71</v>
      </c>
      <c r="F117" s="84">
        <v>38</v>
      </c>
      <c r="G117" s="84">
        <v>2</v>
      </c>
      <c r="H117" s="84" t="s">
        <v>1</v>
      </c>
      <c r="I117" s="84">
        <v>3</v>
      </c>
      <c r="J117" s="84">
        <v>59</v>
      </c>
      <c r="K117" s="84" t="s">
        <v>45</v>
      </c>
      <c r="L117" s="84" t="s">
        <v>23</v>
      </c>
      <c r="M117" s="2">
        <f>IF(DataKPI[[#This Row],[Niveau_satisfaction_1_5]]&lt;=Paramètres!$C$4,1,0)</f>
        <v>1</v>
      </c>
      <c r="N117" s="2">
        <f>IF(DataKPI[[#This Row],[Niveau_gravité_1_3]]=3,1,0)</f>
        <v>1</v>
      </c>
      <c r="O117" s="3">
        <f>IF(DataKPI[[#This Row],[Score_accessibilité_0_100]]&lt;Paramètres!$C$5,1,0)</f>
        <v>1</v>
      </c>
      <c r="P117" s="4">
        <f>IF(DataKPI[[#This Row],[Temps_attente_minutes]]&gt;Paramètres!$C$6,1,0)</f>
        <v>1</v>
      </c>
    </row>
    <row r="118" spans="1:16" ht="15.75">
      <c r="A118" s="83">
        <v>45742</v>
      </c>
      <c r="B118" s="84" t="s">
        <v>27</v>
      </c>
      <c r="C118" s="84">
        <v>69007</v>
      </c>
      <c r="D118" s="84" t="s">
        <v>21</v>
      </c>
      <c r="E118" s="84" t="s">
        <v>35</v>
      </c>
      <c r="F118" s="84">
        <v>12</v>
      </c>
      <c r="G118" s="84">
        <v>5</v>
      </c>
      <c r="H118" s="84" t="s">
        <v>1</v>
      </c>
      <c r="I118" s="84">
        <v>1</v>
      </c>
      <c r="J118" s="84">
        <v>71</v>
      </c>
      <c r="K118" s="84" t="s">
        <v>14</v>
      </c>
      <c r="L118" s="84" t="s">
        <v>15</v>
      </c>
      <c r="M118" s="2">
        <f>IF(DataKPI[[#This Row],[Niveau_satisfaction_1_5]]&lt;=Paramètres!$C$4,1,0)</f>
        <v>0</v>
      </c>
      <c r="N118" s="2">
        <f>IF(DataKPI[[#This Row],[Niveau_gravité_1_3]]=3,1,0)</f>
        <v>0</v>
      </c>
      <c r="O118" s="3">
        <f>IF(DataKPI[[#This Row],[Score_accessibilité_0_100]]&lt;Paramètres!$C$5,1,0)</f>
        <v>0</v>
      </c>
      <c r="P118" s="4">
        <f>IF(DataKPI[[#This Row],[Temps_attente_minutes]]&gt;Paramètres!$C$6,1,0)</f>
        <v>0</v>
      </c>
    </row>
    <row r="119" spans="1:16" ht="15.75">
      <c r="A119" s="83">
        <v>45746</v>
      </c>
      <c r="B119" s="84" t="s">
        <v>64</v>
      </c>
      <c r="C119" s="84">
        <v>74000</v>
      </c>
      <c r="D119" s="84" t="s">
        <v>18</v>
      </c>
      <c r="E119" s="84" t="s">
        <v>69</v>
      </c>
      <c r="F119" s="84">
        <v>19</v>
      </c>
      <c r="G119" s="84">
        <v>4</v>
      </c>
      <c r="H119" s="84" t="s">
        <v>33</v>
      </c>
      <c r="I119" s="84">
        <v>2</v>
      </c>
      <c r="J119" s="84">
        <v>51</v>
      </c>
      <c r="K119" s="84" t="s">
        <v>20</v>
      </c>
      <c r="L119" s="84" t="s">
        <v>15</v>
      </c>
      <c r="M119" s="2">
        <f>IF(DataKPI[[#This Row],[Niveau_satisfaction_1_5]]&lt;=Paramètres!$C$4,1,0)</f>
        <v>0</v>
      </c>
      <c r="N119" s="2">
        <f>IF(DataKPI[[#This Row],[Niveau_gravité_1_3]]=3,1,0)</f>
        <v>0</v>
      </c>
      <c r="O119" s="3">
        <f>IF(DataKPI[[#This Row],[Score_accessibilité_0_100]]&lt;Paramètres!$C$5,1,0)</f>
        <v>1</v>
      </c>
      <c r="P119" s="4">
        <f>IF(DataKPI[[#This Row],[Temps_attente_minutes]]&gt;Paramètres!$C$6,1,0)</f>
        <v>0</v>
      </c>
    </row>
    <row r="120" spans="1:16" ht="15.75">
      <c r="A120" s="83">
        <v>45673</v>
      </c>
      <c r="B120" s="84" t="s">
        <v>29</v>
      </c>
      <c r="C120" s="84">
        <v>38100</v>
      </c>
      <c r="D120" s="84" t="s">
        <v>21</v>
      </c>
      <c r="E120" s="84" t="s">
        <v>71</v>
      </c>
      <c r="F120" s="84">
        <v>11</v>
      </c>
      <c r="G120" s="84">
        <v>4</v>
      </c>
      <c r="H120" s="84" t="s">
        <v>33</v>
      </c>
      <c r="I120" s="84">
        <v>2</v>
      </c>
      <c r="J120" s="84">
        <v>68</v>
      </c>
      <c r="K120" s="84" t="s">
        <v>46</v>
      </c>
      <c r="L120" s="84" t="s">
        <v>15</v>
      </c>
      <c r="M120" s="2">
        <f>IF(DataKPI[[#This Row],[Niveau_satisfaction_1_5]]&lt;=Paramètres!$C$4,1,0)</f>
        <v>0</v>
      </c>
      <c r="N120" s="2">
        <f>IF(DataKPI[[#This Row],[Niveau_gravité_1_3]]=3,1,0)</f>
        <v>0</v>
      </c>
      <c r="O120" s="3">
        <f>IF(DataKPI[[#This Row],[Score_accessibilité_0_100]]&lt;Paramètres!$C$5,1,0)</f>
        <v>0</v>
      </c>
      <c r="P120" s="4">
        <f>IF(DataKPI[[#This Row],[Temps_attente_minutes]]&gt;Paramètres!$C$6,1,0)</f>
        <v>0</v>
      </c>
    </row>
    <row r="121" spans="1:16" ht="15.75">
      <c r="A121" s="83">
        <v>45726</v>
      </c>
      <c r="B121" s="84" t="s">
        <v>27</v>
      </c>
      <c r="C121" s="84">
        <v>69003</v>
      </c>
      <c r="D121" s="84" t="s">
        <v>21</v>
      </c>
      <c r="E121" s="84" t="s">
        <v>71</v>
      </c>
      <c r="F121" s="84">
        <v>19</v>
      </c>
      <c r="G121" s="84">
        <v>4</v>
      </c>
      <c r="H121" s="84" t="s">
        <v>19</v>
      </c>
      <c r="I121" s="84">
        <v>2</v>
      </c>
      <c r="J121" s="84">
        <v>61</v>
      </c>
      <c r="K121" s="84" t="s">
        <v>45</v>
      </c>
      <c r="L121" s="84" t="s">
        <v>15</v>
      </c>
      <c r="M121" s="2">
        <f>IF(DataKPI[[#This Row],[Niveau_satisfaction_1_5]]&lt;=Paramètres!$C$4,1,0)</f>
        <v>0</v>
      </c>
      <c r="N121" s="2">
        <f>IF(DataKPI[[#This Row],[Niveau_gravité_1_3]]=3,1,0)</f>
        <v>0</v>
      </c>
      <c r="O121" s="3">
        <f>IF(DataKPI[[#This Row],[Score_accessibilité_0_100]]&lt;Paramètres!$C$5,1,0)</f>
        <v>0</v>
      </c>
      <c r="P121" s="4">
        <f>IF(DataKPI[[#This Row],[Temps_attente_minutes]]&gt;Paramètres!$C$6,1,0)</f>
        <v>0</v>
      </c>
    </row>
    <row r="122" spans="1:16" ht="15.75">
      <c r="A122" s="83">
        <v>45669</v>
      </c>
      <c r="B122" s="84" t="s">
        <v>64</v>
      </c>
      <c r="C122" s="84">
        <v>74000</v>
      </c>
      <c r="D122" s="84" t="s">
        <v>21</v>
      </c>
      <c r="E122" s="84" t="s">
        <v>71</v>
      </c>
      <c r="F122" s="84">
        <v>19</v>
      </c>
      <c r="G122" s="84">
        <v>3</v>
      </c>
      <c r="H122" s="84" t="s">
        <v>1</v>
      </c>
      <c r="I122" s="84">
        <v>3</v>
      </c>
      <c r="J122" s="84">
        <v>70</v>
      </c>
      <c r="K122" s="84" t="s">
        <v>20</v>
      </c>
      <c r="L122" s="84" t="s">
        <v>23</v>
      </c>
      <c r="M122" s="2">
        <f>IF(DataKPI[[#This Row],[Niveau_satisfaction_1_5]]&lt;=Paramètres!$C$4,1,0)</f>
        <v>0</v>
      </c>
      <c r="N122" s="2">
        <f>IF(DataKPI[[#This Row],[Niveau_gravité_1_3]]=3,1,0)</f>
        <v>1</v>
      </c>
      <c r="O122" s="3">
        <f>IF(DataKPI[[#This Row],[Score_accessibilité_0_100]]&lt;Paramètres!$C$5,1,0)</f>
        <v>0</v>
      </c>
      <c r="P122" s="4">
        <f>IF(DataKPI[[#This Row],[Temps_attente_minutes]]&gt;Paramètres!$C$6,1,0)</f>
        <v>0</v>
      </c>
    </row>
    <row r="123" spans="1:16" ht="15.75">
      <c r="A123" s="83">
        <v>45723</v>
      </c>
      <c r="B123" s="84" t="s">
        <v>66</v>
      </c>
      <c r="C123" s="84">
        <v>26000</v>
      </c>
      <c r="D123" s="84" t="s">
        <v>18</v>
      </c>
      <c r="E123" s="84" t="s">
        <v>32</v>
      </c>
      <c r="F123" s="84">
        <v>11</v>
      </c>
      <c r="G123" s="84">
        <v>4</v>
      </c>
      <c r="H123" s="84" t="s">
        <v>24</v>
      </c>
      <c r="I123" s="84">
        <v>3</v>
      </c>
      <c r="J123" s="84">
        <v>54</v>
      </c>
      <c r="K123" s="84" t="s">
        <v>14</v>
      </c>
      <c r="L123" s="84" t="s">
        <v>15</v>
      </c>
      <c r="M123" s="2">
        <f>IF(DataKPI[[#This Row],[Niveau_satisfaction_1_5]]&lt;=Paramètres!$C$4,1,0)</f>
        <v>0</v>
      </c>
      <c r="N123" s="2">
        <f>IF(DataKPI[[#This Row],[Niveau_gravité_1_3]]=3,1,0)</f>
        <v>1</v>
      </c>
      <c r="O123" s="3">
        <f>IF(DataKPI[[#This Row],[Score_accessibilité_0_100]]&lt;Paramètres!$C$5,1,0)</f>
        <v>1</v>
      </c>
      <c r="P123" s="4">
        <f>IF(DataKPI[[#This Row],[Temps_attente_minutes]]&gt;Paramètres!$C$6,1,0)</f>
        <v>0</v>
      </c>
    </row>
    <row r="124" spans="1:16" ht="15.75">
      <c r="A124" s="83">
        <v>45699</v>
      </c>
      <c r="B124" s="84" t="s">
        <v>64</v>
      </c>
      <c r="C124" s="84">
        <v>74000</v>
      </c>
      <c r="D124" s="84" t="s">
        <v>12</v>
      </c>
      <c r="E124" s="84" t="s">
        <v>30</v>
      </c>
      <c r="F124" s="84">
        <v>7</v>
      </c>
      <c r="G124" s="84">
        <v>5</v>
      </c>
      <c r="H124" s="84" t="s">
        <v>33</v>
      </c>
      <c r="I124" s="84">
        <v>3</v>
      </c>
      <c r="J124" s="84">
        <v>95</v>
      </c>
      <c r="K124" s="84" t="s">
        <v>25</v>
      </c>
      <c r="L124" s="84" t="s">
        <v>17</v>
      </c>
      <c r="M124" s="2">
        <f>IF(DataKPI[[#This Row],[Niveau_satisfaction_1_5]]&lt;=Paramètres!$C$4,1,0)</f>
        <v>0</v>
      </c>
      <c r="N124" s="2">
        <f>IF(DataKPI[[#This Row],[Niveau_gravité_1_3]]=3,1,0)</f>
        <v>1</v>
      </c>
      <c r="O124" s="3">
        <f>IF(DataKPI[[#This Row],[Score_accessibilité_0_100]]&lt;Paramètres!$C$5,1,0)</f>
        <v>0</v>
      </c>
      <c r="P124" s="4">
        <f>IF(DataKPI[[#This Row],[Temps_attente_minutes]]&gt;Paramètres!$C$6,1,0)</f>
        <v>0</v>
      </c>
    </row>
    <row r="125" spans="1:16" ht="15.75">
      <c r="A125" s="83">
        <v>45663</v>
      </c>
      <c r="B125" s="84" t="s">
        <v>29</v>
      </c>
      <c r="C125" s="84">
        <v>38000</v>
      </c>
      <c r="D125" s="84" t="s">
        <v>12</v>
      </c>
      <c r="E125" s="85" t="s">
        <v>75</v>
      </c>
      <c r="F125" s="84">
        <v>10</v>
      </c>
      <c r="G125" s="84">
        <v>5</v>
      </c>
      <c r="H125" s="84" t="s">
        <v>13</v>
      </c>
      <c r="I125" s="84">
        <v>1</v>
      </c>
      <c r="J125" s="84">
        <v>64</v>
      </c>
      <c r="K125" s="84" t="s">
        <v>20</v>
      </c>
      <c r="L125" s="84" t="s">
        <v>23</v>
      </c>
      <c r="M125" s="2">
        <f>IF(DataKPI[[#This Row],[Niveau_satisfaction_1_5]]&lt;=Paramètres!$C$4,1,0)</f>
        <v>0</v>
      </c>
      <c r="N125" s="2">
        <f>IF(DataKPI[[#This Row],[Niveau_gravité_1_3]]=3,1,0)</f>
        <v>0</v>
      </c>
      <c r="O125" s="3">
        <f>IF(DataKPI[[#This Row],[Score_accessibilité_0_100]]&lt;Paramètres!$C$5,1,0)</f>
        <v>0</v>
      </c>
      <c r="P125" s="4">
        <f>IF(DataKPI[[#This Row],[Temps_attente_minutes]]&gt;Paramètres!$C$6,1,0)</f>
        <v>0</v>
      </c>
    </row>
    <row r="126" spans="1:16" ht="15.75">
      <c r="A126" s="83">
        <v>45699</v>
      </c>
      <c r="B126" s="84" t="s">
        <v>27</v>
      </c>
      <c r="C126" s="84">
        <v>69007</v>
      </c>
      <c r="D126" s="84" t="s">
        <v>12</v>
      </c>
      <c r="E126" s="84" t="s">
        <v>68</v>
      </c>
      <c r="F126" s="84">
        <v>34</v>
      </c>
      <c r="G126" s="84">
        <v>2</v>
      </c>
      <c r="H126" s="84" t="s">
        <v>19</v>
      </c>
      <c r="I126" s="84">
        <v>2</v>
      </c>
      <c r="J126" s="84">
        <v>91</v>
      </c>
      <c r="K126" s="84" t="s">
        <v>20</v>
      </c>
      <c r="L126" s="84" t="s">
        <v>23</v>
      </c>
      <c r="M126" s="2">
        <f>IF(DataKPI[[#This Row],[Niveau_satisfaction_1_5]]&lt;=Paramètres!$C$4,1,0)</f>
        <v>1</v>
      </c>
      <c r="N126" s="2">
        <f>IF(DataKPI[[#This Row],[Niveau_gravité_1_3]]=3,1,0)</f>
        <v>0</v>
      </c>
      <c r="O126" s="3">
        <f>IF(DataKPI[[#This Row],[Score_accessibilité_0_100]]&lt;Paramètres!$C$5,1,0)</f>
        <v>0</v>
      </c>
      <c r="P126" s="4">
        <f>IF(DataKPI[[#This Row],[Temps_attente_minutes]]&gt;Paramètres!$C$6,1,0)</f>
        <v>1</v>
      </c>
    </row>
    <row r="127" spans="1:16" ht="15.75">
      <c r="A127" s="83">
        <v>45702</v>
      </c>
      <c r="B127" s="84" t="s">
        <v>29</v>
      </c>
      <c r="C127" s="84">
        <v>38400</v>
      </c>
      <c r="D127" s="84" t="s">
        <v>18</v>
      </c>
      <c r="E127" s="84" t="s">
        <v>34</v>
      </c>
      <c r="F127" s="84">
        <v>26</v>
      </c>
      <c r="G127" s="84">
        <v>3</v>
      </c>
      <c r="H127" s="84" t="s">
        <v>24</v>
      </c>
      <c r="I127" s="84">
        <v>1</v>
      </c>
      <c r="J127" s="84">
        <v>71</v>
      </c>
      <c r="K127" s="84" t="s">
        <v>20</v>
      </c>
      <c r="L127" s="84" t="s">
        <v>17</v>
      </c>
      <c r="M127" s="2">
        <f>IF(DataKPI[[#This Row],[Niveau_satisfaction_1_5]]&lt;=Paramètres!$C$4,1,0)</f>
        <v>0</v>
      </c>
      <c r="N127" s="2">
        <f>IF(DataKPI[[#This Row],[Niveau_gravité_1_3]]=3,1,0)</f>
        <v>0</v>
      </c>
      <c r="O127" s="3">
        <f>IF(DataKPI[[#This Row],[Score_accessibilité_0_100]]&lt;Paramètres!$C$5,1,0)</f>
        <v>0</v>
      </c>
      <c r="P127" s="4">
        <f>IF(DataKPI[[#This Row],[Temps_attente_minutes]]&gt;Paramètres!$C$6,1,0)</f>
        <v>0</v>
      </c>
    </row>
    <row r="128" spans="1:16" ht="15.75">
      <c r="A128" s="83">
        <v>45694</v>
      </c>
      <c r="B128" s="84" t="s">
        <v>64</v>
      </c>
      <c r="C128" s="84">
        <v>74000</v>
      </c>
      <c r="D128" s="84" t="s">
        <v>21</v>
      </c>
      <c r="E128" s="84" t="s">
        <v>70</v>
      </c>
      <c r="F128" s="84">
        <v>11</v>
      </c>
      <c r="G128" s="84">
        <v>4</v>
      </c>
      <c r="H128" s="84" t="s">
        <v>33</v>
      </c>
      <c r="I128" s="84">
        <v>3</v>
      </c>
      <c r="J128" s="84">
        <v>57</v>
      </c>
      <c r="K128" s="84" t="s">
        <v>46</v>
      </c>
      <c r="L128" s="84" t="s">
        <v>0</v>
      </c>
      <c r="M128" s="2">
        <f>IF(DataKPI[[#This Row],[Niveau_satisfaction_1_5]]&lt;=Paramètres!$C$4,1,0)</f>
        <v>0</v>
      </c>
      <c r="N128" s="2">
        <f>IF(DataKPI[[#This Row],[Niveau_gravité_1_3]]=3,1,0)</f>
        <v>1</v>
      </c>
      <c r="O128" s="3">
        <f>IF(DataKPI[[#This Row],[Score_accessibilité_0_100]]&lt;Paramètres!$C$5,1,0)</f>
        <v>1</v>
      </c>
      <c r="P128" s="4">
        <f>IF(DataKPI[[#This Row],[Temps_attente_minutes]]&gt;Paramètres!$C$6,1,0)</f>
        <v>0</v>
      </c>
    </row>
    <row r="129" spans="1:16" ht="15.75">
      <c r="A129" s="83">
        <v>45727</v>
      </c>
      <c r="B129" s="84" t="s">
        <v>28</v>
      </c>
      <c r="C129" s="84">
        <v>69100</v>
      </c>
      <c r="D129" s="84" t="s">
        <v>21</v>
      </c>
      <c r="E129" s="84" t="s">
        <v>71</v>
      </c>
      <c r="F129" s="84">
        <v>18</v>
      </c>
      <c r="G129" s="84">
        <v>3</v>
      </c>
      <c r="H129" s="84" t="s">
        <v>24</v>
      </c>
      <c r="I129" s="84">
        <v>2</v>
      </c>
      <c r="J129" s="84">
        <v>57</v>
      </c>
      <c r="K129" s="84" t="s">
        <v>25</v>
      </c>
      <c r="L129" s="84" t="s">
        <v>23</v>
      </c>
      <c r="M129" s="2">
        <f>IF(DataKPI[[#This Row],[Niveau_satisfaction_1_5]]&lt;=Paramètres!$C$4,1,0)</f>
        <v>0</v>
      </c>
      <c r="N129" s="2">
        <f>IF(DataKPI[[#This Row],[Niveau_gravité_1_3]]=3,1,0)</f>
        <v>0</v>
      </c>
      <c r="O129" s="3">
        <f>IF(DataKPI[[#This Row],[Score_accessibilité_0_100]]&lt;Paramètres!$C$5,1,0)</f>
        <v>1</v>
      </c>
      <c r="P129" s="4">
        <f>IF(DataKPI[[#This Row],[Temps_attente_minutes]]&gt;Paramètres!$C$6,1,0)</f>
        <v>0</v>
      </c>
    </row>
    <row r="130" spans="1:16" ht="15.75">
      <c r="A130" s="83">
        <v>45728</v>
      </c>
      <c r="B130" s="84" t="s">
        <v>66</v>
      </c>
      <c r="C130" s="84">
        <v>26000</v>
      </c>
      <c r="D130" s="84" t="s">
        <v>18</v>
      </c>
      <c r="E130" s="84" t="s">
        <v>69</v>
      </c>
      <c r="F130" s="84">
        <v>6</v>
      </c>
      <c r="G130" s="84">
        <v>5</v>
      </c>
      <c r="H130" s="84" t="s">
        <v>16</v>
      </c>
      <c r="I130" s="84">
        <v>2</v>
      </c>
      <c r="J130" s="84">
        <v>89</v>
      </c>
      <c r="K130" s="84" t="s">
        <v>25</v>
      </c>
      <c r="L130" s="84" t="s">
        <v>0</v>
      </c>
      <c r="M130" s="2">
        <f>IF(DataKPI[[#This Row],[Niveau_satisfaction_1_5]]&lt;=Paramètres!$C$4,1,0)</f>
        <v>0</v>
      </c>
      <c r="N130" s="2">
        <f>IF(DataKPI[[#This Row],[Niveau_gravité_1_3]]=3,1,0)</f>
        <v>0</v>
      </c>
      <c r="O130" s="3">
        <f>IF(DataKPI[[#This Row],[Score_accessibilité_0_100]]&lt;Paramètres!$C$5,1,0)</f>
        <v>0</v>
      </c>
      <c r="P130" s="4">
        <f>IF(DataKPI[[#This Row],[Temps_attente_minutes]]&gt;Paramètres!$C$6,1,0)</f>
        <v>0</v>
      </c>
    </row>
    <row r="131" spans="1:16" ht="15.75">
      <c r="A131" s="83">
        <v>45698</v>
      </c>
      <c r="B131" s="84" t="s">
        <v>66</v>
      </c>
      <c r="C131" s="84">
        <v>26000</v>
      </c>
      <c r="D131" s="84" t="s">
        <v>18</v>
      </c>
      <c r="E131" s="84" t="s">
        <v>32</v>
      </c>
      <c r="F131" s="84">
        <v>24</v>
      </c>
      <c r="G131" s="84">
        <v>3</v>
      </c>
      <c r="H131" s="84" t="s">
        <v>19</v>
      </c>
      <c r="I131" s="84">
        <v>3</v>
      </c>
      <c r="J131" s="84">
        <v>63</v>
      </c>
      <c r="K131" s="84" t="s">
        <v>25</v>
      </c>
      <c r="L131" s="84" t="s">
        <v>23</v>
      </c>
      <c r="M131" s="2">
        <f>IF(DataKPI[[#This Row],[Niveau_satisfaction_1_5]]&lt;=Paramètres!$C$4,1,0)</f>
        <v>0</v>
      </c>
      <c r="N131" s="2">
        <f>IF(DataKPI[[#This Row],[Niveau_gravité_1_3]]=3,1,0)</f>
        <v>1</v>
      </c>
      <c r="O131" s="3">
        <f>IF(DataKPI[[#This Row],[Score_accessibilité_0_100]]&lt;Paramètres!$C$5,1,0)</f>
        <v>0</v>
      </c>
      <c r="P131" s="4">
        <f>IF(DataKPI[[#This Row],[Temps_attente_minutes]]&gt;Paramètres!$C$6,1,0)</f>
        <v>0</v>
      </c>
    </row>
    <row r="132" spans="1:16" ht="15.75">
      <c r="A132" s="83">
        <v>45669</v>
      </c>
      <c r="B132" s="84" t="s">
        <v>64</v>
      </c>
      <c r="C132" s="84">
        <v>74000</v>
      </c>
      <c r="D132" s="84" t="s">
        <v>12</v>
      </c>
      <c r="E132" s="84" t="s">
        <v>30</v>
      </c>
      <c r="F132" s="84">
        <v>37</v>
      </c>
      <c r="G132" s="84">
        <v>2</v>
      </c>
      <c r="H132" s="84" t="s">
        <v>13</v>
      </c>
      <c r="I132" s="84">
        <v>2</v>
      </c>
      <c r="J132" s="84">
        <v>52</v>
      </c>
      <c r="K132" s="84" t="s">
        <v>45</v>
      </c>
      <c r="L132" s="84" t="s">
        <v>17</v>
      </c>
      <c r="M132" s="2">
        <f>IF(DataKPI[[#This Row],[Niveau_satisfaction_1_5]]&lt;=Paramètres!$C$4,1,0)</f>
        <v>1</v>
      </c>
      <c r="N132" s="2">
        <f>IF(DataKPI[[#This Row],[Niveau_gravité_1_3]]=3,1,0)</f>
        <v>0</v>
      </c>
      <c r="O132" s="3">
        <f>IF(DataKPI[[#This Row],[Score_accessibilité_0_100]]&lt;Paramètres!$C$5,1,0)</f>
        <v>1</v>
      </c>
      <c r="P132" s="4">
        <f>IF(DataKPI[[#This Row],[Temps_attente_minutes]]&gt;Paramètres!$C$6,1,0)</f>
        <v>1</v>
      </c>
    </row>
    <row r="133" spans="1:16" ht="15.75">
      <c r="A133" s="83">
        <v>45683</v>
      </c>
      <c r="B133" s="84" t="s">
        <v>64</v>
      </c>
      <c r="C133" s="84">
        <v>74000</v>
      </c>
      <c r="D133" s="84" t="s">
        <v>12</v>
      </c>
      <c r="E133" s="85" t="s">
        <v>75</v>
      </c>
      <c r="F133" s="84">
        <v>29</v>
      </c>
      <c r="G133" s="84">
        <v>3</v>
      </c>
      <c r="H133" s="84" t="s">
        <v>16</v>
      </c>
      <c r="I133" s="84">
        <v>3</v>
      </c>
      <c r="J133" s="84">
        <v>94</v>
      </c>
      <c r="K133" s="84" t="s">
        <v>45</v>
      </c>
      <c r="L133" s="84" t="s">
        <v>15</v>
      </c>
      <c r="M133" s="2">
        <f>IF(DataKPI[[#This Row],[Niveau_satisfaction_1_5]]&lt;=Paramètres!$C$4,1,0)</f>
        <v>0</v>
      </c>
      <c r="N133" s="2">
        <f>IF(DataKPI[[#This Row],[Niveau_gravité_1_3]]=3,1,0)</f>
        <v>1</v>
      </c>
      <c r="O133" s="3">
        <f>IF(DataKPI[[#This Row],[Score_accessibilité_0_100]]&lt;Paramètres!$C$5,1,0)</f>
        <v>0</v>
      </c>
      <c r="P133" s="4">
        <f>IF(DataKPI[[#This Row],[Temps_attente_minutes]]&gt;Paramètres!$C$6,1,0)</f>
        <v>0</v>
      </c>
    </row>
    <row r="134" spans="1:16" ht="15.75">
      <c r="A134" s="83">
        <v>45661</v>
      </c>
      <c r="B134" s="84" t="s">
        <v>27</v>
      </c>
      <c r="C134" s="84">
        <v>69003</v>
      </c>
      <c r="D134" s="84" t="s">
        <v>18</v>
      </c>
      <c r="E134" s="84" t="s">
        <v>69</v>
      </c>
      <c r="F134" s="84">
        <v>12</v>
      </c>
      <c r="G134" s="84">
        <v>4</v>
      </c>
      <c r="H134" s="84" t="s">
        <v>33</v>
      </c>
      <c r="I134" s="84">
        <v>2</v>
      </c>
      <c r="J134" s="84">
        <v>54</v>
      </c>
      <c r="K134" s="84" t="s">
        <v>46</v>
      </c>
      <c r="L134" s="84" t="s">
        <v>17</v>
      </c>
      <c r="M134" s="2">
        <f>IF(DataKPI[[#This Row],[Niveau_satisfaction_1_5]]&lt;=Paramètres!$C$4,1,0)</f>
        <v>0</v>
      </c>
      <c r="N134" s="2">
        <f>IF(DataKPI[[#This Row],[Niveau_gravité_1_3]]=3,1,0)</f>
        <v>0</v>
      </c>
      <c r="O134" s="3">
        <f>IF(DataKPI[[#This Row],[Score_accessibilité_0_100]]&lt;Paramètres!$C$5,1,0)</f>
        <v>1</v>
      </c>
      <c r="P134" s="4">
        <f>IF(DataKPI[[#This Row],[Temps_attente_minutes]]&gt;Paramètres!$C$6,1,0)</f>
        <v>0</v>
      </c>
    </row>
    <row r="135" spans="1:16" ht="15.75">
      <c r="A135" s="83">
        <v>45748</v>
      </c>
      <c r="B135" s="84" t="s">
        <v>29</v>
      </c>
      <c r="C135" s="84">
        <v>38000</v>
      </c>
      <c r="D135" s="84" t="s">
        <v>18</v>
      </c>
      <c r="E135" s="84" t="s">
        <v>34</v>
      </c>
      <c r="F135" s="84">
        <v>14</v>
      </c>
      <c r="G135" s="84">
        <v>4</v>
      </c>
      <c r="H135" s="84" t="s">
        <v>19</v>
      </c>
      <c r="I135" s="84">
        <v>3</v>
      </c>
      <c r="J135" s="84">
        <v>63</v>
      </c>
      <c r="K135" s="84" t="s">
        <v>45</v>
      </c>
      <c r="L135" s="84" t="s">
        <v>23</v>
      </c>
      <c r="M135" s="2">
        <f>IF(DataKPI[[#This Row],[Niveau_satisfaction_1_5]]&lt;=Paramètres!$C$4,1,0)</f>
        <v>0</v>
      </c>
      <c r="N135" s="2">
        <f>IF(DataKPI[[#This Row],[Niveau_gravité_1_3]]=3,1,0)</f>
        <v>1</v>
      </c>
      <c r="O135" s="3">
        <f>IF(DataKPI[[#This Row],[Score_accessibilité_0_100]]&lt;Paramètres!$C$5,1,0)</f>
        <v>0</v>
      </c>
      <c r="P135" s="4">
        <f>IF(DataKPI[[#This Row],[Temps_attente_minutes]]&gt;Paramètres!$C$6,1,0)</f>
        <v>0</v>
      </c>
    </row>
    <row r="136" spans="1:16" ht="15.75">
      <c r="A136" s="83">
        <v>45663</v>
      </c>
      <c r="B136" s="84" t="s">
        <v>28</v>
      </c>
      <c r="C136" s="84">
        <v>69100</v>
      </c>
      <c r="D136" s="84" t="s">
        <v>12</v>
      </c>
      <c r="E136" s="84" t="s">
        <v>30</v>
      </c>
      <c r="F136" s="84">
        <v>37</v>
      </c>
      <c r="G136" s="84">
        <v>4</v>
      </c>
      <c r="H136" s="84" t="s">
        <v>19</v>
      </c>
      <c r="I136" s="84">
        <v>2</v>
      </c>
      <c r="J136" s="84">
        <v>95</v>
      </c>
      <c r="K136" s="84" t="s">
        <v>25</v>
      </c>
      <c r="L136" s="84" t="s">
        <v>0</v>
      </c>
      <c r="M136" s="2">
        <f>IF(DataKPI[[#This Row],[Niveau_satisfaction_1_5]]&lt;=Paramètres!$C$4,1,0)</f>
        <v>0</v>
      </c>
      <c r="N136" s="2">
        <f>IF(DataKPI[[#This Row],[Niveau_gravité_1_3]]=3,1,0)</f>
        <v>0</v>
      </c>
      <c r="O136" s="3">
        <f>IF(DataKPI[[#This Row],[Score_accessibilité_0_100]]&lt;Paramètres!$C$5,1,0)</f>
        <v>0</v>
      </c>
      <c r="P136" s="4">
        <f>IF(DataKPI[[#This Row],[Temps_attente_minutes]]&gt;Paramètres!$C$6,1,0)</f>
        <v>1</v>
      </c>
    </row>
    <row r="137" spans="1:16" ht="15.75">
      <c r="A137" s="83">
        <v>45695</v>
      </c>
      <c r="B137" s="84" t="s">
        <v>64</v>
      </c>
      <c r="C137" s="84">
        <v>74000</v>
      </c>
      <c r="D137" s="84" t="s">
        <v>18</v>
      </c>
      <c r="E137" s="84" t="s">
        <v>34</v>
      </c>
      <c r="F137" s="84">
        <v>4</v>
      </c>
      <c r="G137" s="84">
        <v>5</v>
      </c>
      <c r="H137" s="84" t="s">
        <v>19</v>
      </c>
      <c r="I137" s="84">
        <v>1</v>
      </c>
      <c r="J137" s="84">
        <v>54</v>
      </c>
      <c r="K137" s="84" t="s">
        <v>46</v>
      </c>
      <c r="L137" s="84" t="s">
        <v>23</v>
      </c>
      <c r="M137" s="2">
        <f>IF(DataKPI[[#This Row],[Niveau_satisfaction_1_5]]&lt;=Paramètres!$C$4,1,0)</f>
        <v>0</v>
      </c>
      <c r="N137" s="2">
        <f>IF(DataKPI[[#This Row],[Niveau_gravité_1_3]]=3,1,0)</f>
        <v>0</v>
      </c>
      <c r="O137" s="3">
        <f>IF(DataKPI[[#This Row],[Score_accessibilité_0_100]]&lt;Paramètres!$C$5,1,0)</f>
        <v>1</v>
      </c>
      <c r="P137" s="4">
        <f>IF(DataKPI[[#This Row],[Temps_attente_minutes]]&gt;Paramètres!$C$6,1,0)</f>
        <v>0</v>
      </c>
    </row>
    <row r="138" spans="1:16" ht="15.75">
      <c r="A138" s="83">
        <v>45717</v>
      </c>
      <c r="B138" s="84" t="s">
        <v>64</v>
      </c>
      <c r="C138" s="84">
        <v>74000</v>
      </c>
      <c r="D138" s="84" t="s">
        <v>12</v>
      </c>
      <c r="E138" s="84" t="s">
        <v>30</v>
      </c>
      <c r="F138" s="84">
        <v>33</v>
      </c>
      <c r="G138" s="84">
        <v>2</v>
      </c>
      <c r="H138" s="84" t="s">
        <v>33</v>
      </c>
      <c r="I138" s="84">
        <v>3</v>
      </c>
      <c r="J138" s="84">
        <v>73</v>
      </c>
      <c r="K138" s="84" t="s">
        <v>14</v>
      </c>
      <c r="L138" s="84" t="s">
        <v>0</v>
      </c>
      <c r="M138" s="2">
        <f>IF(DataKPI[[#This Row],[Niveau_satisfaction_1_5]]&lt;=Paramètres!$C$4,1,0)</f>
        <v>1</v>
      </c>
      <c r="N138" s="2">
        <f>IF(DataKPI[[#This Row],[Niveau_gravité_1_3]]=3,1,0)</f>
        <v>1</v>
      </c>
      <c r="O138" s="3">
        <f>IF(DataKPI[[#This Row],[Score_accessibilité_0_100]]&lt;Paramètres!$C$5,1,0)</f>
        <v>0</v>
      </c>
      <c r="P138" s="4">
        <f>IF(DataKPI[[#This Row],[Temps_attente_minutes]]&gt;Paramètres!$C$6,1,0)</f>
        <v>1</v>
      </c>
    </row>
    <row r="139" spans="1:16" ht="15.75">
      <c r="A139" s="83">
        <v>45680</v>
      </c>
      <c r="B139" s="84" t="s">
        <v>64</v>
      </c>
      <c r="C139" s="84">
        <v>74000</v>
      </c>
      <c r="D139" s="84" t="s">
        <v>18</v>
      </c>
      <c r="E139" s="84" t="s">
        <v>69</v>
      </c>
      <c r="F139" s="84">
        <v>22</v>
      </c>
      <c r="G139" s="84">
        <v>2</v>
      </c>
      <c r="H139" s="84" t="s">
        <v>33</v>
      </c>
      <c r="I139" s="84">
        <v>1</v>
      </c>
      <c r="J139" s="84">
        <v>65</v>
      </c>
      <c r="K139" s="84" t="s">
        <v>14</v>
      </c>
      <c r="L139" s="84" t="s">
        <v>0</v>
      </c>
      <c r="M139" s="2">
        <f>IF(DataKPI[[#This Row],[Niveau_satisfaction_1_5]]&lt;=Paramètres!$C$4,1,0)</f>
        <v>1</v>
      </c>
      <c r="N139" s="2">
        <f>IF(DataKPI[[#This Row],[Niveau_gravité_1_3]]=3,1,0)</f>
        <v>0</v>
      </c>
      <c r="O139" s="3">
        <f>IF(DataKPI[[#This Row],[Score_accessibilité_0_100]]&lt;Paramètres!$C$5,1,0)</f>
        <v>0</v>
      </c>
      <c r="P139" s="4">
        <f>IF(DataKPI[[#This Row],[Temps_attente_minutes]]&gt;Paramètres!$C$6,1,0)</f>
        <v>0</v>
      </c>
    </row>
    <row r="140" spans="1:16" ht="15.75">
      <c r="A140" s="83">
        <v>45681</v>
      </c>
      <c r="B140" s="84" t="s">
        <v>28</v>
      </c>
      <c r="C140" s="84">
        <v>69100</v>
      </c>
      <c r="D140" s="84" t="s">
        <v>21</v>
      </c>
      <c r="E140" s="84" t="s">
        <v>71</v>
      </c>
      <c r="F140" s="84">
        <v>12</v>
      </c>
      <c r="G140" s="84">
        <v>4</v>
      </c>
      <c r="H140" s="84" t="s">
        <v>24</v>
      </c>
      <c r="I140" s="84">
        <v>1</v>
      </c>
      <c r="J140" s="84">
        <v>68</v>
      </c>
      <c r="K140" s="84" t="s">
        <v>25</v>
      </c>
      <c r="L140" s="84" t="s">
        <v>17</v>
      </c>
      <c r="M140" s="2">
        <f>IF(DataKPI[[#This Row],[Niveau_satisfaction_1_5]]&lt;=Paramètres!$C$4,1,0)</f>
        <v>0</v>
      </c>
      <c r="N140" s="2">
        <f>IF(DataKPI[[#This Row],[Niveau_gravité_1_3]]=3,1,0)</f>
        <v>0</v>
      </c>
      <c r="O140" s="3">
        <f>IF(DataKPI[[#This Row],[Score_accessibilité_0_100]]&lt;Paramètres!$C$5,1,0)</f>
        <v>0</v>
      </c>
      <c r="P140" s="4">
        <f>IF(DataKPI[[#This Row],[Temps_attente_minutes]]&gt;Paramètres!$C$6,1,0)</f>
        <v>0</v>
      </c>
    </row>
    <row r="141" spans="1:16" ht="15.75">
      <c r="A141" s="83">
        <v>45716</v>
      </c>
      <c r="B141" s="84" t="s">
        <v>27</v>
      </c>
      <c r="C141" s="84">
        <v>69001</v>
      </c>
      <c r="D141" s="84" t="s">
        <v>18</v>
      </c>
      <c r="E141" s="84" t="s">
        <v>69</v>
      </c>
      <c r="F141" s="84">
        <v>17</v>
      </c>
      <c r="G141" s="84">
        <v>3</v>
      </c>
      <c r="H141" s="84" t="s">
        <v>26</v>
      </c>
      <c r="I141" s="84">
        <v>3</v>
      </c>
      <c r="J141" s="84">
        <v>91</v>
      </c>
      <c r="K141" s="84" t="s">
        <v>46</v>
      </c>
      <c r="L141" s="84" t="s">
        <v>15</v>
      </c>
      <c r="M141" s="2">
        <f>IF(DataKPI[[#This Row],[Niveau_satisfaction_1_5]]&lt;=Paramètres!$C$4,1,0)</f>
        <v>0</v>
      </c>
      <c r="N141" s="2">
        <f>IF(DataKPI[[#This Row],[Niveau_gravité_1_3]]=3,1,0)</f>
        <v>1</v>
      </c>
      <c r="O141" s="3">
        <f>IF(DataKPI[[#This Row],[Score_accessibilité_0_100]]&lt;Paramètres!$C$5,1,0)</f>
        <v>0</v>
      </c>
      <c r="P141" s="4">
        <f>IF(DataKPI[[#This Row],[Temps_attente_minutes]]&gt;Paramètres!$C$6,1,0)</f>
        <v>0</v>
      </c>
    </row>
    <row r="142" spans="1:16" ht="15.75">
      <c r="A142" s="83">
        <v>45667</v>
      </c>
      <c r="B142" s="84" t="s">
        <v>29</v>
      </c>
      <c r="C142" s="84">
        <v>38400</v>
      </c>
      <c r="D142" s="84" t="s">
        <v>18</v>
      </c>
      <c r="E142" s="84" t="s">
        <v>69</v>
      </c>
      <c r="F142" s="84">
        <v>32</v>
      </c>
      <c r="G142" s="84">
        <v>2</v>
      </c>
      <c r="H142" s="84" t="s">
        <v>24</v>
      </c>
      <c r="I142" s="84">
        <v>3</v>
      </c>
      <c r="J142" s="84">
        <v>76</v>
      </c>
      <c r="K142" s="84" t="s">
        <v>14</v>
      </c>
      <c r="L142" s="84" t="s">
        <v>15</v>
      </c>
      <c r="M142" s="2">
        <f>IF(DataKPI[[#This Row],[Niveau_satisfaction_1_5]]&lt;=Paramètres!$C$4,1,0)</f>
        <v>1</v>
      </c>
      <c r="N142" s="2">
        <f>IF(DataKPI[[#This Row],[Niveau_gravité_1_3]]=3,1,0)</f>
        <v>1</v>
      </c>
      <c r="O142" s="3">
        <f>IF(DataKPI[[#This Row],[Score_accessibilité_0_100]]&lt;Paramètres!$C$5,1,0)</f>
        <v>0</v>
      </c>
      <c r="P142" s="4">
        <f>IF(DataKPI[[#This Row],[Temps_attente_minutes]]&gt;Paramètres!$C$6,1,0)</f>
        <v>1</v>
      </c>
    </row>
    <row r="143" spans="1:16" ht="15.75">
      <c r="A143" s="83">
        <v>45720</v>
      </c>
      <c r="B143" s="84" t="s">
        <v>27</v>
      </c>
      <c r="C143" s="84">
        <v>69003</v>
      </c>
      <c r="D143" s="84" t="s">
        <v>12</v>
      </c>
      <c r="E143" s="84" t="s">
        <v>68</v>
      </c>
      <c r="F143" s="84">
        <v>8</v>
      </c>
      <c r="G143" s="84">
        <v>4</v>
      </c>
      <c r="H143" s="84" t="s">
        <v>19</v>
      </c>
      <c r="I143" s="84">
        <v>2</v>
      </c>
      <c r="J143" s="84">
        <v>61</v>
      </c>
      <c r="K143" s="84" t="s">
        <v>20</v>
      </c>
      <c r="L143" s="84" t="s">
        <v>23</v>
      </c>
      <c r="M143" s="2">
        <f>IF(DataKPI[[#This Row],[Niveau_satisfaction_1_5]]&lt;=Paramètres!$C$4,1,0)</f>
        <v>0</v>
      </c>
      <c r="N143" s="2">
        <f>IF(DataKPI[[#This Row],[Niveau_gravité_1_3]]=3,1,0)</f>
        <v>0</v>
      </c>
      <c r="O143" s="3">
        <f>IF(DataKPI[[#This Row],[Score_accessibilité_0_100]]&lt;Paramètres!$C$5,1,0)</f>
        <v>0</v>
      </c>
      <c r="P143" s="4">
        <f>IF(DataKPI[[#This Row],[Temps_attente_minutes]]&gt;Paramètres!$C$6,1,0)</f>
        <v>0</v>
      </c>
    </row>
    <row r="144" spans="1:16" ht="15.75">
      <c r="A144" s="83">
        <v>45722</v>
      </c>
      <c r="B144" s="84" t="s">
        <v>66</v>
      </c>
      <c r="C144" s="84">
        <v>26000</v>
      </c>
      <c r="D144" s="84" t="s">
        <v>18</v>
      </c>
      <c r="E144" s="84" t="s">
        <v>34</v>
      </c>
      <c r="F144" s="84">
        <v>32</v>
      </c>
      <c r="G144" s="84">
        <v>3</v>
      </c>
      <c r="H144" s="84" t="s">
        <v>1</v>
      </c>
      <c r="I144" s="84">
        <v>3</v>
      </c>
      <c r="J144" s="84">
        <v>77</v>
      </c>
      <c r="K144" s="84" t="s">
        <v>14</v>
      </c>
      <c r="L144" s="84" t="s">
        <v>17</v>
      </c>
      <c r="M144" s="2">
        <f>IF(DataKPI[[#This Row],[Niveau_satisfaction_1_5]]&lt;=Paramètres!$C$4,1,0)</f>
        <v>0</v>
      </c>
      <c r="N144" s="2">
        <f>IF(DataKPI[[#This Row],[Niveau_gravité_1_3]]=3,1,0)</f>
        <v>1</v>
      </c>
      <c r="O144" s="3">
        <f>IF(DataKPI[[#This Row],[Score_accessibilité_0_100]]&lt;Paramètres!$C$5,1,0)</f>
        <v>0</v>
      </c>
      <c r="P144" s="4">
        <f>IF(DataKPI[[#This Row],[Temps_attente_minutes]]&gt;Paramètres!$C$6,1,0)</f>
        <v>1</v>
      </c>
    </row>
    <row r="145" spans="1:16" ht="15.75">
      <c r="A145" s="83">
        <v>45671</v>
      </c>
      <c r="B145" s="84" t="s">
        <v>29</v>
      </c>
      <c r="C145" s="84">
        <v>38000</v>
      </c>
      <c r="D145" s="84" t="s">
        <v>12</v>
      </c>
      <c r="E145" s="85" t="s">
        <v>75</v>
      </c>
      <c r="F145" s="84">
        <v>26</v>
      </c>
      <c r="G145" s="84">
        <v>3</v>
      </c>
      <c r="H145" s="84" t="s">
        <v>16</v>
      </c>
      <c r="I145" s="84">
        <v>3</v>
      </c>
      <c r="J145" s="84">
        <v>68</v>
      </c>
      <c r="K145" s="84" t="s">
        <v>46</v>
      </c>
      <c r="L145" s="84" t="s">
        <v>15</v>
      </c>
      <c r="M145" s="2">
        <f>IF(DataKPI[[#This Row],[Niveau_satisfaction_1_5]]&lt;=Paramètres!$C$4,1,0)</f>
        <v>0</v>
      </c>
      <c r="N145" s="2">
        <f>IF(DataKPI[[#This Row],[Niveau_gravité_1_3]]=3,1,0)</f>
        <v>1</v>
      </c>
      <c r="O145" s="3">
        <f>IF(DataKPI[[#This Row],[Score_accessibilité_0_100]]&lt;Paramètres!$C$5,1,0)</f>
        <v>0</v>
      </c>
      <c r="P145" s="4">
        <f>IF(DataKPI[[#This Row],[Temps_attente_minutes]]&gt;Paramètres!$C$6,1,0)</f>
        <v>0</v>
      </c>
    </row>
    <row r="146" spans="1:16" ht="15.75">
      <c r="A146" s="83">
        <v>45724</v>
      </c>
      <c r="B146" s="84" t="s">
        <v>28</v>
      </c>
      <c r="C146" s="84">
        <v>69100</v>
      </c>
      <c r="D146" s="84" t="s">
        <v>18</v>
      </c>
      <c r="E146" s="84" t="s">
        <v>32</v>
      </c>
      <c r="F146" s="84">
        <v>7</v>
      </c>
      <c r="G146" s="84">
        <v>5</v>
      </c>
      <c r="H146" s="84" t="s">
        <v>1</v>
      </c>
      <c r="I146" s="84">
        <v>3</v>
      </c>
      <c r="J146" s="84">
        <v>74</v>
      </c>
      <c r="K146" s="84" t="s">
        <v>20</v>
      </c>
      <c r="L146" s="84" t="s">
        <v>17</v>
      </c>
      <c r="M146" s="2">
        <f>IF(DataKPI[[#This Row],[Niveau_satisfaction_1_5]]&lt;=Paramètres!$C$4,1,0)</f>
        <v>0</v>
      </c>
      <c r="N146" s="2">
        <f>IF(DataKPI[[#This Row],[Niveau_gravité_1_3]]=3,1,0)</f>
        <v>1</v>
      </c>
      <c r="O146" s="3">
        <f>IF(DataKPI[[#This Row],[Score_accessibilité_0_100]]&lt;Paramètres!$C$5,1,0)</f>
        <v>0</v>
      </c>
      <c r="P146" s="4">
        <f>IF(DataKPI[[#This Row],[Temps_attente_minutes]]&gt;Paramètres!$C$6,1,0)</f>
        <v>0</v>
      </c>
    </row>
    <row r="147" spans="1:16" ht="15.75">
      <c r="A147" s="83">
        <v>45699</v>
      </c>
      <c r="B147" s="84" t="s">
        <v>28</v>
      </c>
      <c r="C147" s="84">
        <v>69100</v>
      </c>
      <c r="D147" s="84" t="s">
        <v>18</v>
      </c>
      <c r="E147" s="84" t="s">
        <v>32</v>
      </c>
      <c r="F147" s="84">
        <v>7</v>
      </c>
      <c r="G147" s="84">
        <v>5</v>
      </c>
      <c r="H147" s="84" t="s">
        <v>19</v>
      </c>
      <c r="I147" s="84">
        <v>2</v>
      </c>
      <c r="J147" s="84">
        <v>94</v>
      </c>
      <c r="K147" s="84" t="s">
        <v>46</v>
      </c>
      <c r="L147" s="84" t="s">
        <v>15</v>
      </c>
      <c r="M147" s="2">
        <f>IF(DataKPI[[#This Row],[Niveau_satisfaction_1_5]]&lt;=Paramètres!$C$4,1,0)</f>
        <v>0</v>
      </c>
      <c r="N147" s="2">
        <f>IF(DataKPI[[#This Row],[Niveau_gravité_1_3]]=3,1,0)</f>
        <v>0</v>
      </c>
      <c r="O147" s="3">
        <f>IF(DataKPI[[#This Row],[Score_accessibilité_0_100]]&lt;Paramètres!$C$5,1,0)</f>
        <v>0</v>
      </c>
      <c r="P147" s="4">
        <f>IF(DataKPI[[#This Row],[Temps_attente_minutes]]&gt;Paramètres!$C$6,1,0)</f>
        <v>0</v>
      </c>
    </row>
    <row r="148" spans="1:16" ht="15.75">
      <c r="A148" s="83">
        <v>45695</v>
      </c>
      <c r="B148" s="84" t="s">
        <v>64</v>
      </c>
      <c r="C148" s="84">
        <v>74000</v>
      </c>
      <c r="D148" s="84" t="s">
        <v>12</v>
      </c>
      <c r="E148" s="84" t="s">
        <v>68</v>
      </c>
      <c r="F148" s="84">
        <v>31</v>
      </c>
      <c r="G148" s="84">
        <v>2</v>
      </c>
      <c r="H148" s="84" t="s">
        <v>24</v>
      </c>
      <c r="I148" s="84">
        <v>2</v>
      </c>
      <c r="J148" s="84">
        <v>76</v>
      </c>
      <c r="K148" s="84" t="s">
        <v>14</v>
      </c>
      <c r="L148" s="84" t="s">
        <v>15</v>
      </c>
      <c r="M148" s="2">
        <f>IF(DataKPI[[#This Row],[Niveau_satisfaction_1_5]]&lt;=Paramètres!$C$4,1,0)</f>
        <v>1</v>
      </c>
      <c r="N148" s="2">
        <f>IF(DataKPI[[#This Row],[Niveau_gravité_1_3]]=3,1,0)</f>
        <v>0</v>
      </c>
      <c r="O148" s="3">
        <f>IF(DataKPI[[#This Row],[Score_accessibilité_0_100]]&lt;Paramètres!$C$5,1,0)</f>
        <v>0</v>
      </c>
      <c r="P148" s="4">
        <f>IF(DataKPI[[#This Row],[Temps_attente_minutes]]&gt;Paramètres!$C$6,1,0)</f>
        <v>1</v>
      </c>
    </row>
    <row r="149" spans="1:16" ht="15.75">
      <c r="A149" s="83">
        <v>45659</v>
      </c>
      <c r="B149" s="84" t="s">
        <v>64</v>
      </c>
      <c r="C149" s="84">
        <v>74000</v>
      </c>
      <c r="D149" s="84" t="s">
        <v>21</v>
      </c>
      <c r="E149" s="84" t="s">
        <v>35</v>
      </c>
      <c r="F149" s="84">
        <v>14</v>
      </c>
      <c r="G149" s="84">
        <v>5</v>
      </c>
      <c r="H149" s="84" t="s">
        <v>16</v>
      </c>
      <c r="I149" s="84">
        <v>3</v>
      </c>
      <c r="J149" s="84">
        <v>87</v>
      </c>
      <c r="K149" s="84" t="s">
        <v>20</v>
      </c>
      <c r="L149" s="84" t="s">
        <v>17</v>
      </c>
      <c r="M149" s="2">
        <f>IF(DataKPI[[#This Row],[Niveau_satisfaction_1_5]]&lt;=Paramètres!$C$4,1,0)</f>
        <v>0</v>
      </c>
      <c r="N149" s="2">
        <f>IF(DataKPI[[#This Row],[Niveau_gravité_1_3]]=3,1,0)</f>
        <v>1</v>
      </c>
      <c r="O149" s="3">
        <f>IF(DataKPI[[#This Row],[Score_accessibilité_0_100]]&lt;Paramètres!$C$5,1,0)</f>
        <v>0</v>
      </c>
      <c r="P149" s="4">
        <f>IF(DataKPI[[#This Row],[Temps_attente_minutes]]&gt;Paramètres!$C$6,1,0)</f>
        <v>0</v>
      </c>
    </row>
    <row r="150" spans="1:16" ht="15.75">
      <c r="A150" s="83">
        <v>45741</v>
      </c>
      <c r="B150" s="84" t="s">
        <v>64</v>
      </c>
      <c r="C150" s="84">
        <v>74000</v>
      </c>
      <c r="D150" s="84" t="s">
        <v>18</v>
      </c>
      <c r="E150" s="84" t="s">
        <v>32</v>
      </c>
      <c r="F150" s="84">
        <v>6</v>
      </c>
      <c r="G150" s="84">
        <v>4</v>
      </c>
      <c r="H150" s="84" t="s">
        <v>24</v>
      </c>
      <c r="I150" s="84">
        <v>3</v>
      </c>
      <c r="J150" s="84">
        <v>51</v>
      </c>
      <c r="K150" s="84" t="s">
        <v>14</v>
      </c>
      <c r="L150" s="84" t="s">
        <v>0</v>
      </c>
      <c r="M150" s="2">
        <f>IF(DataKPI[[#This Row],[Niveau_satisfaction_1_5]]&lt;=Paramètres!$C$4,1,0)</f>
        <v>0</v>
      </c>
      <c r="N150" s="2">
        <f>IF(DataKPI[[#This Row],[Niveau_gravité_1_3]]=3,1,0)</f>
        <v>1</v>
      </c>
      <c r="O150" s="3">
        <f>IF(DataKPI[[#This Row],[Score_accessibilité_0_100]]&lt;Paramètres!$C$5,1,0)</f>
        <v>1</v>
      </c>
      <c r="P150" s="4">
        <f>IF(DataKPI[[#This Row],[Temps_attente_minutes]]&gt;Paramètres!$C$6,1,0)</f>
        <v>0</v>
      </c>
    </row>
    <row r="151" spans="1:16" ht="15.75">
      <c r="A151" s="83">
        <v>45705</v>
      </c>
      <c r="B151" s="84" t="s">
        <v>66</v>
      </c>
      <c r="C151" s="84">
        <v>26000</v>
      </c>
      <c r="D151" s="84" t="s">
        <v>18</v>
      </c>
      <c r="E151" s="84" t="s">
        <v>69</v>
      </c>
      <c r="F151" s="84">
        <v>18</v>
      </c>
      <c r="G151" s="84">
        <v>1</v>
      </c>
      <c r="H151" s="84" t="s">
        <v>13</v>
      </c>
      <c r="I151" s="84">
        <v>2</v>
      </c>
      <c r="J151" s="84">
        <v>85</v>
      </c>
      <c r="K151" s="84" t="s">
        <v>45</v>
      </c>
      <c r="L151" s="84" t="s">
        <v>17</v>
      </c>
      <c r="M151" s="2">
        <f>IF(DataKPI[[#This Row],[Niveau_satisfaction_1_5]]&lt;=Paramètres!$C$4,1,0)</f>
        <v>1</v>
      </c>
      <c r="N151" s="2">
        <f>IF(DataKPI[[#This Row],[Niveau_gravité_1_3]]=3,1,0)</f>
        <v>0</v>
      </c>
      <c r="O151" s="3">
        <f>IF(DataKPI[[#This Row],[Score_accessibilité_0_100]]&lt;Paramètres!$C$5,1,0)</f>
        <v>0</v>
      </c>
      <c r="P151" s="4">
        <f>IF(DataKPI[[#This Row],[Temps_attente_minutes]]&gt;Paramètres!$C$6,1,0)</f>
        <v>0</v>
      </c>
    </row>
    <row r="152" spans="1:16" ht="15.75">
      <c r="A152" s="83">
        <v>45744</v>
      </c>
      <c r="B152" s="84" t="s">
        <v>64</v>
      </c>
      <c r="C152" s="84">
        <v>74000</v>
      </c>
      <c r="D152" s="84" t="s">
        <v>18</v>
      </c>
      <c r="E152" s="84" t="s">
        <v>69</v>
      </c>
      <c r="F152" s="84">
        <v>9</v>
      </c>
      <c r="G152" s="84">
        <v>5</v>
      </c>
      <c r="H152" s="84" t="s">
        <v>24</v>
      </c>
      <c r="I152" s="84">
        <v>1</v>
      </c>
      <c r="J152" s="84">
        <v>84</v>
      </c>
      <c r="K152" s="84" t="s">
        <v>25</v>
      </c>
      <c r="L152" s="84" t="s">
        <v>0</v>
      </c>
      <c r="M152" s="2">
        <f>IF(DataKPI[[#This Row],[Niveau_satisfaction_1_5]]&lt;=Paramètres!$C$4,1,0)</f>
        <v>0</v>
      </c>
      <c r="N152" s="2">
        <f>IF(DataKPI[[#This Row],[Niveau_gravité_1_3]]=3,1,0)</f>
        <v>0</v>
      </c>
      <c r="O152" s="3">
        <f>IF(DataKPI[[#This Row],[Score_accessibilité_0_100]]&lt;Paramètres!$C$5,1,0)</f>
        <v>0</v>
      </c>
      <c r="P152" s="4">
        <f>IF(DataKPI[[#This Row],[Temps_attente_minutes]]&gt;Paramètres!$C$6,1,0)</f>
        <v>0</v>
      </c>
    </row>
    <row r="153" spans="1:16" ht="15.75">
      <c r="A153" s="83">
        <v>45748</v>
      </c>
      <c r="B153" s="84" t="s">
        <v>29</v>
      </c>
      <c r="C153" s="84">
        <v>38400</v>
      </c>
      <c r="D153" s="84" t="s">
        <v>21</v>
      </c>
      <c r="E153" s="84" t="s">
        <v>35</v>
      </c>
      <c r="F153" s="84">
        <v>25</v>
      </c>
      <c r="G153" s="84">
        <v>4</v>
      </c>
      <c r="H153" s="84" t="s">
        <v>24</v>
      </c>
      <c r="I153" s="84">
        <v>2</v>
      </c>
      <c r="J153" s="84">
        <v>56</v>
      </c>
      <c r="K153" s="84" t="s">
        <v>25</v>
      </c>
      <c r="L153" s="84" t="s">
        <v>23</v>
      </c>
      <c r="M153" s="2">
        <f>IF(DataKPI[[#This Row],[Niveau_satisfaction_1_5]]&lt;=Paramètres!$C$4,1,0)</f>
        <v>0</v>
      </c>
      <c r="N153" s="2">
        <f>IF(DataKPI[[#This Row],[Niveau_gravité_1_3]]=3,1,0)</f>
        <v>0</v>
      </c>
      <c r="O153" s="3">
        <f>IF(DataKPI[[#This Row],[Score_accessibilité_0_100]]&lt;Paramètres!$C$5,1,0)</f>
        <v>1</v>
      </c>
      <c r="P153" s="4">
        <f>IF(DataKPI[[#This Row],[Temps_attente_minutes]]&gt;Paramètres!$C$6,1,0)</f>
        <v>0</v>
      </c>
    </row>
    <row r="154" spans="1:16" ht="15.75">
      <c r="A154" s="83">
        <v>45719</v>
      </c>
      <c r="B154" s="84" t="s">
        <v>29</v>
      </c>
      <c r="C154" s="84">
        <v>38000</v>
      </c>
      <c r="D154" s="84" t="s">
        <v>21</v>
      </c>
      <c r="E154" s="84" t="s">
        <v>70</v>
      </c>
      <c r="F154" s="84">
        <v>27</v>
      </c>
      <c r="G154" s="84">
        <v>2</v>
      </c>
      <c r="H154" s="84" t="s">
        <v>26</v>
      </c>
      <c r="I154" s="84">
        <v>3</v>
      </c>
      <c r="J154" s="84">
        <v>77</v>
      </c>
      <c r="K154" s="84" t="s">
        <v>20</v>
      </c>
      <c r="L154" s="84" t="s">
        <v>0</v>
      </c>
      <c r="M154" s="2">
        <f>IF(DataKPI[[#This Row],[Niveau_satisfaction_1_5]]&lt;=Paramètres!$C$4,1,0)</f>
        <v>1</v>
      </c>
      <c r="N154" s="2">
        <f>IF(DataKPI[[#This Row],[Niveau_gravité_1_3]]=3,1,0)</f>
        <v>1</v>
      </c>
      <c r="O154" s="3">
        <f>IF(DataKPI[[#This Row],[Score_accessibilité_0_100]]&lt;Paramètres!$C$5,1,0)</f>
        <v>0</v>
      </c>
      <c r="P154" s="4">
        <f>IF(DataKPI[[#This Row],[Temps_attente_minutes]]&gt;Paramètres!$C$6,1,0)</f>
        <v>0</v>
      </c>
    </row>
    <row r="155" spans="1:16" ht="15.75">
      <c r="A155" s="83">
        <v>45739</v>
      </c>
      <c r="B155" s="84" t="s">
        <v>29</v>
      </c>
      <c r="C155" s="84">
        <v>38000</v>
      </c>
      <c r="D155" s="84" t="s">
        <v>18</v>
      </c>
      <c r="E155" s="84" t="s">
        <v>69</v>
      </c>
      <c r="F155" s="84">
        <v>23</v>
      </c>
      <c r="G155" s="84">
        <v>1</v>
      </c>
      <c r="H155" s="84" t="s">
        <v>1</v>
      </c>
      <c r="I155" s="84">
        <v>3</v>
      </c>
      <c r="J155" s="84">
        <v>78</v>
      </c>
      <c r="K155" s="84" t="s">
        <v>14</v>
      </c>
      <c r="L155" s="84" t="s">
        <v>0</v>
      </c>
      <c r="M155" s="2">
        <f>IF(DataKPI[[#This Row],[Niveau_satisfaction_1_5]]&lt;=Paramètres!$C$4,1,0)</f>
        <v>1</v>
      </c>
      <c r="N155" s="2">
        <f>IF(DataKPI[[#This Row],[Niveau_gravité_1_3]]=3,1,0)</f>
        <v>1</v>
      </c>
      <c r="O155" s="3">
        <f>IF(DataKPI[[#This Row],[Score_accessibilité_0_100]]&lt;Paramètres!$C$5,1,0)</f>
        <v>0</v>
      </c>
      <c r="P155" s="4">
        <f>IF(DataKPI[[#This Row],[Temps_attente_minutes]]&gt;Paramètres!$C$6,1,0)</f>
        <v>0</v>
      </c>
    </row>
    <row r="156" spans="1:16" ht="15.75">
      <c r="A156" s="83">
        <v>45696</v>
      </c>
      <c r="B156" s="84" t="s">
        <v>28</v>
      </c>
      <c r="C156" s="84">
        <v>69100</v>
      </c>
      <c r="D156" s="84" t="s">
        <v>21</v>
      </c>
      <c r="E156" s="84" t="s">
        <v>35</v>
      </c>
      <c r="F156" s="84">
        <v>7</v>
      </c>
      <c r="G156" s="84">
        <v>2</v>
      </c>
      <c r="H156" s="84" t="s">
        <v>33</v>
      </c>
      <c r="I156" s="84">
        <v>1</v>
      </c>
      <c r="J156" s="84">
        <v>93</v>
      </c>
      <c r="K156" s="84" t="s">
        <v>45</v>
      </c>
      <c r="L156" s="84" t="s">
        <v>0</v>
      </c>
      <c r="M156" s="2">
        <f>IF(DataKPI[[#This Row],[Niveau_satisfaction_1_5]]&lt;=Paramètres!$C$4,1,0)</f>
        <v>1</v>
      </c>
      <c r="N156" s="2">
        <f>IF(DataKPI[[#This Row],[Niveau_gravité_1_3]]=3,1,0)</f>
        <v>0</v>
      </c>
      <c r="O156" s="3">
        <f>IF(DataKPI[[#This Row],[Score_accessibilité_0_100]]&lt;Paramètres!$C$5,1,0)</f>
        <v>0</v>
      </c>
      <c r="P156" s="4">
        <f>IF(DataKPI[[#This Row],[Temps_attente_minutes]]&gt;Paramètres!$C$6,1,0)</f>
        <v>0</v>
      </c>
    </row>
    <row r="157" spans="1:16" ht="15.75">
      <c r="A157" s="83">
        <v>45743</v>
      </c>
      <c r="B157" s="84" t="s">
        <v>66</v>
      </c>
      <c r="C157" s="84">
        <v>26000</v>
      </c>
      <c r="D157" s="84" t="s">
        <v>12</v>
      </c>
      <c r="E157" s="84" t="s">
        <v>68</v>
      </c>
      <c r="F157" s="84">
        <v>13</v>
      </c>
      <c r="G157" s="84">
        <v>3</v>
      </c>
      <c r="H157" s="84" t="s">
        <v>26</v>
      </c>
      <c r="I157" s="84">
        <v>2</v>
      </c>
      <c r="J157" s="84">
        <v>78</v>
      </c>
      <c r="K157" s="84" t="s">
        <v>46</v>
      </c>
      <c r="L157" s="84" t="s">
        <v>17</v>
      </c>
      <c r="M157" s="2">
        <f>IF(DataKPI[[#This Row],[Niveau_satisfaction_1_5]]&lt;=Paramètres!$C$4,1,0)</f>
        <v>0</v>
      </c>
      <c r="N157" s="2">
        <f>IF(DataKPI[[#This Row],[Niveau_gravité_1_3]]=3,1,0)</f>
        <v>0</v>
      </c>
      <c r="O157" s="3">
        <f>IF(DataKPI[[#This Row],[Score_accessibilité_0_100]]&lt;Paramètres!$C$5,1,0)</f>
        <v>0</v>
      </c>
      <c r="P157" s="4">
        <f>IF(DataKPI[[#This Row],[Temps_attente_minutes]]&gt;Paramètres!$C$6,1,0)</f>
        <v>0</v>
      </c>
    </row>
    <row r="158" spans="1:16" ht="15.75">
      <c r="A158" s="83">
        <v>45733</v>
      </c>
      <c r="B158" s="84" t="s">
        <v>28</v>
      </c>
      <c r="C158" s="84">
        <v>69100</v>
      </c>
      <c r="D158" s="84" t="s">
        <v>21</v>
      </c>
      <c r="E158" s="84" t="s">
        <v>70</v>
      </c>
      <c r="F158" s="84">
        <v>15</v>
      </c>
      <c r="G158" s="84">
        <v>5</v>
      </c>
      <c r="H158" s="84" t="s">
        <v>19</v>
      </c>
      <c r="I158" s="84">
        <v>2</v>
      </c>
      <c r="J158" s="84">
        <v>82</v>
      </c>
      <c r="K158" s="84" t="s">
        <v>14</v>
      </c>
      <c r="L158" s="84" t="s">
        <v>23</v>
      </c>
      <c r="M158" s="2">
        <f>IF(DataKPI[[#This Row],[Niveau_satisfaction_1_5]]&lt;=Paramètres!$C$4,1,0)</f>
        <v>0</v>
      </c>
      <c r="N158" s="2">
        <f>IF(DataKPI[[#This Row],[Niveau_gravité_1_3]]=3,1,0)</f>
        <v>0</v>
      </c>
      <c r="O158" s="3">
        <f>IF(DataKPI[[#This Row],[Score_accessibilité_0_100]]&lt;Paramètres!$C$5,1,0)</f>
        <v>0</v>
      </c>
      <c r="P158" s="4">
        <f>IF(DataKPI[[#This Row],[Temps_attente_minutes]]&gt;Paramètres!$C$6,1,0)</f>
        <v>0</v>
      </c>
    </row>
    <row r="159" spans="1:16" ht="15.75">
      <c r="A159" s="83">
        <v>45739</v>
      </c>
      <c r="B159" s="84" t="s">
        <v>28</v>
      </c>
      <c r="C159" s="84">
        <v>69100</v>
      </c>
      <c r="D159" s="84" t="s">
        <v>18</v>
      </c>
      <c r="E159" s="84" t="s">
        <v>34</v>
      </c>
      <c r="F159" s="84">
        <v>17</v>
      </c>
      <c r="G159" s="84">
        <v>4</v>
      </c>
      <c r="H159" s="84" t="s">
        <v>26</v>
      </c>
      <c r="I159" s="84">
        <v>3</v>
      </c>
      <c r="J159" s="84">
        <v>67</v>
      </c>
      <c r="K159" s="84" t="s">
        <v>45</v>
      </c>
      <c r="L159" s="84" t="s">
        <v>17</v>
      </c>
      <c r="M159" s="2">
        <f>IF(DataKPI[[#This Row],[Niveau_satisfaction_1_5]]&lt;=Paramètres!$C$4,1,0)</f>
        <v>0</v>
      </c>
      <c r="N159" s="2">
        <f>IF(DataKPI[[#This Row],[Niveau_gravité_1_3]]=3,1,0)</f>
        <v>1</v>
      </c>
      <c r="O159" s="3">
        <f>IF(DataKPI[[#This Row],[Score_accessibilité_0_100]]&lt;Paramètres!$C$5,1,0)</f>
        <v>0</v>
      </c>
      <c r="P159" s="4">
        <f>IF(DataKPI[[#This Row],[Temps_attente_minutes]]&gt;Paramètres!$C$6,1,0)</f>
        <v>0</v>
      </c>
    </row>
    <row r="160" spans="1:16" ht="15.75">
      <c r="A160" s="83">
        <v>45684</v>
      </c>
      <c r="B160" s="84" t="s">
        <v>29</v>
      </c>
      <c r="C160" s="84">
        <v>38400</v>
      </c>
      <c r="D160" s="84" t="s">
        <v>18</v>
      </c>
      <c r="E160" s="84" t="s">
        <v>34</v>
      </c>
      <c r="F160" s="84">
        <v>19</v>
      </c>
      <c r="G160" s="84">
        <v>4</v>
      </c>
      <c r="H160" s="84" t="s">
        <v>16</v>
      </c>
      <c r="I160" s="84">
        <v>3</v>
      </c>
      <c r="J160" s="84">
        <v>63</v>
      </c>
      <c r="K160" s="84" t="s">
        <v>45</v>
      </c>
      <c r="L160" s="84" t="s">
        <v>0</v>
      </c>
      <c r="M160" s="2">
        <f>IF(DataKPI[[#This Row],[Niveau_satisfaction_1_5]]&lt;=Paramètres!$C$4,1,0)</f>
        <v>0</v>
      </c>
      <c r="N160" s="2">
        <f>IF(DataKPI[[#This Row],[Niveau_gravité_1_3]]=3,1,0)</f>
        <v>1</v>
      </c>
      <c r="O160" s="3">
        <f>IF(DataKPI[[#This Row],[Score_accessibilité_0_100]]&lt;Paramètres!$C$5,1,0)</f>
        <v>0</v>
      </c>
      <c r="P160" s="4">
        <f>IF(DataKPI[[#This Row],[Temps_attente_minutes]]&gt;Paramètres!$C$6,1,0)</f>
        <v>0</v>
      </c>
    </row>
    <row r="161" spans="1:16" ht="15.75">
      <c r="A161" s="83">
        <v>45681</v>
      </c>
      <c r="B161" s="84" t="s">
        <v>27</v>
      </c>
      <c r="C161" s="84">
        <v>69007</v>
      </c>
      <c r="D161" s="84" t="s">
        <v>21</v>
      </c>
      <c r="E161" s="84" t="s">
        <v>71</v>
      </c>
      <c r="F161" s="84">
        <v>39</v>
      </c>
      <c r="G161" s="84">
        <v>5</v>
      </c>
      <c r="H161" s="84" t="s">
        <v>26</v>
      </c>
      <c r="I161" s="84">
        <v>1</v>
      </c>
      <c r="J161" s="84">
        <v>91</v>
      </c>
      <c r="K161" s="84" t="s">
        <v>14</v>
      </c>
      <c r="L161" s="84" t="s">
        <v>15</v>
      </c>
      <c r="M161" s="2">
        <f>IF(DataKPI[[#This Row],[Niveau_satisfaction_1_5]]&lt;=Paramètres!$C$4,1,0)</f>
        <v>0</v>
      </c>
      <c r="N161" s="2">
        <f>IF(DataKPI[[#This Row],[Niveau_gravité_1_3]]=3,1,0)</f>
        <v>0</v>
      </c>
      <c r="O161" s="3">
        <f>IF(DataKPI[[#This Row],[Score_accessibilité_0_100]]&lt;Paramètres!$C$5,1,0)</f>
        <v>0</v>
      </c>
      <c r="P161" s="4">
        <f>IF(DataKPI[[#This Row],[Temps_attente_minutes]]&gt;Paramètres!$C$6,1,0)</f>
        <v>1</v>
      </c>
    </row>
    <row r="162" spans="1:16" ht="15.75">
      <c r="A162" s="83">
        <v>45744</v>
      </c>
      <c r="B162" s="84" t="s">
        <v>28</v>
      </c>
      <c r="C162" s="84">
        <v>69100</v>
      </c>
      <c r="D162" s="84" t="s">
        <v>12</v>
      </c>
      <c r="E162" s="85" t="s">
        <v>75</v>
      </c>
      <c r="F162" s="84">
        <v>12</v>
      </c>
      <c r="G162" s="84">
        <v>5</v>
      </c>
      <c r="H162" s="84" t="s">
        <v>26</v>
      </c>
      <c r="I162" s="84">
        <v>3</v>
      </c>
      <c r="J162" s="84">
        <v>67</v>
      </c>
      <c r="K162" s="84" t="s">
        <v>20</v>
      </c>
      <c r="L162" s="84" t="s">
        <v>0</v>
      </c>
      <c r="M162" s="2">
        <f>IF(DataKPI[[#This Row],[Niveau_satisfaction_1_5]]&lt;=Paramètres!$C$4,1,0)</f>
        <v>0</v>
      </c>
      <c r="N162" s="2">
        <f>IF(DataKPI[[#This Row],[Niveau_gravité_1_3]]=3,1,0)</f>
        <v>1</v>
      </c>
      <c r="O162" s="3">
        <f>IF(DataKPI[[#This Row],[Score_accessibilité_0_100]]&lt;Paramètres!$C$5,1,0)</f>
        <v>0</v>
      </c>
      <c r="P162" s="4">
        <f>IF(DataKPI[[#This Row],[Temps_attente_minutes]]&gt;Paramètres!$C$6,1,0)</f>
        <v>0</v>
      </c>
    </row>
    <row r="163" spans="1:16" ht="15.75">
      <c r="A163" s="83">
        <v>45728</v>
      </c>
      <c r="B163" s="84" t="s">
        <v>29</v>
      </c>
      <c r="C163" s="84">
        <v>38400</v>
      </c>
      <c r="D163" s="84" t="s">
        <v>21</v>
      </c>
      <c r="E163" s="84" t="s">
        <v>71</v>
      </c>
      <c r="F163" s="84">
        <v>14</v>
      </c>
      <c r="G163" s="84">
        <v>5</v>
      </c>
      <c r="H163" s="84" t="s">
        <v>1</v>
      </c>
      <c r="I163" s="84">
        <v>2</v>
      </c>
      <c r="J163" s="84">
        <v>79</v>
      </c>
      <c r="K163" s="84" t="s">
        <v>45</v>
      </c>
      <c r="L163" s="84" t="s">
        <v>23</v>
      </c>
      <c r="M163" s="2">
        <f>IF(DataKPI[[#This Row],[Niveau_satisfaction_1_5]]&lt;=Paramètres!$C$4,1,0)</f>
        <v>0</v>
      </c>
      <c r="N163" s="2">
        <f>IF(DataKPI[[#This Row],[Niveau_gravité_1_3]]=3,1,0)</f>
        <v>0</v>
      </c>
      <c r="O163" s="3">
        <f>IF(DataKPI[[#This Row],[Score_accessibilité_0_100]]&lt;Paramètres!$C$5,1,0)</f>
        <v>0</v>
      </c>
      <c r="P163" s="4">
        <f>IF(DataKPI[[#This Row],[Temps_attente_minutes]]&gt;Paramètres!$C$6,1,0)</f>
        <v>0</v>
      </c>
    </row>
    <row r="164" spans="1:16" ht="15.75">
      <c r="A164" s="83">
        <v>45677</v>
      </c>
      <c r="B164" s="84" t="s">
        <v>64</v>
      </c>
      <c r="C164" s="84">
        <v>74000</v>
      </c>
      <c r="D164" s="84" t="s">
        <v>12</v>
      </c>
      <c r="E164" s="85" t="s">
        <v>75</v>
      </c>
      <c r="F164" s="84">
        <v>27</v>
      </c>
      <c r="G164" s="84">
        <v>5</v>
      </c>
      <c r="H164" s="84" t="s">
        <v>33</v>
      </c>
      <c r="I164" s="84">
        <v>3</v>
      </c>
      <c r="J164" s="84">
        <v>78</v>
      </c>
      <c r="K164" s="84" t="s">
        <v>46</v>
      </c>
      <c r="L164" s="84" t="s">
        <v>15</v>
      </c>
      <c r="M164" s="2">
        <f>IF(DataKPI[[#This Row],[Niveau_satisfaction_1_5]]&lt;=Paramètres!$C$4,1,0)</f>
        <v>0</v>
      </c>
      <c r="N164" s="2">
        <f>IF(DataKPI[[#This Row],[Niveau_gravité_1_3]]=3,1,0)</f>
        <v>1</v>
      </c>
      <c r="O164" s="3">
        <f>IF(DataKPI[[#This Row],[Score_accessibilité_0_100]]&lt;Paramètres!$C$5,1,0)</f>
        <v>0</v>
      </c>
      <c r="P164" s="4">
        <f>IF(DataKPI[[#This Row],[Temps_attente_minutes]]&gt;Paramètres!$C$6,1,0)</f>
        <v>0</v>
      </c>
    </row>
    <row r="165" spans="1:16" ht="15.75">
      <c r="A165" s="83">
        <v>45685</v>
      </c>
      <c r="B165" s="84" t="s">
        <v>29</v>
      </c>
      <c r="C165" s="84">
        <v>38000</v>
      </c>
      <c r="D165" s="84" t="s">
        <v>21</v>
      </c>
      <c r="E165" s="84" t="s">
        <v>35</v>
      </c>
      <c r="F165" s="84">
        <v>10</v>
      </c>
      <c r="G165" s="84">
        <v>5</v>
      </c>
      <c r="H165" s="84" t="s">
        <v>26</v>
      </c>
      <c r="I165" s="84">
        <v>3</v>
      </c>
      <c r="J165" s="84">
        <v>78</v>
      </c>
      <c r="K165" s="84" t="s">
        <v>45</v>
      </c>
      <c r="L165" s="84" t="s">
        <v>15</v>
      </c>
      <c r="M165" s="2">
        <f>IF(DataKPI[[#This Row],[Niveau_satisfaction_1_5]]&lt;=Paramètres!$C$4,1,0)</f>
        <v>0</v>
      </c>
      <c r="N165" s="2">
        <f>IF(DataKPI[[#This Row],[Niveau_gravité_1_3]]=3,1,0)</f>
        <v>1</v>
      </c>
      <c r="O165" s="3">
        <f>IF(DataKPI[[#This Row],[Score_accessibilité_0_100]]&lt;Paramètres!$C$5,1,0)</f>
        <v>0</v>
      </c>
      <c r="P165" s="4">
        <f>IF(DataKPI[[#This Row],[Temps_attente_minutes]]&gt;Paramètres!$C$6,1,0)</f>
        <v>0</v>
      </c>
    </row>
    <row r="166" spans="1:16" ht="15.75">
      <c r="A166" s="83">
        <v>45720</v>
      </c>
      <c r="B166" s="84" t="s">
        <v>27</v>
      </c>
      <c r="C166" s="84">
        <v>69003</v>
      </c>
      <c r="D166" s="84" t="s">
        <v>18</v>
      </c>
      <c r="E166" s="84" t="s">
        <v>69</v>
      </c>
      <c r="F166" s="84">
        <v>7</v>
      </c>
      <c r="G166" s="84">
        <v>1</v>
      </c>
      <c r="H166" s="84" t="s">
        <v>16</v>
      </c>
      <c r="I166" s="84">
        <v>2</v>
      </c>
      <c r="J166" s="84">
        <v>66</v>
      </c>
      <c r="K166" s="84" t="s">
        <v>14</v>
      </c>
      <c r="L166" s="84" t="s">
        <v>17</v>
      </c>
      <c r="M166" s="2">
        <f>IF(DataKPI[[#This Row],[Niveau_satisfaction_1_5]]&lt;=Paramètres!$C$4,1,0)</f>
        <v>1</v>
      </c>
      <c r="N166" s="2">
        <f>IF(DataKPI[[#This Row],[Niveau_gravité_1_3]]=3,1,0)</f>
        <v>0</v>
      </c>
      <c r="O166" s="3">
        <f>IF(DataKPI[[#This Row],[Score_accessibilité_0_100]]&lt;Paramètres!$C$5,1,0)</f>
        <v>0</v>
      </c>
      <c r="P166" s="4">
        <f>IF(DataKPI[[#This Row],[Temps_attente_minutes]]&gt;Paramètres!$C$6,1,0)</f>
        <v>0</v>
      </c>
    </row>
    <row r="167" spans="1:16" ht="15.75">
      <c r="A167" s="83">
        <v>45711</v>
      </c>
      <c r="B167" s="84" t="s">
        <v>66</v>
      </c>
      <c r="C167" s="84">
        <v>26000</v>
      </c>
      <c r="D167" s="84" t="s">
        <v>21</v>
      </c>
      <c r="E167" s="84" t="s">
        <v>70</v>
      </c>
      <c r="F167" s="84">
        <v>11</v>
      </c>
      <c r="G167" s="84">
        <v>1</v>
      </c>
      <c r="H167" s="84" t="s">
        <v>13</v>
      </c>
      <c r="I167" s="84">
        <v>2</v>
      </c>
      <c r="J167" s="84">
        <v>77</v>
      </c>
      <c r="K167" s="84" t="s">
        <v>25</v>
      </c>
      <c r="L167" s="84" t="s">
        <v>17</v>
      </c>
      <c r="M167" s="2">
        <f>IF(DataKPI[[#This Row],[Niveau_satisfaction_1_5]]&lt;=Paramètres!$C$4,1,0)</f>
        <v>1</v>
      </c>
      <c r="N167" s="2">
        <f>IF(DataKPI[[#This Row],[Niveau_gravité_1_3]]=3,1,0)</f>
        <v>0</v>
      </c>
      <c r="O167" s="3">
        <f>IF(DataKPI[[#This Row],[Score_accessibilité_0_100]]&lt;Paramètres!$C$5,1,0)</f>
        <v>0</v>
      </c>
      <c r="P167" s="4">
        <f>IF(DataKPI[[#This Row],[Temps_attente_minutes]]&gt;Paramètres!$C$6,1,0)</f>
        <v>0</v>
      </c>
    </row>
    <row r="168" spans="1:16" ht="15.75">
      <c r="A168" s="83">
        <v>45698</v>
      </c>
      <c r="B168" s="84" t="s">
        <v>28</v>
      </c>
      <c r="C168" s="84">
        <v>69100</v>
      </c>
      <c r="D168" s="84" t="s">
        <v>21</v>
      </c>
      <c r="E168" s="84" t="s">
        <v>70</v>
      </c>
      <c r="F168" s="84">
        <v>6</v>
      </c>
      <c r="G168" s="84">
        <v>5</v>
      </c>
      <c r="H168" s="84" t="s">
        <v>26</v>
      </c>
      <c r="I168" s="84">
        <v>3</v>
      </c>
      <c r="J168" s="84">
        <v>63</v>
      </c>
      <c r="K168" s="84" t="s">
        <v>25</v>
      </c>
      <c r="L168" s="84" t="s">
        <v>23</v>
      </c>
      <c r="M168" s="2">
        <f>IF(DataKPI[[#This Row],[Niveau_satisfaction_1_5]]&lt;=Paramètres!$C$4,1,0)</f>
        <v>0</v>
      </c>
      <c r="N168" s="2">
        <f>IF(DataKPI[[#This Row],[Niveau_gravité_1_3]]=3,1,0)</f>
        <v>1</v>
      </c>
      <c r="O168" s="3">
        <f>IF(DataKPI[[#This Row],[Score_accessibilité_0_100]]&lt;Paramètres!$C$5,1,0)</f>
        <v>0</v>
      </c>
      <c r="P168" s="4">
        <f>IF(DataKPI[[#This Row],[Temps_attente_minutes]]&gt;Paramètres!$C$6,1,0)</f>
        <v>0</v>
      </c>
    </row>
    <row r="169" spans="1:16" ht="15.75">
      <c r="A169" s="83">
        <v>45701</v>
      </c>
      <c r="B169" s="84" t="s">
        <v>64</v>
      </c>
      <c r="C169" s="84">
        <v>74000</v>
      </c>
      <c r="D169" s="84" t="s">
        <v>12</v>
      </c>
      <c r="E169" s="84" t="s">
        <v>68</v>
      </c>
      <c r="F169" s="84">
        <v>37</v>
      </c>
      <c r="G169" s="84">
        <v>4</v>
      </c>
      <c r="H169" s="84" t="s">
        <v>26</v>
      </c>
      <c r="I169" s="84">
        <v>3</v>
      </c>
      <c r="J169" s="84">
        <v>60</v>
      </c>
      <c r="K169" s="84" t="s">
        <v>20</v>
      </c>
      <c r="L169" s="84" t="s">
        <v>15</v>
      </c>
      <c r="M169" s="2">
        <f>IF(DataKPI[[#This Row],[Niveau_satisfaction_1_5]]&lt;=Paramètres!$C$4,1,0)</f>
        <v>0</v>
      </c>
      <c r="N169" s="2">
        <f>IF(DataKPI[[#This Row],[Niveau_gravité_1_3]]=3,1,0)</f>
        <v>1</v>
      </c>
      <c r="O169" s="3">
        <f>IF(DataKPI[[#This Row],[Score_accessibilité_0_100]]&lt;Paramètres!$C$5,1,0)</f>
        <v>0</v>
      </c>
      <c r="P169" s="4">
        <f>IF(DataKPI[[#This Row],[Temps_attente_minutes]]&gt;Paramètres!$C$6,1,0)</f>
        <v>1</v>
      </c>
    </row>
    <row r="170" spans="1:16" ht="15.75">
      <c r="A170" s="83">
        <v>45708</v>
      </c>
      <c r="B170" s="84" t="s">
        <v>27</v>
      </c>
      <c r="C170" s="84">
        <v>69002</v>
      </c>
      <c r="D170" s="84" t="s">
        <v>18</v>
      </c>
      <c r="E170" s="84" t="s">
        <v>69</v>
      </c>
      <c r="F170" s="84">
        <v>19</v>
      </c>
      <c r="G170" s="84">
        <v>3</v>
      </c>
      <c r="H170" s="84" t="s">
        <v>19</v>
      </c>
      <c r="I170" s="84">
        <v>3</v>
      </c>
      <c r="J170" s="84">
        <v>92</v>
      </c>
      <c r="K170" s="84" t="s">
        <v>20</v>
      </c>
      <c r="L170" s="84" t="s">
        <v>0</v>
      </c>
      <c r="M170" s="2">
        <f>IF(DataKPI[[#This Row],[Niveau_satisfaction_1_5]]&lt;=Paramètres!$C$4,1,0)</f>
        <v>0</v>
      </c>
      <c r="N170" s="2">
        <f>IF(DataKPI[[#This Row],[Niveau_gravité_1_3]]=3,1,0)</f>
        <v>1</v>
      </c>
      <c r="O170" s="3">
        <f>IF(DataKPI[[#This Row],[Score_accessibilité_0_100]]&lt;Paramètres!$C$5,1,0)</f>
        <v>0</v>
      </c>
      <c r="P170" s="4">
        <f>IF(DataKPI[[#This Row],[Temps_attente_minutes]]&gt;Paramètres!$C$6,1,0)</f>
        <v>0</v>
      </c>
    </row>
    <row r="171" spans="1:16" ht="15.75">
      <c r="A171" s="83">
        <v>45730</v>
      </c>
      <c r="B171" s="84" t="s">
        <v>29</v>
      </c>
      <c r="C171" s="84">
        <v>38400</v>
      </c>
      <c r="D171" s="84" t="s">
        <v>12</v>
      </c>
      <c r="E171" s="84" t="s">
        <v>68</v>
      </c>
      <c r="F171" s="84">
        <v>37</v>
      </c>
      <c r="G171" s="84">
        <v>3</v>
      </c>
      <c r="H171" s="84" t="s">
        <v>13</v>
      </c>
      <c r="I171" s="84">
        <v>2</v>
      </c>
      <c r="J171" s="84">
        <v>60</v>
      </c>
      <c r="K171" s="84" t="s">
        <v>46</v>
      </c>
      <c r="L171" s="84" t="s">
        <v>17</v>
      </c>
      <c r="M171" s="2">
        <f>IF(DataKPI[[#This Row],[Niveau_satisfaction_1_5]]&lt;=Paramètres!$C$4,1,0)</f>
        <v>0</v>
      </c>
      <c r="N171" s="2">
        <f>IF(DataKPI[[#This Row],[Niveau_gravité_1_3]]=3,1,0)</f>
        <v>0</v>
      </c>
      <c r="O171" s="3">
        <f>IF(DataKPI[[#This Row],[Score_accessibilité_0_100]]&lt;Paramètres!$C$5,1,0)</f>
        <v>0</v>
      </c>
      <c r="P171" s="4">
        <f>IF(DataKPI[[#This Row],[Temps_attente_minutes]]&gt;Paramètres!$C$6,1,0)</f>
        <v>1</v>
      </c>
    </row>
    <row r="172" spans="1:16" ht="15.75">
      <c r="A172" s="83">
        <v>45675</v>
      </c>
      <c r="B172" s="84" t="s">
        <v>28</v>
      </c>
      <c r="C172" s="84">
        <v>69100</v>
      </c>
      <c r="D172" s="84" t="s">
        <v>21</v>
      </c>
      <c r="E172" s="84" t="s">
        <v>71</v>
      </c>
      <c r="F172" s="84">
        <v>18</v>
      </c>
      <c r="G172" s="84">
        <v>4</v>
      </c>
      <c r="H172" s="84" t="s">
        <v>19</v>
      </c>
      <c r="I172" s="84">
        <v>3</v>
      </c>
      <c r="J172" s="84">
        <v>68</v>
      </c>
      <c r="K172" s="84" t="s">
        <v>20</v>
      </c>
      <c r="L172" s="84" t="s">
        <v>15</v>
      </c>
      <c r="M172" s="2">
        <f>IF(DataKPI[[#This Row],[Niveau_satisfaction_1_5]]&lt;=Paramètres!$C$4,1,0)</f>
        <v>0</v>
      </c>
      <c r="N172" s="2">
        <f>IF(DataKPI[[#This Row],[Niveau_gravité_1_3]]=3,1,0)</f>
        <v>1</v>
      </c>
      <c r="O172" s="3">
        <f>IF(DataKPI[[#This Row],[Score_accessibilité_0_100]]&lt;Paramètres!$C$5,1,0)</f>
        <v>0</v>
      </c>
      <c r="P172" s="4">
        <f>IF(DataKPI[[#This Row],[Temps_attente_minutes]]&gt;Paramètres!$C$6,1,0)</f>
        <v>0</v>
      </c>
    </row>
    <row r="173" spans="1:16" ht="15.75">
      <c r="A173" s="83">
        <v>45700</v>
      </c>
      <c r="B173" s="84" t="s">
        <v>27</v>
      </c>
      <c r="C173" s="84">
        <v>69003</v>
      </c>
      <c r="D173" s="84" t="s">
        <v>18</v>
      </c>
      <c r="E173" s="84" t="s">
        <v>69</v>
      </c>
      <c r="F173" s="84">
        <v>15</v>
      </c>
      <c r="G173" s="84">
        <v>3</v>
      </c>
      <c r="H173" s="84" t="s">
        <v>19</v>
      </c>
      <c r="I173" s="84">
        <v>1</v>
      </c>
      <c r="J173" s="84">
        <v>50</v>
      </c>
      <c r="K173" s="84" t="s">
        <v>14</v>
      </c>
      <c r="L173" s="84" t="s">
        <v>0</v>
      </c>
      <c r="M173" s="2">
        <f>IF(DataKPI[[#This Row],[Niveau_satisfaction_1_5]]&lt;=Paramètres!$C$4,1,0)</f>
        <v>0</v>
      </c>
      <c r="N173" s="2">
        <f>IF(DataKPI[[#This Row],[Niveau_gravité_1_3]]=3,1,0)</f>
        <v>0</v>
      </c>
      <c r="O173" s="3">
        <f>IF(DataKPI[[#This Row],[Score_accessibilité_0_100]]&lt;Paramètres!$C$5,1,0)</f>
        <v>1</v>
      </c>
      <c r="P173" s="4">
        <f>IF(DataKPI[[#This Row],[Temps_attente_minutes]]&gt;Paramètres!$C$6,1,0)</f>
        <v>0</v>
      </c>
    </row>
    <row r="174" spans="1:16" ht="15.75">
      <c r="A174" s="83">
        <v>45718</v>
      </c>
      <c r="B174" s="84" t="s">
        <v>66</v>
      </c>
      <c r="C174" s="84">
        <v>26000</v>
      </c>
      <c r="D174" s="84" t="s">
        <v>18</v>
      </c>
      <c r="E174" s="84" t="s">
        <v>34</v>
      </c>
      <c r="F174" s="84">
        <v>30</v>
      </c>
      <c r="G174" s="84">
        <v>1</v>
      </c>
      <c r="H174" s="84" t="s">
        <v>33</v>
      </c>
      <c r="I174" s="84">
        <v>2</v>
      </c>
      <c r="J174" s="84">
        <v>84</v>
      </c>
      <c r="K174" s="84" t="s">
        <v>14</v>
      </c>
      <c r="L174" s="84" t="s">
        <v>0</v>
      </c>
      <c r="M174" s="2">
        <f>IF(DataKPI[[#This Row],[Niveau_satisfaction_1_5]]&lt;=Paramètres!$C$4,1,0)</f>
        <v>1</v>
      </c>
      <c r="N174" s="2">
        <f>IF(DataKPI[[#This Row],[Niveau_gravité_1_3]]=3,1,0)</f>
        <v>0</v>
      </c>
      <c r="O174" s="3">
        <f>IF(DataKPI[[#This Row],[Score_accessibilité_0_100]]&lt;Paramètres!$C$5,1,0)</f>
        <v>0</v>
      </c>
      <c r="P174" s="4">
        <f>IF(DataKPI[[#This Row],[Temps_attente_minutes]]&gt;Paramètres!$C$6,1,0)</f>
        <v>0</v>
      </c>
    </row>
    <row r="175" spans="1:16" ht="15.75">
      <c r="A175" s="83">
        <v>45670</v>
      </c>
      <c r="B175" s="84" t="s">
        <v>28</v>
      </c>
      <c r="C175" s="84">
        <v>69100</v>
      </c>
      <c r="D175" s="84" t="s">
        <v>12</v>
      </c>
      <c r="E175" s="85" t="s">
        <v>75</v>
      </c>
      <c r="F175" s="84">
        <v>22</v>
      </c>
      <c r="G175" s="84">
        <v>4</v>
      </c>
      <c r="H175" s="84" t="s">
        <v>19</v>
      </c>
      <c r="I175" s="84">
        <v>3</v>
      </c>
      <c r="J175" s="84">
        <v>75</v>
      </c>
      <c r="K175" s="84" t="s">
        <v>25</v>
      </c>
      <c r="L175" s="84" t="s">
        <v>15</v>
      </c>
      <c r="M175" s="2">
        <f>IF(DataKPI[[#This Row],[Niveau_satisfaction_1_5]]&lt;=Paramètres!$C$4,1,0)</f>
        <v>0</v>
      </c>
      <c r="N175" s="2">
        <f>IF(DataKPI[[#This Row],[Niveau_gravité_1_3]]=3,1,0)</f>
        <v>1</v>
      </c>
      <c r="O175" s="3">
        <f>IF(DataKPI[[#This Row],[Score_accessibilité_0_100]]&lt;Paramètres!$C$5,1,0)</f>
        <v>0</v>
      </c>
      <c r="P175" s="4">
        <f>IF(DataKPI[[#This Row],[Temps_attente_minutes]]&gt;Paramètres!$C$6,1,0)</f>
        <v>0</v>
      </c>
    </row>
    <row r="176" spans="1:16" ht="15.75">
      <c r="A176" s="83">
        <v>45675</v>
      </c>
      <c r="B176" s="84" t="s">
        <v>64</v>
      </c>
      <c r="C176" s="84">
        <v>74000</v>
      </c>
      <c r="D176" s="84" t="s">
        <v>12</v>
      </c>
      <c r="E176" s="84" t="s">
        <v>30</v>
      </c>
      <c r="F176" s="84">
        <v>10</v>
      </c>
      <c r="G176" s="84">
        <v>4</v>
      </c>
      <c r="H176" s="84" t="s">
        <v>1</v>
      </c>
      <c r="I176" s="84">
        <v>1</v>
      </c>
      <c r="J176" s="84">
        <v>93</v>
      </c>
      <c r="K176" s="84" t="s">
        <v>25</v>
      </c>
      <c r="L176" s="84" t="s">
        <v>0</v>
      </c>
      <c r="M176" s="2">
        <f>IF(DataKPI[[#This Row],[Niveau_satisfaction_1_5]]&lt;=Paramètres!$C$4,1,0)</f>
        <v>0</v>
      </c>
      <c r="N176" s="2">
        <f>IF(DataKPI[[#This Row],[Niveau_gravité_1_3]]=3,1,0)</f>
        <v>0</v>
      </c>
      <c r="O176" s="3">
        <f>IF(DataKPI[[#This Row],[Score_accessibilité_0_100]]&lt;Paramètres!$C$5,1,0)</f>
        <v>0</v>
      </c>
      <c r="P176" s="4">
        <f>IF(DataKPI[[#This Row],[Temps_attente_minutes]]&gt;Paramètres!$C$6,1,0)</f>
        <v>0</v>
      </c>
    </row>
    <row r="177" spans="1:16" ht="15.75">
      <c r="A177" s="83">
        <v>45662</v>
      </c>
      <c r="B177" s="84" t="s">
        <v>64</v>
      </c>
      <c r="C177" s="84">
        <v>74000</v>
      </c>
      <c r="D177" s="84" t="s">
        <v>18</v>
      </c>
      <c r="E177" s="84" t="s">
        <v>32</v>
      </c>
      <c r="F177" s="84">
        <v>11</v>
      </c>
      <c r="G177" s="84">
        <v>5</v>
      </c>
      <c r="H177" s="84" t="s">
        <v>24</v>
      </c>
      <c r="I177" s="84">
        <v>3</v>
      </c>
      <c r="J177" s="84">
        <v>93</v>
      </c>
      <c r="K177" s="84" t="s">
        <v>14</v>
      </c>
      <c r="L177" s="84" t="s">
        <v>23</v>
      </c>
      <c r="M177" s="2">
        <f>IF(DataKPI[[#This Row],[Niveau_satisfaction_1_5]]&lt;=Paramètres!$C$4,1,0)</f>
        <v>0</v>
      </c>
      <c r="N177" s="2">
        <f>IF(DataKPI[[#This Row],[Niveau_gravité_1_3]]=3,1,0)</f>
        <v>1</v>
      </c>
      <c r="O177" s="3">
        <f>IF(DataKPI[[#This Row],[Score_accessibilité_0_100]]&lt;Paramètres!$C$5,1,0)</f>
        <v>0</v>
      </c>
      <c r="P177" s="4">
        <f>IF(DataKPI[[#This Row],[Temps_attente_minutes]]&gt;Paramètres!$C$6,1,0)</f>
        <v>0</v>
      </c>
    </row>
    <row r="178" spans="1:16" ht="15.75">
      <c r="A178" s="83">
        <v>45685</v>
      </c>
      <c r="B178" s="84" t="s">
        <v>28</v>
      </c>
      <c r="C178" s="84">
        <v>69100</v>
      </c>
      <c r="D178" s="84" t="s">
        <v>18</v>
      </c>
      <c r="E178" s="84" t="s">
        <v>69</v>
      </c>
      <c r="F178" s="84">
        <v>36</v>
      </c>
      <c r="G178" s="84">
        <v>2</v>
      </c>
      <c r="H178" s="84" t="s">
        <v>24</v>
      </c>
      <c r="I178" s="84">
        <v>3</v>
      </c>
      <c r="J178" s="84">
        <v>67</v>
      </c>
      <c r="K178" s="84" t="s">
        <v>45</v>
      </c>
      <c r="L178" s="84" t="s">
        <v>15</v>
      </c>
      <c r="M178" s="2">
        <f>IF(DataKPI[[#This Row],[Niveau_satisfaction_1_5]]&lt;=Paramètres!$C$4,1,0)</f>
        <v>1</v>
      </c>
      <c r="N178" s="2">
        <f>IF(DataKPI[[#This Row],[Niveau_gravité_1_3]]=3,1,0)</f>
        <v>1</v>
      </c>
      <c r="O178" s="3">
        <f>IF(DataKPI[[#This Row],[Score_accessibilité_0_100]]&lt;Paramètres!$C$5,1,0)</f>
        <v>0</v>
      </c>
      <c r="P178" s="4">
        <f>IF(DataKPI[[#This Row],[Temps_attente_minutes]]&gt;Paramètres!$C$6,1,0)</f>
        <v>1</v>
      </c>
    </row>
    <row r="179" spans="1:16" ht="15.75">
      <c r="A179" s="83">
        <v>45708</v>
      </c>
      <c r="B179" s="84" t="s">
        <v>27</v>
      </c>
      <c r="C179" s="84">
        <v>69001</v>
      </c>
      <c r="D179" s="84" t="s">
        <v>21</v>
      </c>
      <c r="E179" s="84" t="s">
        <v>71</v>
      </c>
      <c r="F179" s="84">
        <v>25</v>
      </c>
      <c r="G179" s="84">
        <v>5</v>
      </c>
      <c r="H179" s="84" t="s">
        <v>26</v>
      </c>
      <c r="I179" s="84">
        <v>2</v>
      </c>
      <c r="J179" s="84">
        <v>89</v>
      </c>
      <c r="K179" s="84" t="s">
        <v>14</v>
      </c>
      <c r="L179" s="84" t="s">
        <v>0</v>
      </c>
      <c r="M179" s="2">
        <f>IF(DataKPI[[#This Row],[Niveau_satisfaction_1_5]]&lt;=Paramètres!$C$4,1,0)</f>
        <v>0</v>
      </c>
      <c r="N179" s="2">
        <f>IF(DataKPI[[#This Row],[Niveau_gravité_1_3]]=3,1,0)</f>
        <v>0</v>
      </c>
      <c r="O179" s="3">
        <f>IF(DataKPI[[#This Row],[Score_accessibilité_0_100]]&lt;Paramètres!$C$5,1,0)</f>
        <v>0</v>
      </c>
      <c r="P179" s="4">
        <f>IF(DataKPI[[#This Row],[Temps_attente_minutes]]&gt;Paramètres!$C$6,1,0)</f>
        <v>0</v>
      </c>
    </row>
    <row r="180" spans="1:16" ht="15.75">
      <c r="A180" s="83">
        <v>45730</v>
      </c>
      <c r="B180" s="84" t="s">
        <v>27</v>
      </c>
      <c r="C180" s="84">
        <v>69001</v>
      </c>
      <c r="D180" s="84" t="s">
        <v>18</v>
      </c>
      <c r="E180" s="84" t="s">
        <v>34</v>
      </c>
      <c r="F180" s="84">
        <v>25</v>
      </c>
      <c r="G180" s="84">
        <v>1</v>
      </c>
      <c r="H180" s="84" t="s">
        <v>16</v>
      </c>
      <c r="I180" s="84">
        <v>2</v>
      </c>
      <c r="J180" s="84">
        <v>94</v>
      </c>
      <c r="K180" s="84" t="s">
        <v>20</v>
      </c>
      <c r="L180" s="84" t="s">
        <v>0</v>
      </c>
      <c r="M180" s="2">
        <f>IF(DataKPI[[#This Row],[Niveau_satisfaction_1_5]]&lt;=Paramètres!$C$4,1,0)</f>
        <v>1</v>
      </c>
      <c r="N180" s="2">
        <f>IF(DataKPI[[#This Row],[Niveau_gravité_1_3]]=3,1,0)</f>
        <v>0</v>
      </c>
      <c r="O180" s="3">
        <f>IF(DataKPI[[#This Row],[Score_accessibilité_0_100]]&lt;Paramètres!$C$5,1,0)</f>
        <v>0</v>
      </c>
      <c r="P180" s="4">
        <f>IF(DataKPI[[#This Row],[Temps_attente_minutes]]&gt;Paramètres!$C$6,1,0)</f>
        <v>0</v>
      </c>
    </row>
    <row r="181" spans="1:16" ht="15.75">
      <c r="A181" s="83">
        <v>45708</v>
      </c>
      <c r="B181" s="84" t="s">
        <v>29</v>
      </c>
      <c r="C181" s="84">
        <v>38100</v>
      </c>
      <c r="D181" s="84" t="s">
        <v>12</v>
      </c>
      <c r="E181" s="84" t="s">
        <v>68</v>
      </c>
      <c r="F181" s="84">
        <v>5</v>
      </c>
      <c r="G181" s="84">
        <v>2</v>
      </c>
      <c r="H181" s="84" t="s">
        <v>19</v>
      </c>
      <c r="I181" s="84">
        <v>1</v>
      </c>
      <c r="J181" s="84">
        <v>55</v>
      </c>
      <c r="K181" s="84" t="s">
        <v>20</v>
      </c>
      <c r="L181" s="84" t="s">
        <v>15</v>
      </c>
      <c r="M181" s="2">
        <f>IF(DataKPI[[#This Row],[Niveau_satisfaction_1_5]]&lt;=Paramètres!$C$4,1,0)</f>
        <v>1</v>
      </c>
      <c r="N181" s="2">
        <f>IF(DataKPI[[#This Row],[Niveau_gravité_1_3]]=3,1,0)</f>
        <v>0</v>
      </c>
      <c r="O181" s="3">
        <f>IF(DataKPI[[#This Row],[Score_accessibilité_0_100]]&lt;Paramètres!$C$5,1,0)</f>
        <v>1</v>
      </c>
      <c r="P181" s="4">
        <f>IF(DataKPI[[#This Row],[Temps_attente_minutes]]&gt;Paramètres!$C$6,1,0)</f>
        <v>0</v>
      </c>
    </row>
    <row r="182" spans="1:16" ht="15.75">
      <c r="A182" s="83">
        <v>45691</v>
      </c>
      <c r="B182" s="84" t="s">
        <v>66</v>
      </c>
      <c r="C182" s="84">
        <v>26000</v>
      </c>
      <c r="D182" s="84" t="s">
        <v>21</v>
      </c>
      <c r="E182" s="84" t="s">
        <v>71</v>
      </c>
      <c r="F182" s="84">
        <v>34</v>
      </c>
      <c r="G182" s="84">
        <v>3</v>
      </c>
      <c r="H182" s="84" t="s">
        <v>16</v>
      </c>
      <c r="I182" s="84">
        <v>3</v>
      </c>
      <c r="J182" s="84">
        <v>65</v>
      </c>
      <c r="K182" s="84" t="s">
        <v>45</v>
      </c>
      <c r="L182" s="84" t="s">
        <v>15</v>
      </c>
      <c r="M182" s="2">
        <f>IF(DataKPI[[#This Row],[Niveau_satisfaction_1_5]]&lt;=Paramètres!$C$4,1,0)</f>
        <v>0</v>
      </c>
      <c r="N182" s="2">
        <f>IF(DataKPI[[#This Row],[Niveau_gravité_1_3]]=3,1,0)</f>
        <v>1</v>
      </c>
      <c r="O182" s="3">
        <f>IF(DataKPI[[#This Row],[Score_accessibilité_0_100]]&lt;Paramètres!$C$5,1,0)</f>
        <v>0</v>
      </c>
      <c r="P182" s="4">
        <f>IF(DataKPI[[#This Row],[Temps_attente_minutes]]&gt;Paramètres!$C$6,1,0)</f>
        <v>1</v>
      </c>
    </row>
    <row r="183" spans="1:16" ht="15.75">
      <c r="A183" s="83">
        <v>45715</v>
      </c>
      <c r="B183" s="84" t="s">
        <v>29</v>
      </c>
      <c r="C183" s="84">
        <v>38400</v>
      </c>
      <c r="D183" s="84" t="s">
        <v>18</v>
      </c>
      <c r="E183" s="84" t="s">
        <v>34</v>
      </c>
      <c r="F183" s="84">
        <v>37</v>
      </c>
      <c r="G183" s="84">
        <v>2</v>
      </c>
      <c r="H183" s="84" t="s">
        <v>1</v>
      </c>
      <c r="I183" s="84">
        <v>3</v>
      </c>
      <c r="J183" s="84">
        <v>80</v>
      </c>
      <c r="K183" s="84" t="s">
        <v>20</v>
      </c>
      <c r="L183" s="84" t="s">
        <v>15</v>
      </c>
      <c r="M183" s="2">
        <f>IF(DataKPI[[#This Row],[Niveau_satisfaction_1_5]]&lt;=Paramètres!$C$4,1,0)</f>
        <v>1</v>
      </c>
      <c r="N183" s="2">
        <f>IF(DataKPI[[#This Row],[Niveau_gravité_1_3]]=3,1,0)</f>
        <v>1</v>
      </c>
      <c r="O183" s="3">
        <f>IF(DataKPI[[#This Row],[Score_accessibilité_0_100]]&lt;Paramètres!$C$5,1,0)</f>
        <v>0</v>
      </c>
      <c r="P183" s="4">
        <f>IF(DataKPI[[#This Row],[Temps_attente_minutes]]&gt;Paramètres!$C$6,1,0)</f>
        <v>1</v>
      </c>
    </row>
    <row r="184" spans="1:16" ht="15.75">
      <c r="A184" s="83">
        <v>45672</v>
      </c>
      <c r="B184" s="84" t="s">
        <v>66</v>
      </c>
      <c r="C184" s="84">
        <v>26000</v>
      </c>
      <c r="D184" s="84" t="s">
        <v>18</v>
      </c>
      <c r="E184" s="84" t="s">
        <v>34</v>
      </c>
      <c r="F184" s="84">
        <v>23</v>
      </c>
      <c r="G184" s="84">
        <v>1</v>
      </c>
      <c r="H184" s="84" t="s">
        <v>26</v>
      </c>
      <c r="I184" s="84">
        <v>1</v>
      </c>
      <c r="J184" s="84">
        <v>87</v>
      </c>
      <c r="K184" s="84" t="s">
        <v>20</v>
      </c>
      <c r="L184" s="84" t="s">
        <v>23</v>
      </c>
      <c r="M184" s="2">
        <f>IF(DataKPI[[#This Row],[Niveau_satisfaction_1_5]]&lt;=Paramètres!$C$4,1,0)</f>
        <v>1</v>
      </c>
      <c r="N184" s="2">
        <f>IF(DataKPI[[#This Row],[Niveau_gravité_1_3]]=3,1,0)</f>
        <v>0</v>
      </c>
      <c r="O184" s="3">
        <f>IF(DataKPI[[#This Row],[Score_accessibilité_0_100]]&lt;Paramètres!$C$5,1,0)</f>
        <v>0</v>
      </c>
      <c r="P184" s="4">
        <f>IF(DataKPI[[#This Row],[Temps_attente_minutes]]&gt;Paramètres!$C$6,1,0)</f>
        <v>0</v>
      </c>
    </row>
    <row r="185" spans="1:16" ht="15.75">
      <c r="A185" s="83">
        <v>45713</v>
      </c>
      <c r="B185" s="84" t="s">
        <v>64</v>
      </c>
      <c r="C185" s="84">
        <v>74000</v>
      </c>
      <c r="D185" s="84" t="s">
        <v>12</v>
      </c>
      <c r="E185" s="84" t="s">
        <v>68</v>
      </c>
      <c r="F185" s="84">
        <v>7</v>
      </c>
      <c r="G185" s="84">
        <v>3</v>
      </c>
      <c r="H185" s="84" t="s">
        <v>26</v>
      </c>
      <c r="I185" s="84">
        <v>3</v>
      </c>
      <c r="J185" s="84">
        <v>74</v>
      </c>
      <c r="K185" s="84" t="s">
        <v>45</v>
      </c>
      <c r="L185" s="84" t="s">
        <v>17</v>
      </c>
      <c r="M185" s="2">
        <f>IF(DataKPI[[#This Row],[Niveau_satisfaction_1_5]]&lt;=Paramètres!$C$4,1,0)</f>
        <v>0</v>
      </c>
      <c r="N185" s="2">
        <f>IF(DataKPI[[#This Row],[Niveau_gravité_1_3]]=3,1,0)</f>
        <v>1</v>
      </c>
      <c r="O185" s="3">
        <f>IF(DataKPI[[#This Row],[Score_accessibilité_0_100]]&lt;Paramètres!$C$5,1,0)</f>
        <v>0</v>
      </c>
      <c r="P185" s="4">
        <f>IF(DataKPI[[#This Row],[Temps_attente_minutes]]&gt;Paramètres!$C$6,1,0)</f>
        <v>0</v>
      </c>
    </row>
    <row r="186" spans="1:16" ht="15.75">
      <c r="A186" s="83">
        <v>45696</v>
      </c>
      <c r="B186" s="84" t="s">
        <v>66</v>
      </c>
      <c r="C186" s="84">
        <v>26000</v>
      </c>
      <c r="D186" s="84" t="s">
        <v>21</v>
      </c>
      <c r="E186" s="84" t="s">
        <v>70</v>
      </c>
      <c r="F186" s="84">
        <v>20</v>
      </c>
      <c r="G186" s="84">
        <v>5</v>
      </c>
      <c r="H186" s="84" t="s">
        <v>13</v>
      </c>
      <c r="I186" s="84">
        <v>3</v>
      </c>
      <c r="J186" s="84">
        <v>81</v>
      </c>
      <c r="K186" s="84" t="s">
        <v>14</v>
      </c>
      <c r="L186" s="84" t="s">
        <v>0</v>
      </c>
      <c r="M186" s="2">
        <f>IF(DataKPI[[#This Row],[Niveau_satisfaction_1_5]]&lt;=Paramètres!$C$4,1,0)</f>
        <v>0</v>
      </c>
      <c r="N186" s="2">
        <f>IF(DataKPI[[#This Row],[Niveau_gravité_1_3]]=3,1,0)</f>
        <v>1</v>
      </c>
      <c r="O186" s="3">
        <f>IF(DataKPI[[#This Row],[Score_accessibilité_0_100]]&lt;Paramètres!$C$5,1,0)</f>
        <v>0</v>
      </c>
      <c r="P186" s="4">
        <f>IF(DataKPI[[#This Row],[Temps_attente_minutes]]&gt;Paramètres!$C$6,1,0)</f>
        <v>0</v>
      </c>
    </row>
    <row r="187" spans="1:16" ht="15.75">
      <c r="A187" s="83">
        <v>45745</v>
      </c>
      <c r="B187" s="84" t="s">
        <v>28</v>
      </c>
      <c r="C187" s="84">
        <v>69100</v>
      </c>
      <c r="D187" s="84" t="s">
        <v>18</v>
      </c>
      <c r="E187" s="84" t="s">
        <v>32</v>
      </c>
      <c r="F187" s="84">
        <v>15</v>
      </c>
      <c r="G187" s="84">
        <v>1</v>
      </c>
      <c r="H187" s="84" t="s">
        <v>1</v>
      </c>
      <c r="I187" s="84">
        <v>3</v>
      </c>
      <c r="J187" s="84">
        <v>92</v>
      </c>
      <c r="K187" s="84" t="s">
        <v>45</v>
      </c>
      <c r="L187" s="84" t="s">
        <v>0</v>
      </c>
      <c r="M187" s="2">
        <f>IF(DataKPI[[#This Row],[Niveau_satisfaction_1_5]]&lt;=Paramètres!$C$4,1,0)</f>
        <v>1</v>
      </c>
      <c r="N187" s="2">
        <f>IF(DataKPI[[#This Row],[Niveau_gravité_1_3]]=3,1,0)</f>
        <v>1</v>
      </c>
      <c r="O187" s="3">
        <f>IF(DataKPI[[#This Row],[Score_accessibilité_0_100]]&lt;Paramètres!$C$5,1,0)</f>
        <v>0</v>
      </c>
      <c r="P187" s="4">
        <f>IF(DataKPI[[#This Row],[Temps_attente_minutes]]&gt;Paramètres!$C$6,1,0)</f>
        <v>0</v>
      </c>
    </row>
    <row r="188" spans="1:16" ht="15.75">
      <c r="A188" s="83">
        <v>45741</v>
      </c>
      <c r="B188" s="84" t="s">
        <v>27</v>
      </c>
      <c r="C188" s="84">
        <v>69002</v>
      </c>
      <c r="D188" s="84" t="s">
        <v>12</v>
      </c>
      <c r="E188" s="84" t="s">
        <v>30</v>
      </c>
      <c r="F188" s="84">
        <v>8</v>
      </c>
      <c r="G188" s="84">
        <v>3</v>
      </c>
      <c r="H188" s="84" t="s">
        <v>26</v>
      </c>
      <c r="I188" s="84">
        <v>3</v>
      </c>
      <c r="J188" s="84">
        <v>86</v>
      </c>
      <c r="K188" s="84" t="s">
        <v>14</v>
      </c>
      <c r="L188" s="84" t="s">
        <v>17</v>
      </c>
      <c r="M188" s="2">
        <f>IF(DataKPI[[#This Row],[Niveau_satisfaction_1_5]]&lt;=Paramètres!$C$4,1,0)</f>
        <v>0</v>
      </c>
      <c r="N188" s="2">
        <f>IF(DataKPI[[#This Row],[Niveau_gravité_1_3]]=3,1,0)</f>
        <v>1</v>
      </c>
      <c r="O188" s="3">
        <f>IF(DataKPI[[#This Row],[Score_accessibilité_0_100]]&lt;Paramètres!$C$5,1,0)</f>
        <v>0</v>
      </c>
      <c r="P188" s="4">
        <f>IF(DataKPI[[#This Row],[Temps_attente_minutes]]&gt;Paramètres!$C$6,1,0)</f>
        <v>0</v>
      </c>
    </row>
    <row r="189" spans="1:16" ht="15.75">
      <c r="A189" s="83">
        <v>45705</v>
      </c>
      <c r="B189" s="84" t="s">
        <v>64</v>
      </c>
      <c r="C189" s="84">
        <v>74000</v>
      </c>
      <c r="D189" s="84" t="s">
        <v>12</v>
      </c>
      <c r="E189" s="84" t="s">
        <v>30</v>
      </c>
      <c r="F189" s="84">
        <v>35</v>
      </c>
      <c r="G189" s="84">
        <v>5</v>
      </c>
      <c r="H189" s="84" t="s">
        <v>13</v>
      </c>
      <c r="I189" s="84">
        <v>3</v>
      </c>
      <c r="J189" s="84">
        <v>94</v>
      </c>
      <c r="K189" s="84" t="s">
        <v>46</v>
      </c>
      <c r="L189" s="84" t="s">
        <v>17</v>
      </c>
      <c r="M189" s="2">
        <f>IF(DataKPI[[#This Row],[Niveau_satisfaction_1_5]]&lt;=Paramètres!$C$4,1,0)</f>
        <v>0</v>
      </c>
      <c r="N189" s="2">
        <f>IF(DataKPI[[#This Row],[Niveau_gravité_1_3]]=3,1,0)</f>
        <v>1</v>
      </c>
      <c r="O189" s="3">
        <f>IF(DataKPI[[#This Row],[Score_accessibilité_0_100]]&lt;Paramètres!$C$5,1,0)</f>
        <v>0</v>
      </c>
      <c r="P189" s="4">
        <f>IF(DataKPI[[#This Row],[Temps_attente_minutes]]&gt;Paramètres!$C$6,1,0)</f>
        <v>1</v>
      </c>
    </row>
    <row r="190" spans="1:16" ht="15.75">
      <c r="A190" s="83">
        <v>45719</v>
      </c>
      <c r="B190" s="84" t="s">
        <v>28</v>
      </c>
      <c r="C190" s="84">
        <v>69100</v>
      </c>
      <c r="D190" s="84" t="s">
        <v>12</v>
      </c>
      <c r="E190" s="84" t="s">
        <v>68</v>
      </c>
      <c r="F190" s="84">
        <v>8</v>
      </c>
      <c r="G190" s="84">
        <v>2</v>
      </c>
      <c r="H190" s="84" t="s">
        <v>13</v>
      </c>
      <c r="I190" s="84">
        <v>1</v>
      </c>
      <c r="J190" s="84">
        <v>74</v>
      </c>
      <c r="K190" s="84" t="s">
        <v>20</v>
      </c>
      <c r="L190" s="84" t="s">
        <v>23</v>
      </c>
      <c r="M190" s="2">
        <f>IF(DataKPI[[#This Row],[Niveau_satisfaction_1_5]]&lt;=Paramètres!$C$4,1,0)</f>
        <v>1</v>
      </c>
      <c r="N190" s="2">
        <f>IF(DataKPI[[#This Row],[Niveau_gravité_1_3]]=3,1,0)</f>
        <v>0</v>
      </c>
      <c r="O190" s="3">
        <f>IF(DataKPI[[#This Row],[Score_accessibilité_0_100]]&lt;Paramètres!$C$5,1,0)</f>
        <v>0</v>
      </c>
      <c r="P190" s="4">
        <f>IF(DataKPI[[#This Row],[Temps_attente_minutes]]&gt;Paramètres!$C$6,1,0)</f>
        <v>0</v>
      </c>
    </row>
    <row r="191" spans="1:16" ht="15.75">
      <c r="A191" s="83">
        <v>45700</v>
      </c>
      <c r="B191" s="84" t="s">
        <v>28</v>
      </c>
      <c r="C191" s="84">
        <v>69100</v>
      </c>
      <c r="D191" s="84" t="s">
        <v>18</v>
      </c>
      <c r="E191" s="84" t="s">
        <v>32</v>
      </c>
      <c r="F191" s="84">
        <v>30</v>
      </c>
      <c r="G191" s="84">
        <v>1</v>
      </c>
      <c r="H191" s="84" t="s">
        <v>33</v>
      </c>
      <c r="I191" s="84">
        <v>2</v>
      </c>
      <c r="J191" s="84">
        <v>65</v>
      </c>
      <c r="K191" s="84" t="s">
        <v>45</v>
      </c>
      <c r="L191" s="84" t="s">
        <v>17</v>
      </c>
      <c r="M191" s="2">
        <f>IF(DataKPI[[#This Row],[Niveau_satisfaction_1_5]]&lt;=Paramètres!$C$4,1,0)</f>
        <v>1</v>
      </c>
      <c r="N191" s="2">
        <f>IF(DataKPI[[#This Row],[Niveau_gravité_1_3]]=3,1,0)</f>
        <v>0</v>
      </c>
      <c r="O191" s="3">
        <f>IF(DataKPI[[#This Row],[Score_accessibilité_0_100]]&lt;Paramètres!$C$5,1,0)</f>
        <v>0</v>
      </c>
      <c r="P191" s="4">
        <f>IF(DataKPI[[#This Row],[Temps_attente_minutes]]&gt;Paramètres!$C$6,1,0)</f>
        <v>0</v>
      </c>
    </row>
    <row r="192" spans="1:16" ht="15.75">
      <c r="A192" s="83">
        <v>45730</v>
      </c>
      <c r="B192" s="84" t="s">
        <v>28</v>
      </c>
      <c r="C192" s="84">
        <v>69100</v>
      </c>
      <c r="D192" s="84" t="s">
        <v>18</v>
      </c>
      <c r="E192" s="84" t="s">
        <v>69</v>
      </c>
      <c r="F192" s="84">
        <v>11</v>
      </c>
      <c r="G192" s="84">
        <v>2</v>
      </c>
      <c r="H192" s="84" t="s">
        <v>33</v>
      </c>
      <c r="I192" s="84">
        <v>3</v>
      </c>
      <c r="J192" s="84">
        <v>80</v>
      </c>
      <c r="K192" s="84" t="s">
        <v>45</v>
      </c>
      <c r="L192" s="84" t="s">
        <v>15</v>
      </c>
      <c r="M192" s="2">
        <f>IF(DataKPI[[#This Row],[Niveau_satisfaction_1_5]]&lt;=Paramètres!$C$4,1,0)</f>
        <v>1</v>
      </c>
      <c r="N192" s="2">
        <f>IF(DataKPI[[#This Row],[Niveau_gravité_1_3]]=3,1,0)</f>
        <v>1</v>
      </c>
      <c r="O192" s="3">
        <f>IF(DataKPI[[#This Row],[Score_accessibilité_0_100]]&lt;Paramètres!$C$5,1,0)</f>
        <v>0</v>
      </c>
      <c r="P192" s="4">
        <f>IF(DataKPI[[#This Row],[Temps_attente_minutes]]&gt;Paramètres!$C$6,1,0)</f>
        <v>0</v>
      </c>
    </row>
    <row r="193" spans="1:16" ht="15.75">
      <c r="A193" s="83">
        <v>45709</v>
      </c>
      <c r="B193" s="84" t="s">
        <v>64</v>
      </c>
      <c r="C193" s="84">
        <v>74000</v>
      </c>
      <c r="D193" s="84" t="s">
        <v>18</v>
      </c>
      <c r="E193" s="84" t="s">
        <v>34</v>
      </c>
      <c r="F193" s="84">
        <v>6</v>
      </c>
      <c r="G193" s="84">
        <v>5</v>
      </c>
      <c r="H193" s="84" t="s">
        <v>26</v>
      </c>
      <c r="I193" s="84">
        <v>2</v>
      </c>
      <c r="J193" s="84">
        <v>65</v>
      </c>
      <c r="K193" s="84" t="s">
        <v>46</v>
      </c>
      <c r="L193" s="84" t="s">
        <v>15</v>
      </c>
      <c r="M193" s="2">
        <f>IF(DataKPI[[#This Row],[Niveau_satisfaction_1_5]]&lt;=Paramètres!$C$4,1,0)</f>
        <v>0</v>
      </c>
      <c r="N193" s="2">
        <f>IF(DataKPI[[#This Row],[Niveau_gravité_1_3]]=3,1,0)</f>
        <v>0</v>
      </c>
      <c r="O193" s="3">
        <f>IF(DataKPI[[#This Row],[Score_accessibilité_0_100]]&lt;Paramètres!$C$5,1,0)</f>
        <v>0</v>
      </c>
      <c r="P193" s="4">
        <f>IF(DataKPI[[#This Row],[Temps_attente_minutes]]&gt;Paramètres!$C$6,1,0)</f>
        <v>0</v>
      </c>
    </row>
    <row r="194" spans="1:16" ht="15.75">
      <c r="A194" s="83">
        <v>45700</v>
      </c>
      <c r="B194" s="84" t="s">
        <v>28</v>
      </c>
      <c r="C194" s="84">
        <v>69100</v>
      </c>
      <c r="D194" s="84" t="s">
        <v>12</v>
      </c>
      <c r="E194" s="84" t="s">
        <v>68</v>
      </c>
      <c r="F194" s="84">
        <v>32</v>
      </c>
      <c r="G194" s="84">
        <v>5</v>
      </c>
      <c r="H194" s="84" t="s">
        <v>26</v>
      </c>
      <c r="I194" s="84">
        <v>1</v>
      </c>
      <c r="J194" s="84">
        <v>63</v>
      </c>
      <c r="K194" s="84" t="s">
        <v>46</v>
      </c>
      <c r="L194" s="84" t="s">
        <v>15</v>
      </c>
      <c r="M194" s="2">
        <f>IF(DataKPI[[#This Row],[Niveau_satisfaction_1_5]]&lt;=Paramètres!$C$4,1,0)</f>
        <v>0</v>
      </c>
      <c r="N194" s="2">
        <f>IF(DataKPI[[#This Row],[Niveau_gravité_1_3]]=3,1,0)</f>
        <v>0</v>
      </c>
      <c r="O194" s="3">
        <f>IF(DataKPI[[#This Row],[Score_accessibilité_0_100]]&lt;Paramètres!$C$5,1,0)</f>
        <v>0</v>
      </c>
      <c r="P194" s="4">
        <f>IF(DataKPI[[#This Row],[Temps_attente_minutes]]&gt;Paramètres!$C$6,1,0)</f>
        <v>1</v>
      </c>
    </row>
    <row r="195" spans="1:16" ht="15.75">
      <c r="A195" s="83">
        <v>45715</v>
      </c>
      <c r="B195" s="84" t="s">
        <v>29</v>
      </c>
      <c r="C195" s="84">
        <v>38000</v>
      </c>
      <c r="D195" s="84" t="s">
        <v>18</v>
      </c>
      <c r="E195" s="84" t="s">
        <v>69</v>
      </c>
      <c r="F195" s="84">
        <v>16</v>
      </c>
      <c r="G195" s="84">
        <v>4</v>
      </c>
      <c r="H195" s="84" t="s">
        <v>13</v>
      </c>
      <c r="I195" s="84">
        <v>3</v>
      </c>
      <c r="J195" s="84">
        <v>76</v>
      </c>
      <c r="K195" s="84" t="s">
        <v>20</v>
      </c>
      <c r="L195" s="84" t="s">
        <v>0</v>
      </c>
      <c r="M195" s="2">
        <f>IF(DataKPI[[#This Row],[Niveau_satisfaction_1_5]]&lt;=Paramètres!$C$4,1,0)</f>
        <v>0</v>
      </c>
      <c r="N195" s="2">
        <f>IF(DataKPI[[#This Row],[Niveau_gravité_1_3]]=3,1,0)</f>
        <v>1</v>
      </c>
      <c r="O195" s="3">
        <f>IF(DataKPI[[#This Row],[Score_accessibilité_0_100]]&lt;Paramètres!$C$5,1,0)</f>
        <v>0</v>
      </c>
      <c r="P195" s="4">
        <f>IF(DataKPI[[#This Row],[Temps_attente_minutes]]&gt;Paramètres!$C$6,1,0)</f>
        <v>0</v>
      </c>
    </row>
    <row r="196" spans="1:16" ht="15.75">
      <c r="A196" s="83">
        <v>45660</v>
      </c>
      <c r="B196" s="84" t="s">
        <v>66</v>
      </c>
      <c r="C196" s="84">
        <v>26000</v>
      </c>
      <c r="D196" s="84" t="s">
        <v>18</v>
      </c>
      <c r="E196" s="84" t="s">
        <v>34</v>
      </c>
      <c r="F196" s="84">
        <v>4</v>
      </c>
      <c r="G196" s="84">
        <v>2</v>
      </c>
      <c r="H196" s="84" t="s">
        <v>13</v>
      </c>
      <c r="I196" s="84">
        <v>3</v>
      </c>
      <c r="J196" s="84">
        <v>62</v>
      </c>
      <c r="K196" s="84" t="s">
        <v>25</v>
      </c>
      <c r="L196" s="84" t="s">
        <v>17</v>
      </c>
      <c r="M196" s="2">
        <f>IF(DataKPI[[#This Row],[Niveau_satisfaction_1_5]]&lt;=Paramètres!$C$4,1,0)</f>
        <v>1</v>
      </c>
      <c r="N196" s="2">
        <f>IF(DataKPI[[#This Row],[Niveau_gravité_1_3]]=3,1,0)</f>
        <v>1</v>
      </c>
      <c r="O196" s="3">
        <f>IF(DataKPI[[#This Row],[Score_accessibilité_0_100]]&lt;Paramètres!$C$5,1,0)</f>
        <v>0</v>
      </c>
      <c r="P196" s="4">
        <f>IF(DataKPI[[#This Row],[Temps_attente_minutes]]&gt;Paramètres!$C$6,1,0)</f>
        <v>0</v>
      </c>
    </row>
    <row r="197" spans="1:16" ht="15.75">
      <c r="A197" s="83">
        <v>45685</v>
      </c>
      <c r="B197" s="84" t="s">
        <v>29</v>
      </c>
      <c r="C197" s="84">
        <v>38400</v>
      </c>
      <c r="D197" s="84" t="s">
        <v>21</v>
      </c>
      <c r="E197" s="84" t="s">
        <v>70</v>
      </c>
      <c r="F197" s="84">
        <v>27</v>
      </c>
      <c r="G197" s="84">
        <v>4</v>
      </c>
      <c r="H197" s="84" t="s">
        <v>16</v>
      </c>
      <c r="I197" s="84">
        <v>1</v>
      </c>
      <c r="J197" s="84">
        <v>55</v>
      </c>
      <c r="K197" s="84" t="s">
        <v>25</v>
      </c>
      <c r="L197" s="84" t="s">
        <v>17</v>
      </c>
      <c r="M197" s="2">
        <f>IF(DataKPI[[#This Row],[Niveau_satisfaction_1_5]]&lt;=Paramètres!$C$4,1,0)</f>
        <v>0</v>
      </c>
      <c r="N197" s="2">
        <f>IF(DataKPI[[#This Row],[Niveau_gravité_1_3]]=3,1,0)</f>
        <v>0</v>
      </c>
      <c r="O197" s="3">
        <f>IF(DataKPI[[#This Row],[Score_accessibilité_0_100]]&lt;Paramètres!$C$5,1,0)</f>
        <v>1</v>
      </c>
      <c r="P197" s="4">
        <f>IF(DataKPI[[#This Row],[Temps_attente_minutes]]&gt;Paramètres!$C$6,1,0)</f>
        <v>0</v>
      </c>
    </row>
    <row r="198" spans="1:16" ht="15.75">
      <c r="A198" s="83">
        <v>45748</v>
      </c>
      <c r="B198" s="84" t="s">
        <v>28</v>
      </c>
      <c r="C198" s="84">
        <v>69100</v>
      </c>
      <c r="D198" s="84" t="s">
        <v>12</v>
      </c>
      <c r="E198" s="85" t="s">
        <v>75</v>
      </c>
      <c r="F198" s="84">
        <v>24</v>
      </c>
      <c r="G198" s="84">
        <v>4</v>
      </c>
      <c r="H198" s="84" t="s">
        <v>13</v>
      </c>
      <c r="I198" s="84">
        <v>2</v>
      </c>
      <c r="J198" s="84">
        <v>75</v>
      </c>
      <c r="K198" s="84" t="s">
        <v>20</v>
      </c>
      <c r="L198" s="84" t="s">
        <v>0</v>
      </c>
      <c r="M198" s="2">
        <f>IF(DataKPI[[#This Row],[Niveau_satisfaction_1_5]]&lt;=Paramètres!$C$4,1,0)</f>
        <v>0</v>
      </c>
      <c r="N198" s="2">
        <f>IF(DataKPI[[#This Row],[Niveau_gravité_1_3]]=3,1,0)</f>
        <v>0</v>
      </c>
      <c r="O198" s="3">
        <f>IF(DataKPI[[#This Row],[Score_accessibilité_0_100]]&lt;Paramètres!$C$5,1,0)</f>
        <v>0</v>
      </c>
      <c r="P198" s="4">
        <f>IF(DataKPI[[#This Row],[Temps_attente_minutes]]&gt;Paramètres!$C$6,1,0)</f>
        <v>0</v>
      </c>
    </row>
    <row r="199" spans="1:16" ht="15.75">
      <c r="A199" s="83">
        <v>45721</v>
      </c>
      <c r="B199" s="84" t="s">
        <v>66</v>
      </c>
      <c r="C199" s="84">
        <v>26000</v>
      </c>
      <c r="D199" s="84" t="s">
        <v>21</v>
      </c>
      <c r="E199" s="84" t="s">
        <v>71</v>
      </c>
      <c r="F199" s="84">
        <v>22</v>
      </c>
      <c r="G199" s="84">
        <v>1</v>
      </c>
      <c r="H199" s="84" t="s">
        <v>33</v>
      </c>
      <c r="I199" s="84">
        <v>1</v>
      </c>
      <c r="J199" s="84">
        <v>93</v>
      </c>
      <c r="K199" s="84" t="s">
        <v>45</v>
      </c>
      <c r="L199" s="84" t="s">
        <v>17</v>
      </c>
      <c r="M199" s="2">
        <f>IF(DataKPI[[#This Row],[Niveau_satisfaction_1_5]]&lt;=Paramètres!$C$4,1,0)</f>
        <v>1</v>
      </c>
      <c r="N199" s="2">
        <f>IF(DataKPI[[#This Row],[Niveau_gravité_1_3]]=3,1,0)</f>
        <v>0</v>
      </c>
      <c r="O199" s="3">
        <f>IF(DataKPI[[#This Row],[Score_accessibilité_0_100]]&lt;Paramètres!$C$5,1,0)</f>
        <v>0</v>
      </c>
      <c r="P199" s="4">
        <f>IF(DataKPI[[#This Row],[Temps_attente_minutes]]&gt;Paramètres!$C$6,1,0)</f>
        <v>0</v>
      </c>
    </row>
    <row r="200" spans="1:16" ht="15.75">
      <c r="A200" s="83">
        <v>45668</v>
      </c>
      <c r="B200" s="84" t="s">
        <v>27</v>
      </c>
      <c r="C200" s="84">
        <v>69001</v>
      </c>
      <c r="D200" s="84" t="s">
        <v>18</v>
      </c>
      <c r="E200" s="84" t="s">
        <v>32</v>
      </c>
      <c r="F200" s="84">
        <v>5</v>
      </c>
      <c r="G200" s="84">
        <v>5</v>
      </c>
      <c r="H200" s="84" t="s">
        <v>24</v>
      </c>
      <c r="I200" s="84">
        <v>2</v>
      </c>
      <c r="J200" s="84">
        <v>55</v>
      </c>
      <c r="K200" s="84" t="s">
        <v>45</v>
      </c>
      <c r="L200" s="84" t="s">
        <v>15</v>
      </c>
      <c r="M200" s="2">
        <f>IF(DataKPI[[#This Row],[Niveau_satisfaction_1_5]]&lt;=Paramètres!$C$4,1,0)</f>
        <v>0</v>
      </c>
      <c r="N200" s="2">
        <f>IF(DataKPI[[#This Row],[Niveau_gravité_1_3]]=3,1,0)</f>
        <v>0</v>
      </c>
      <c r="O200" s="3">
        <f>IF(DataKPI[[#This Row],[Score_accessibilité_0_100]]&lt;Paramètres!$C$5,1,0)</f>
        <v>1</v>
      </c>
      <c r="P200" s="4">
        <f>IF(DataKPI[[#This Row],[Temps_attente_minutes]]&gt;Paramètres!$C$6,1,0)</f>
        <v>0</v>
      </c>
    </row>
    <row r="201" spans="1:16" ht="15.75">
      <c r="A201" s="83">
        <v>45741</v>
      </c>
      <c r="B201" s="84" t="s">
        <v>64</v>
      </c>
      <c r="C201" s="84">
        <v>74000</v>
      </c>
      <c r="D201" s="84" t="s">
        <v>18</v>
      </c>
      <c r="E201" s="84" t="s">
        <v>32</v>
      </c>
      <c r="F201" s="84">
        <v>14</v>
      </c>
      <c r="G201" s="84">
        <v>2</v>
      </c>
      <c r="H201" s="84" t="s">
        <v>1</v>
      </c>
      <c r="I201" s="84">
        <v>3</v>
      </c>
      <c r="J201" s="84">
        <v>57</v>
      </c>
      <c r="K201" s="84" t="s">
        <v>14</v>
      </c>
      <c r="L201" s="84" t="s">
        <v>17</v>
      </c>
      <c r="M201" s="2">
        <f>IF(DataKPI[[#This Row],[Niveau_satisfaction_1_5]]&lt;=Paramètres!$C$4,1,0)</f>
        <v>1</v>
      </c>
      <c r="N201" s="2">
        <f>IF(DataKPI[[#This Row],[Niveau_gravité_1_3]]=3,1,0)</f>
        <v>1</v>
      </c>
      <c r="O201" s="3">
        <f>IF(DataKPI[[#This Row],[Score_accessibilité_0_100]]&lt;Paramètres!$C$5,1,0)</f>
        <v>1</v>
      </c>
      <c r="P201" s="4">
        <f>IF(DataKPI[[#This Row],[Temps_attente_minutes]]&gt;Paramètres!$C$6,1,0)</f>
        <v>0</v>
      </c>
    </row>
    <row r="202" spans="1:16" ht="15.75">
      <c r="A202" s="83">
        <v>45761</v>
      </c>
      <c r="B202" s="85" t="s">
        <v>65</v>
      </c>
      <c r="C202" s="85">
        <v>42000</v>
      </c>
      <c r="D202" s="84" t="s">
        <v>18</v>
      </c>
      <c r="E202" s="85" t="s">
        <v>74</v>
      </c>
      <c r="F202" s="85">
        <v>35</v>
      </c>
      <c r="G202" s="85">
        <v>2</v>
      </c>
      <c r="H202" s="85" t="s">
        <v>13</v>
      </c>
      <c r="I202" s="85">
        <v>2</v>
      </c>
      <c r="J202" s="85">
        <v>56</v>
      </c>
      <c r="K202" s="85" t="s">
        <v>20</v>
      </c>
      <c r="L202" s="85" t="s">
        <v>23</v>
      </c>
      <c r="M202" s="2">
        <f>IF(DataKPI[[#This Row],[Niveau_satisfaction_1_5]]&lt;=Paramètres!$C$4,1,0)</f>
        <v>1</v>
      </c>
      <c r="N202" s="2">
        <f>IF(DataKPI[[#This Row],[Niveau_gravité_1_3]]=3,1,0)</f>
        <v>0</v>
      </c>
      <c r="O202" s="3">
        <f>IF(DataKPI[[#This Row],[Score_accessibilité_0_100]]&lt;Paramètres!$C$5,1,0)</f>
        <v>1</v>
      </c>
      <c r="P202" s="4">
        <f>IF(DataKPI[[#This Row],[Temps_attente_minutes]]&gt;Paramètres!$C$6,1,0)</f>
        <v>1</v>
      </c>
    </row>
    <row r="203" spans="1:16" ht="15.75">
      <c r="A203" s="83">
        <v>45669</v>
      </c>
      <c r="B203" s="85" t="s">
        <v>65</v>
      </c>
      <c r="C203" s="85">
        <v>42100</v>
      </c>
      <c r="D203" s="85" t="s">
        <v>21</v>
      </c>
      <c r="E203" s="85" t="s">
        <v>35</v>
      </c>
      <c r="F203" s="85">
        <v>18</v>
      </c>
      <c r="G203" s="85">
        <v>5</v>
      </c>
      <c r="H203" s="85" t="s">
        <v>16</v>
      </c>
      <c r="I203" s="85">
        <v>2</v>
      </c>
      <c r="J203" s="85">
        <v>79</v>
      </c>
      <c r="K203" s="85" t="s">
        <v>20</v>
      </c>
      <c r="L203" s="85" t="s">
        <v>15</v>
      </c>
      <c r="M203" s="2">
        <f>IF(DataKPI[[#This Row],[Niveau_satisfaction_1_5]]&lt;=Paramètres!$C$4,1,0)</f>
        <v>0</v>
      </c>
      <c r="N203" s="2">
        <f>IF(DataKPI[[#This Row],[Niveau_gravité_1_3]]=3,1,0)</f>
        <v>0</v>
      </c>
      <c r="O203" s="3">
        <f>IF(DataKPI[[#This Row],[Score_accessibilité_0_100]]&lt;Paramètres!$C$5,1,0)</f>
        <v>0</v>
      </c>
      <c r="P203" s="4">
        <f>IF(DataKPI[[#This Row],[Temps_attente_minutes]]&gt;Paramètres!$C$6,1,0)</f>
        <v>0</v>
      </c>
    </row>
    <row r="204" spans="1:16" ht="15.75">
      <c r="A204" s="83">
        <v>45668</v>
      </c>
      <c r="B204" s="85" t="s">
        <v>65</v>
      </c>
      <c r="C204" s="85">
        <v>42400</v>
      </c>
      <c r="D204" s="85" t="s">
        <v>21</v>
      </c>
      <c r="E204" s="85" t="s">
        <v>35</v>
      </c>
      <c r="F204" s="85">
        <v>8</v>
      </c>
      <c r="G204" s="85">
        <v>5</v>
      </c>
      <c r="H204" s="85" t="s">
        <v>1</v>
      </c>
      <c r="I204" s="85">
        <v>1</v>
      </c>
      <c r="J204" s="85">
        <v>83</v>
      </c>
      <c r="K204" s="85" t="s">
        <v>20</v>
      </c>
      <c r="L204" s="85" t="s">
        <v>23</v>
      </c>
      <c r="M204" s="2">
        <f>IF(DataKPI[[#This Row],[Niveau_satisfaction_1_5]]&lt;=Paramètres!$C$4,1,0)</f>
        <v>0</v>
      </c>
      <c r="N204" s="2">
        <f>IF(DataKPI[[#This Row],[Niveau_gravité_1_3]]=3,1,0)</f>
        <v>0</v>
      </c>
      <c r="O204" s="3">
        <f>IF(DataKPI[[#This Row],[Score_accessibilité_0_100]]&lt;Paramètres!$C$5,1,0)</f>
        <v>0</v>
      </c>
      <c r="P204" s="4">
        <f>IF(DataKPI[[#This Row],[Temps_attente_minutes]]&gt;Paramètres!$C$6,1,0)</f>
        <v>0</v>
      </c>
    </row>
    <row r="205" spans="1:16" ht="15.75">
      <c r="A205" s="83">
        <v>45677</v>
      </c>
      <c r="B205" s="85" t="s">
        <v>65</v>
      </c>
      <c r="C205" s="85">
        <v>42400</v>
      </c>
      <c r="D205" s="85" t="s">
        <v>12</v>
      </c>
      <c r="E205" s="85" t="s">
        <v>72</v>
      </c>
      <c r="F205" s="85">
        <v>22</v>
      </c>
      <c r="G205" s="85">
        <v>4</v>
      </c>
      <c r="H205" s="85" t="s">
        <v>16</v>
      </c>
      <c r="I205" s="85">
        <v>2</v>
      </c>
      <c r="J205" s="85">
        <v>81</v>
      </c>
      <c r="K205" s="85" t="s">
        <v>45</v>
      </c>
      <c r="L205" s="85" t="s">
        <v>15</v>
      </c>
      <c r="M205" s="2">
        <f>IF(DataKPI[[#This Row],[Niveau_satisfaction_1_5]]&lt;=Paramètres!$C$4,1,0)</f>
        <v>0</v>
      </c>
      <c r="N205" s="2">
        <f>IF(DataKPI[[#This Row],[Niveau_gravité_1_3]]=3,1,0)</f>
        <v>0</v>
      </c>
      <c r="O205" s="3">
        <f>IF(DataKPI[[#This Row],[Score_accessibilité_0_100]]&lt;Paramètres!$C$5,1,0)</f>
        <v>0</v>
      </c>
      <c r="P205" s="4">
        <f>IF(DataKPI[[#This Row],[Temps_attente_minutes]]&gt;Paramètres!$C$6,1,0)</f>
        <v>0</v>
      </c>
    </row>
    <row r="206" spans="1:16" ht="15.75">
      <c r="A206" s="83">
        <v>45722</v>
      </c>
      <c r="B206" s="85" t="s">
        <v>65</v>
      </c>
      <c r="C206" s="85">
        <v>42300</v>
      </c>
      <c r="D206" s="85" t="s">
        <v>12</v>
      </c>
      <c r="E206" s="85" t="s">
        <v>75</v>
      </c>
      <c r="F206" s="85">
        <v>28</v>
      </c>
      <c r="G206" s="85">
        <v>3</v>
      </c>
      <c r="H206" s="85" t="s">
        <v>13</v>
      </c>
      <c r="I206" s="85">
        <v>2</v>
      </c>
      <c r="J206" s="85">
        <v>63</v>
      </c>
      <c r="K206" s="85" t="s">
        <v>22</v>
      </c>
      <c r="L206" s="85" t="s">
        <v>15</v>
      </c>
      <c r="M206" s="2">
        <f>IF(DataKPI[[#This Row],[Niveau_satisfaction_1_5]]&lt;=Paramètres!$C$4,1,0)</f>
        <v>0</v>
      </c>
      <c r="N206" s="2">
        <f>IF(DataKPI[[#This Row],[Niveau_gravité_1_3]]=3,1,0)</f>
        <v>0</v>
      </c>
      <c r="O206" s="3">
        <f>IF(DataKPI[[#This Row],[Score_accessibilité_0_100]]&lt;Paramètres!$C$5,1,0)</f>
        <v>0</v>
      </c>
      <c r="P206" s="4">
        <f>IF(DataKPI[[#This Row],[Temps_attente_minutes]]&gt;Paramètres!$C$6,1,0)</f>
        <v>0</v>
      </c>
    </row>
    <row r="207" spans="1:16" ht="15.75">
      <c r="A207" s="83">
        <v>45743</v>
      </c>
      <c r="B207" s="85" t="s">
        <v>65</v>
      </c>
      <c r="C207" s="85">
        <v>42800</v>
      </c>
      <c r="D207" s="85" t="s">
        <v>12</v>
      </c>
      <c r="E207" s="85" t="s">
        <v>76</v>
      </c>
      <c r="F207" s="85">
        <v>12</v>
      </c>
      <c r="G207" s="85">
        <v>5</v>
      </c>
      <c r="H207" s="85" t="s">
        <v>19</v>
      </c>
      <c r="I207" s="85">
        <v>2</v>
      </c>
      <c r="J207" s="85">
        <v>95</v>
      </c>
      <c r="K207" s="85" t="s">
        <v>14</v>
      </c>
      <c r="L207" s="85" t="s">
        <v>23</v>
      </c>
      <c r="M207" s="2">
        <f>IF(DataKPI[[#This Row],[Niveau_satisfaction_1_5]]&lt;=Paramètres!$C$4,1,0)</f>
        <v>0</v>
      </c>
      <c r="N207" s="2">
        <f>IF(DataKPI[[#This Row],[Niveau_gravité_1_3]]=3,1,0)</f>
        <v>0</v>
      </c>
      <c r="O207" s="3">
        <f>IF(DataKPI[[#This Row],[Score_accessibilité_0_100]]&lt;Paramètres!$C$5,1,0)</f>
        <v>0</v>
      </c>
      <c r="P207" s="4">
        <f>IF(DataKPI[[#This Row],[Temps_attente_minutes]]&gt;Paramètres!$C$6,1,0)</f>
        <v>0</v>
      </c>
    </row>
    <row r="208" spans="1:16" ht="15.75">
      <c r="A208" s="83">
        <v>45658</v>
      </c>
      <c r="B208" s="85" t="s">
        <v>65</v>
      </c>
      <c r="C208" s="85">
        <v>42500</v>
      </c>
      <c r="D208" s="85" t="s">
        <v>12</v>
      </c>
      <c r="E208" s="85" t="s">
        <v>76</v>
      </c>
      <c r="F208" s="85">
        <v>26</v>
      </c>
      <c r="G208" s="85">
        <v>3</v>
      </c>
      <c r="H208" s="85" t="s">
        <v>24</v>
      </c>
      <c r="I208" s="85">
        <v>3</v>
      </c>
      <c r="J208" s="85">
        <v>77</v>
      </c>
      <c r="K208" s="85" t="s">
        <v>14</v>
      </c>
      <c r="L208" s="85" t="s">
        <v>23</v>
      </c>
      <c r="M208" s="2">
        <f>IF(DataKPI[[#This Row],[Niveau_satisfaction_1_5]]&lt;=Paramètres!$C$4,1,0)</f>
        <v>0</v>
      </c>
      <c r="N208" s="2">
        <f>IF(DataKPI[[#This Row],[Niveau_gravité_1_3]]=3,1,0)</f>
        <v>1</v>
      </c>
      <c r="O208" s="3">
        <f>IF(DataKPI[[#This Row],[Score_accessibilité_0_100]]&lt;Paramètres!$C$5,1,0)</f>
        <v>0</v>
      </c>
      <c r="P208" s="4">
        <f>IF(DataKPI[[#This Row],[Temps_attente_minutes]]&gt;Paramètres!$C$6,1,0)</f>
        <v>0</v>
      </c>
    </row>
    <row r="209" spans="1:16" ht="15.75">
      <c r="A209" s="83">
        <v>45743</v>
      </c>
      <c r="B209" s="85" t="s">
        <v>65</v>
      </c>
      <c r="C209" s="85">
        <v>42000</v>
      </c>
      <c r="D209" s="84" t="s">
        <v>18</v>
      </c>
      <c r="E209" s="85" t="s">
        <v>34</v>
      </c>
      <c r="F209" s="85">
        <v>19</v>
      </c>
      <c r="G209" s="85">
        <v>5</v>
      </c>
      <c r="H209" s="85" t="s">
        <v>1</v>
      </c>
      <c r="I209" s="85">
        <v>1</v>
      </c>
      <c r="J209" s="85">
        <v>82</v>
      </c>
      <c r="K209" s="85" t="s">
        <v>20</v>
      </c>
      <c r="L209" s="85" t="s">
        <v>17</v>
      </c>
      <c r="M209" s="2">
        <f>IF(DataKPI[[#This Row],[Niveau_satisfaction_1_5]]&lt;=Paramètres!$C$4,1,0)</f>
        <v>0</v>
      </c>
      <c r="N209" s="2">
        <f>IF(DataKPI[[#This Row],[Niveau_gravité_1_3]]=3,1,0)</f>
        <v>0</v>
      </c>
      <c r="O209" s="3">
        <f>IF(DataKPI[[#This Row],[Score_accessibilité_0_100]]&lt;Paramètres!$C$5,1,0)</f>
        <v>0</v>
      </c>
      <c r="P209" s="4">
        <f>IF(DataKPI[[#This Row],[Temps_attente_minutes]]&gt;Paramètres!$C$6,1,0)</f>
        <v>0</v>
      </c>
    </row>
    <row r="210" spans="1:16" ht="15.75">
      <c r="A210" s="83">
        <v>45762</v>
      </c>
      <c r="B210" s="85" t="s">
        <v>65</v>
      </c>
      <c r="C210" s="85">
        <v>42900</v>
      </c>
      <c r="D210" s="85" t="s">
        <v>21</v>
      </c>
      <c r="E210" s="85" t="s">
        <v>70</v>
      </c>
      <c r="F210" s="85">
        <v>14</v>
      </c>
      <c r="G210" s="85">
        <v>5</v>
      </c>
      <c r="H210" s="85" t="s">
        <v>13</v>
      </c>
      <c r="I210" s="85">
        <v>3</v>
      </c>
      <c r="J210" s="85">
        <v>95</v>
      </c>
      <c r="K210" s="85" t="s">
        <v>14</v>
      </c>
      <c r="L210" s="85" t="s">
        <v>23</v>
      </c>
      <c r="M210" s="2">
        <f>IF(DataKPI[[#This Row],[Niveau_satisfaction_1_5]]&lt;=Paramètres!$C$4,1,0)</f>
        <v>0</v>
      </c>
      <c r="N210" s="2">
        <f>IF(DataKPI[[#This Row],[Niveau_gravité_1_3]]=3,1,0)</f>
        <v>1</v>
      </c>
      <c r="O210" s="3">
        <f>IF(DataKPI[[#This Row],[Score_accessibilité_0_100]]&lt;Paramètres!$C$5,1,0)</f>
        <v>0</v>
      </c>
      <c r="P210" s="4">
        <f>IF(DataKPI[[#This Row],[Temps_attente_minutes]]&gt;Paramètres!$C$6,1,0)</f>
        <v>0</v>
      </c>
    </row>
    <row r="211" spans="1:16" ht="15.75">
      <c r="A211" s="83">
        <v>45771</v>
      </c>
      <c r="B211" s="85" t="s">
        <v>65</v>
      </c>
      <c r="C211" s="85">
        <v>42100</v>
      </c>
      <c r="D211" s="85" t="s">
        <v>12</v>
      </c>
      <c r="E211" s="85" t="s">
        <v>72</v>
      </c>
      <c r="F211" s="85">
        <v>14</v>
      </c>
      <c r="G211" s="85">
        <v>4</v>
      </c>
      <c r="H211" s="85" t="s">
        <v>16</v>
      </c>
      <c r="I211" s="85">
        <v>3</v>
      </c>
      <c r="J211" s="85">
        <v>78</v>
      </c>
      <c r="K211" s="85" t="s">
        <v>25</v>
      </c>
      <c r="L211" s="85" t="s">
        <v>15</v>
      </c>
      <c r="M211" s="2">
        <f>IF(DataKPI[[#This Row],[Niveau_satisfaction_1_5]]&lt;=Paramètres!$C$4,1,0)</f>
        <v>0</v>
      </c>
      <c r="N211" s="2">
        <f>IF(DataKPI[[#This Row],[Niveau_gravité_1_3]]=3,1,0)</f>
        <v>1</v>
      </c>
      <c r="O211" s="3">
        <f>IF(DataKPI[[#This Row],[Score_accessibilité_0_100]]&lt;Paramètres!$C$5,1,0)</f>
        <v>0</v>
      </c>
      <c r="P211" s="4">
        <f>IF(DataKPI[[#This Row],[Temps_attente_minutes]]&gt;Paramètres!$C$6,1,0)</f>
        <v>0</v>
      </c>
    </row>
    <row r="212" spans="1:16" ht="15.75">
      <c r="A212" s="83">
        <v>45754</v>
      </c>
      <c r="B212" s="85" t="s">
        <v>65</v>
      </c>
      <c r="C212" s="85">
        <v>42200</v>
      </c>
      <c r="D212" s="85" t="s">
        <v>12</v>
      </c>
      <c r="E212" s="85" t="s">
        <v>72</v>
      </c>
      <c r="F212" s="85">
        <v>13</v>
      </c>
      <c r="G212" s="85">
        <v>5</v>
      </c>
      <c r="H212" s="85" t="s">
        <v>13</v>
      </c>
      <c r="I212" s="85">
        <v>3</v>
      </c>
      <c r="J212" s="85">
        <v>94</v>
      </c>
      <c r="K212" s="85" t="s">
        <v>45</v>
      </c>
      <c r="L212" s="85" t="s">
        <v>0</v>
      </c>
      <c r="M212" s="2">
        <f>IF(DataKPI[[#This Row],[Niveau_satisfaction_1_5]]&lt;=Paramètres!$C$4,1,0)</f>
        <v>0</v>
      </c>
      <c r="N212" s="2">
        <f>IF(DataKPI[[#This Row],[Niveau_gravité_1_3]]=3,1,0)</f>
        <v>1</v>
      </c>
      <c r="O212" s="3">
        <f>IF(DataKPI[[#This Row],[Score_accessibilité_0_100]]&lt;Paramètres!$C$5,1,0)</f>
        <v>0</v>
      </c>
      <c r="P212" s="4">
        <f>IF(DataKPI[[#This Row],[Temps_attente_minutes]]&gt;Paramètres!$C$6,1,0)</f>
        <v>0</v>
      </c>
    </row>
    <row r="213" spans="1:16" ht="15.75">
      <c r="A213" s="83">
        <v>45677</v>
      </c>
      <c r="B213" s="85" t="s">
        <v>65</v>
      </c>
      <c r="C213" s="85">
        <v>42300</v>
      </c>
      <c r="D213" s="84" t="s">
        <v>18</v>
      </c>
      <c r="E213" s="85" t="s">
        <v>32</v>
      </c>
      <c r="F213" s="85">
        <v>24</v>
      </c>
      <c r="G213" s="85">
        <v>4</v>
      </c>
      <c r="H213" s="85" t="s">
        <v>1</v>
      </c>
      <c r="I213" s="85">
        <v>2</v>
      </c>
      <c r="J213" s="85">
        <v>83</v>
      </c>
      <c r="K213" s="85" t="s">
        <v>22</v>
      </c>
      <c r="L213" s="85" t="s">
        <v>17</v>
      </c>
      <c r="M213" s="2">
        <f>IF(DataKPI[[#This Row],[Niveau_satisfaction_1_5]]&lt;=Paramètres!$C$4,1,0)</f>
        <v>0</v>
      </c>
      <c r="N213" s="2">
        <f>IF(DataKPI[[#This Row],[Niveau_gravité_1_3]]=3,1,0)</f>
        <v>0</v>
      </c>
      <c r="O213" s="3">
        <f>IF(DataKPI[[#This Row],[Score_accessibilité_0_100]]&lt;Paramètres!$C$5,1,0)</f>
        <v>0</v>
      </c>
      <c r="P213" s="4">
        <f>IF(DataKPI[[#This Row],[Temps_attente_minutes]]&gt;Paramètres!$C$6,1,0)</f>
        <v>0</v>
      </c>
    </row>
    <row r="214" spans="1:16" ht="15.75">
      <c r="A214" s="83">
        <v>45665</v>
      </c>
      <c r="B214" s="85" t="s">
        <v>65</v>
      </c>
      <c r="C214" s="85">
        <v>42800</v>
      </c>
      <c r="D214" s="85" t="s">
        <v>21</v>
      </c>
      <c r="E214" s="85" t="s">
        <v>70</v>
      </c>
      <c r="F214" s="85">
        <v>7</v>
      </c>
      <c r="G214" s="85">
        <v>5</v>
      </c>
      <c r="H214" s="85" t="s">
        <v>16</v>
      </c>
      <c r="I214" s="85">
        <v>2</v>
      </c>
      <c r="J214" s="85">
        <v>100</v>
      </c>
      <c r="K214" s="85" t="s">
        <v>25</v>
      </c>
      <c r="L214" s="85" t="s">
        <v>15</v>
      </c>
      <c r="M214" s="2">
        <f>IF(DataKPI[[#This Row],[Niveau_satisfaction_1_5]]&lt;=Paramètres!$C$4,1,0)</f>
        <v>0</v>
      </c>
      <c r="N214" s="2">
        <f>IF(DataKPI[[#This Row],[Niveau_gravité_1_3]]=3,1,0)</f>
        <v>0</v>
      </c>
      <c r="O214" s="3">
        <f>IF(DataKPI[[#This Row],[Score_accessibilité_0_100]]&lt;Paramètres!$C$5,1,0)</f>
        <v>0</v>
      </c>
      <c r="P214" s="4">
        <f>IF(DataKPI[[#This Row],[Temps_attente_minutes]]&gt;Paramètres!$C$6,1,0)</f>
        <v>0</v>
      </c>
    </row>
    <row r="215" spans="1:16" ht="15.75">
      <c r="A215" s="83">
        <v>45726</v>
      </c>
      <c r="B215" s="85" t="s">
        <v>65</v>
      </c>
      <c r="C215" s="85">
        <v>42900</v>
      </c>
      <c r="D215" s="84" t="s">
        <v>18</v>
      </c>
      <c r="E215" s="85" t="s">
        <v>32</v>
      </c>
      <c r="F215" s="85">
        <v>33</v>
      </c>
      <c r="G215" s="85">
        <v>3</v>
      </c>
      <c r="H215" s="85" t="s">
        <v>24</v>
      </c>
      <c r="I215" s="85">
        <v>2</v>
      </c>
      <c r="J215" s="85">
        <v>66</v>
      </c>
      <c r="K215" s="85" t="s">
        <v>25</v>
      </c>
      <c r="L215" s="85" t="s">
        <v>15</v>
      </c>
      <c r="M215" s="2">
        <f>IF(DataKPI[[#This Row],[Niveau_satisfaction_1_5]]&lt;=Paramètres!$C$4,1,0)</f>
        <v>0</v>
      </c>
      <c r="N215" s="2">
        <f>IF(DataKPI[[#This Row],[Niveau_gravité_1_3]]=3,1,0)</f>
        <v>0</v>
      </c>
      <c r="O215" s="3">
        <f>IF(DataKPI[[#This Row],[Score_accessibilité_0_100]]&lt;Paramètres!$C$5,1,0)</f>
        <v>0</v>
      </c>
      <c r="P215" s="4">
        <f>IF(DataKPI[[#This Row],[Temps_attente_minutes]]&gt;Paramètres!$C$6,1,0)</f>
        <v>1</v>
      </c>
    </row>
    <row r="216" spans="1:16" ht="15.75">
      <c r="A216" s="83">
        <v>45699</v>
      </c>
      <c r="B216" s="85" t="s">
        <v>65</v>
      </c>
      <c r="C216" s="85">
        <v>42800</v>
      </c>
      <c r="D216" s="84" t="s">
        <v>18</v>
      </c>
      <c r="E216" s="85" t="s">
        <v>32</v>
      </c>
      <c r="F216" s="85">
        <v>35</v>
      </c>
      <c r="G216" s="85">
        <v>2</v>
      </c>
      <c r="H216" s="85" t="s">
        <v>16</v>
      </c>
      <c r="I216" s="85">
        <v>1</v>
      </c>
      <c r="J216" s="85">
        <v>56</v>
      </c>
      <c r="K216" s="85" t="s">
        <v>14</v>
      </c>
      <c r="L216" s="85" t="s">
        <v>15</v>
      </c>
      <c r="M216" s="2">
        <f>IF(DataKPI[[#This Row],[Niveau_satisfaction_1_5]]&lt;=Paramètres!$C$4,1,0)</f>
        <v>1</v>
      </c>
      <c r="N216" s="2">
        <f>IF(DataKPI[[#This Row],[Niveau_gravité_1_3]]=3,1,0)</f>
        <v>0</v>
      </c>
      <c r="O216" s="3">
        <f>IF(DataKPI[[#This Row],[Score_accessibilité_0_100]]&lt;Paramètres!$C$5,1,0)</f>
        <v>1</v>
      </c>
      <c r="P216" s="4">
        <f>IF(DataKPI[[#This Row],[Temps_attente_minutes]]&gt;Paramètres!$C$6,1,0)</f>
        <v>1</v>
      </c>
    </row>
    <row r="217" spans="1:16" ht="15.75">
      <c r="A217" s="83">
        <v>45702</v>
      </c>
      <c r="B217" s="85" t="s">
        <v>65</v>
      </c>
      <c r="C217" s="85">
        <v>42800</v>
      </c>
      <c r="D217" s="84" t="s">
        <v>18</v>
      </c>
      <c r="E217" s="85" t="s">
        <v>73</v>
      </c>
      <c r="F217" s="85">
        <v>27</v>
      </c>
      <c r="G217" s="85">
        <v>4</v>
      </c>
      <c r="H217" s="85" t="s">
        <v>1</v>
      </c>
      <c r="I217" s="85">
        <v>1</v>
      </c>
      <c r="J217" s="85">
        <v>78</v>
      </c>
      <c r="K217" s="85" t="s">
        <v>22</v>
      </c>
      <c r="L217" s="85" t="s">
        <v>23</v>
      </c>
      <c r="M217" s="2">
        <f>IF(DataKPI[[#This Row],[Niveau_satisfaction_1_5]]&lt;=Paramètres!$C$4,1,0)</f>
        <v>0</v>
      </c>
      <c r="N217" s="2">
        <f>IF(DataKPI[[#This Row],[Niveau_gravité_1_3]]=3,1,0)</f>
        <v>0</v>
      </c>
      <c r="O217" s="3">
        <f>IF(DataKPI[[#This Row],[Score_accessibilité_0_100]]&lt;Paramètres!$C$5,1,0)</f>
        <v>0</v>
      </c>
      <c r="P217" s="4">
        <f>IF(DataKPI[[#This Row],[Temps_attente_minutes]]&gt;Paramètres!$C$6,1,0)</f>
        <v>0</v>
      </c>
    </row>
    <row r="218" spans="1:16" ht="15.75">
      <c r="A218" s="83">
        <v>45718</v>
      </c>
      <c r="B218" s="85" t="s">
        <v>65</v>
      </c>
      <c r="C218" s="85">
        <v>42900</v>
      </c>
      <c r="D218" s="85" t="s">
        <v>21</v>
      </c>
      <c r="E218" s="85" t="s">
        <v>30</v>
      </c>
      <c r="F218" s="85">
        <v>12</v>
      </c>
      <c r="G218" s="85">
        <v>4</v>
      </c>
      <c r="H218" s="85" t="s">
        <v>24</v>
      </c>
      <c r="I218" s="85">
        <v>3</v>
      </c>
      <c r="J218" s="85">
        <v>82</v>
      </c>
      <c r="K218" s="85" t="s">
        <v>20</v>
      </c>
      <c r="L218" s="85" t="s">
        <v>17</v>
      </c>
      <c r="M218" s="2">
        <f>IF(DataKPI[[#This Row],[Niveau_satisfaction_1_5]]&lt;=Paramètres!$C$4,1,0)</f>
        <v>0</v>
      </c>
      <c r="N218" s="2">
        <f>IF(DataKPI[[#This Row],[Niveau_gravité_1_3]]=3,1,0)</f>
        <v>1</v>
      </c>
      <c r="O218" s="3">
        <f>IF(DataKPI[[#This Row],[Score_accessibilité_0_100]]&lt;Paramètres!$C$5,1,0)</f>
        <v>0</v>
      </c>
      <c r="P218" s="4">
        <f>IF(DataKPI[[#This Row],[Temps_attente_minutes]]&gt;Paramètres!$C$6,1,0)</f>
        <v>0</v>
      </c>
    </row>
    <row r="219" spans="1:16" ht="15.75">
      <c r="A219" s="83">
        <v>45728</v>
      </c>
      <c r="B219" s="85" t="s">
        <v>65</v>
      </c>
      <c r="C219" s="85">
        <v>42300</v>
      </c>
      <c r="D219" s="85" t="s">
        <v>12</v>
      </c>
      <c r="E219" s="85" t="s">
        <v>76</v>
      </c>
      <c r="F219" s="85">
        <v>15</v>
      </c>
      <c r="G219" s="85">
        <v>5</v>
      </c>
      <c r="H219" s="85" t="s">
        <v>26</v>
      </c>
      <c r="I219" s="85">
        <v>1</v>
      </c>
      <c r="J219" s="85">
        <v>83</v>
      </c>
      <c r="K219" s="85" t="s">
        <v>22</v>
      </c>
      <c r="L219" s="85" t="s">
        <v>23</v>
      </c>
      <c r="M219" s="2">
        <f>IF(DataKPI[[#This Row],[Niveau_satisfaction_1_5]]&lt;=Paramètres!$C$4,1,0)</f>
        <v>0</v>
      </c>
      <c r="N219" s="2">
        <f>IF(DataKPI[[#This Row],[Niveau_gravité_1_3]]=3,1,0)</f>
        <v>0</v>
      </c>
      <c r="O219" s="3">
        <f>IF(DataKPI[[#This Row],[Score_accessibilité_0_100]]&lt;Paramètres!$C$5,1,0)</f>
        <v>0</v>
      </c>
      <c r="P219" s="4">
        <f>IF(DataKPI[[#This Row],[Temps_attente_minutes]]&gt;Paramètres!$C$6,1,0)</f>
        <v>0</v>
      </c>
    </row>
    <row r="220" spans="1:16" ht="15.75">
      <c r="A220" s="83">
        <v>45712</v>
      </c>
      <c r="B220" s="85" t="s">
        <v>65</v>
      </c>
      <c r="C220" s="85">
        <v>42900</v>
      </c>
      <c r="D220" s="85" t="s">
        <v>21</v>
      </c>
      <c r="E220" s="85" t="s">
        <v>35</v>
      </c>
      <c r="F220" s="85">
        <v>7</v>
      </c>
      <c r="G220" s="85">
        <v>5</v>
      </c>
      <c r="H220" s="85" t="s">
        <v>19</v>
      </c>
      <c r="I220" s="85">
        <v>2</v>
      </c>
      <c r="J220" s="85">
        <v>100</v>
      </c>
      <c r="K220" s="85" t="s">
        <v>45</v>
      </c>
      <c r="L220" s="85" t="s">
        <v>17</v>
      </c>
      <c r="M220" s="2">
        <f>IF(DataKPI[[#This Row],[Niveau_satisfaction_1_5]]&lt;=Paramètres!$C$4,1,0)</f>
        <v>0</v>
      </c>
      <c r="N220" s="2">
        <f>IF(DataKPI[[#This Row],[Niveau_gravité_1_3]]=3,1,0)</f>
        <v>0</v>
      </c>
      <c r="O220" s="3">
        <f>IF(DataKPI[[#This Row],[Score_accessibilité_0_100]]&lt;Paramètres!$C$5,1,0)</f>
        <v>0</v>
      </c>
      <c r="P220" s="4">
        <f>IF(DataKPI[[#This Row],[Temps_attente_minutes]]&gt;Paramètres!$C$6,1,0)</f>
        <v>0</v>
      </c>
    </row>
    <row r="221" spans="1:16" ht="15.75">
      <c r="A221" s="83">
        <v>45710</v>
      </c>
      <c r="B221" s="85" t="s">
        <v>65</v>
      </c>
      <c r="C221" s="85">
        <v>42900</v>
      </c>
      <c r="D221" s="85" t="s">
        <v>21</v>
      </c>
      <c r="E221" s="85" t="s">
        <v>71</v>
      </c>
      <c r="F221" s="85">
        <v>23</v>
      </c>
      <c r="G221" s="85">
        <v>4</v>
      </c>
      <c r="H221" s="85" t="s">
        <v>13</v>
      </c>
      <c r="I221" s="85">
        <v>2</v>
      </c>
      <c r="J221" s="85">
        <v>69</v>
      </c>
      <c r="K221" s="85" t="s">
        <v>25</v>
      </c>
      <c r="L221" s="85" t="s">
        <v>0</v>
      </c>
      <c r="M221" s="2">
        <f>IF(DataKPI[[#This Row],[Niveau_satisfaction_1_5]]&lt;=Paramètres!$C$4,1,0)</f>
        <v>0</v>
      </c>
      <c r="N221" s="2">
        <f>IF(DataKPI[[#This Row],[Niveau_gravité_1_3]]=3,1,0)</f>
        <v>0</v>
      </c>
      <c r="O221" s="3">
        <f>IF(DataKPI[[#This Row],[Score_accessibilité_0_100]]&lt;Paramètres!$C$5,1,0)</f>
        <v>0</v>
      </c>
      <c r="P221" s="4">
        <f>IF(DataKPI[[#This Row],[Temps_attente_minutes]]&gt;Paramètres!$C$6,1,0)</f>
        <v>0</v>
      </c>
    </row>
    <row r="222" spans="1:16" ht="15.75">
      <c r="A222" s="83">
        <v>45770</v>
      </c>
      <c r="B222" s="85" t="s">
        <v>65</v>
      </c>
      <c r="C222" s="86">
        <v>42700</v>
      </c>
      <c r="D222" s="85" t="s">
        <v>21</v>
      </c>
      <c r="E222" s="85" t="s">
        <v>71</v>
      </c>
      <c r="F222" s="85">
        <v>6</v>
      </c>
      <c r="G222" s="85">
        <v>5</v>
      </c>
      <c r="H222" s="85" t="s">
        <v>1</v>
      </c>
      <c r="I222" s="85">
        <v>3</v>
      </c>
      <c r="J222" s="85">
        <v>88</v>
      </c>
      <c r="K222" s="85" t="s">
        <v>14</v>
      </c>
      <c r="L222" s="85" t="s">
        <v>15</v>
      </c>
      <c r="M222" s="2">
        <f>IF(DataKPI[[#This Row],[Niveau_satisfaction_1_5]]&lt;=Paramètres!$C$4,1,0)</f>
        <v>0</v>
      </c>
      <c r="N222" s="2">
        <f>IF(DataKPI[[#This Row],[Niveau_gravité_1_3]]=3,1,0)</f>
        <v>1</v>
      </c>
      <c r="O222" s="3">
        <f>IF(DataKPI[[#This Row],[Score_accessibilité_0_100]]&lt;Paramètres!$C$5,1,0)</f>
        <v>0</v>
      </c>
      <c r="P222" s="4">
        <f>IF(DataKPI[[#This Row],[Temps_attente_minutes]]&gt;Paramètres!$C$6,1,0)</f>
        <v>0</v>
      </c>
    </row>
    <row r="223" spans="1:16" ht="15.75">
      <c r="A223" s="83">
        <v>45717</v>
      </c>
      <c r="B223" s="85" t="s">
        <v>65</v>
      </c>
      <c r="C223" s="86">
        <v>42700</v>
      </c>
      <c r="D223" s="85" t="s">
        <v>21</v>
      </c>
      <c r="E223" s="85" t="s">
        <v>35</v>
      </c>
      <c r="F223" s="85">
        <v>13</v>
      </c>
      <c r="G223" s="85">
        <v>4</v>
      </c>
      <c r="H223" s="85" t="s">
        <v>1</v>
      </c>
      <c r="I223" s="85">
        <v>2</v>
      </c>
      <c r="J223" s="85">
        <v>86</v>
      </c>
      <c r="K223" s="85" t="s">
        <v>14</v>
      </c>
      <c r="L223" s="85" t="s">
        <v>23</v>
      </c>
      <c r="M223" s="2">
        <f>IF(DataKPI[[#This Row],[Niveau_satisfaction_1_5]]&lt;=Paramètres!$C$4,1,0)</f>
        <v>0</v>
      </c>
      <c r="N223" s="2">
        <f>IF(DataKPI[[#This Row],[Niveau_gravité_1_3]]=3,1,0)</f>
        <v>0</v>
      </c>
      <c r="O223" s="3">
        <f>IF(DataKPI[[#This Row],[Score_accessibilité_0_100]]&lt;Paramètres!$C$5,1,0)</f>
        <v>0</v>
      </c>
      <c r="P223" s="4">
        <f>IF(DataKPI[[#This Row],[Temps_attente_minutes]]&gt;Paramètres!$C$6,1,0)</f>
        <v>0</v>
      </c>
    </row>
    <row r="224" spans="1:16" ht="15.75">
      <c r="A224" s="83">
        <v>45714</v>
      </c>
      <c r="B224" s="85" t="s">
        <v>65</v>
      </c>
      <c r="C224" s="86">
        <v>42700</v>
      </c>
      <c r="D224" s="85" t="s">
        <v>21</v>
      </c>
      <c r="E224" s="85" t="s">
        <v>30</v>
      </c>
      <c r="F224" s="85">
        <v>18</v>
      </c>
      <c r="G224" s="85">
        <v>4</v>
      </c>
      <c r="H224" s="85" t="s">
        <v>24</v>
      </c>
      <c r="I224" s="85">
        <v>3</v>
      </c>
      <c r="J224" s="85">
        <v>83</v>
      </c>
      <c r="K224" s="85" t="s">
        <v>20</v>
      </c>
      <c r="L224" s="85" t="s">
        <v>15</v>
      </c>
      <c r="M224" s="2">
        <f>IF(DataKPI[[#This Row],[Niveau_satisfaction_1_5]]&lt;=Paramètres!$C$4,1,0)</f>
        <v>0</v>
      </c>
      <c r="N224" s="2">
        <f>IF(DataKPI[[#This Row],[Niveau_gravité_1_3]]=3,1,0)</f>
        <v>1</v>
      </c>
      <c r="O224" s="3">
        <f>IF(DataKPI[[#This Row],[Score_accessibilité_0_100]]&lt;Paramètres!$C$5,1,0)</f>
        <v>0</v>
      </c>
      <c r="P224" s="4">
        <f>IF(DataKPI[[#This Row],[Temps_attente_minutes]]&gt;Paramètres!$C$6,1,0)</f>
        <v>0</v>
      </c>
    </row>
    <row r="225" spans="1:16" ht="15.75">
      <c r="A225" s="83">
        <v>45669</v>
      </c>
      <c r="B225" s="85" t="s">
        <v>65</v>
      </c>
      <c r="C225" s="86">
        <v>42600</v>
      </c>
      <c r="D225" s="85" t="s">
        <v>12</v>
      </c>
      <c r="E225" s="85" t="s">
        <v>76</v>
      </c>
      <c r="F225" s="85">
        <v>27</v>
      </c>
      <c r="G225" s="85">
        <v>3</v>
      </c>
      <c r="H225" s="85" t="s">
        <v>16</v>
      </c>
      <c r="I225" s="85">
        <v>2</v>
      </c>
      <c r="J225" s="85">
        <v>69</v>
      </c>
      <c r="K225" s="85" t="s">
        <v>22</v>
      </c>
      <c r="L225" s="85" t="s">
        <v>15</v>
      </c>
      <c r="M225" s="2">
        <f>IF(DataKPI[[#This Row],[Niveau_satisfaction_1_5]]&lt;=Paramètres!$C$4,1,0)</f>
        <v>0</v>
      </c>
      <c r="N225" s="2">
        <f>IF(DataKPI[[#This Row],[Niveau_gravité_1_3]]=3,1,0)</f>
        <v>0</v>
      </c>
      <c r="O225" s="3">
        <f>IF(DataKPI[[#This Row],[Score_accessibilité_0_100]]&lt;Paramètres!$C$5,1,0)</f>
        <v>0</v>
      </c>
      <c r="P225" s="4">
        <f>IF(DataKPI[[#This Row],[Temps_attente_minutes]]&gt;Paramètres!$C$6,1,0)</f>
        <v>0</v>
      </c>
    </row>
    <row r="226" spans="1:16" ht="15.75">
      <c r="A226" s="83">
        <v>45762</v>
      </c>
      <c r="B226" s="85" t="s">
        <v>65</v>
      </c>
      <c r="C226" s="86">
        <v>42600</v>
      </c>
      <c r="D226" s="85" t="s">
        <v>12</v>
      </c>
      <c r="E226" s="85" t="s">
        <v>76</v>
      </c>
      <c r="F226" s="85">
        <v>17</v>
      </c>
      <c r="G226" s="85">
        <v>4</v>
      </c>
      <c r="H226" s="85" t="s">
        <v>24</v>
      </c>
      <c r="I226" s="85">
        <v>3</v>
      </c>
      <c r="J226" s="85">
        <v>79</v>
      </c>
      <c r="K226" s="85" t="s">
        <v>45</v>
      </c>
      <c r="L226" s="85" t="s">
        <v>17</v>
      </c>
      <c r="M226" s="2">
        <f>IF(DataKPI[[#This Row],[Niveau_satisfaction_1_5]]&lt;=Paramètres!$C$4,1,0)</f>
        <v>0</v>
      </c>
      <c r="N226" s="2">
        <f>IF(DataKPI[[#This Row],[Niveau_gravité_1_3]]=3,1,0)</f>
        <v>1</v>
      </c>
      <c r="O226" s="3">
        <f>IF(DataKPI[[#This Row],[Score_accessibilité_0_100]]&lt;Paramètres!$C$5,1,0)</f>
        <v>0</v>
      </c>
      <c r="P226" s="4">
        <f>IF(DataKPI[[#This Row],[Temps_attente_minutes]]&gt;Paramètres!$C$6,1,0)</f>
        <v>0</v>
      </c>
    </row>
    <row r="227" spans="1:16" ht="15.75">
      <c r="A227" s="83">
        <v>45659</v>
      </c>
      <c r="B227" s="85" t="s">
        <v>65</v>
      </c>
      <c r="C227" s="86">
        <v>42600</v>
      </c>
      <c r="D227" s="85" t="s">
        <v>12</v>
      </c>
      <c r="E227" s="85" t="s">
        <v>75</v>
      </c>
      <c r="F227" s="85">
        <v>18</v>
      </c>
      <c r="G227" s="85">
        <v>5</v>
      </c>
      <c r="H227" s="85" t="s">
        <v>13</v>
      </c>
      <c r="I227" s="85">
        <v>1</v>
      </c>
      <c r="J227" s="85">
        <v>75</v>
      </c>
      <c r="K227" s="85" t="s">
        <v>22</v>
      </c>
      <c r="L227" s="85" t="s">
        <v>17</v>
      </c>
      <c r="M227" s="2">
        <f>IF(DataKPI[[#This Row],[Niveau_satisfaction_1_5]]&lt;=Paramètres!$C$4,1,0)</f>
        <v>0</v>
      </c>
      <c r="N227" s="2">
        <f>IF(DataKPI[[#This Row],[Niveau_gravité_1_3]]=3,1,0)</f>
        <v>0</v>
      </c>
      <c r="O227" s="3">
        <f>IF(DataKPI[[#This Row],[Score_accessibilité_0_100]]&lt;Paramètres!$C$5,1,0)</f>
        <v>0</v>
      </c>
      <c r="P227" s="4">
        <f>IF(DataKPI[[#This Row],[Temps_attente_minutes]]&gt;Paramètres!$C$6,1,0)</f>
        <v>0</v>
      </c>
    </row>
    <row r="228" spans="1:16" ht="15.75">
      <c r="A228" s="83">
        <v>45716</v>
      </c>
      <c r="B228" s="85" t="s">
        <v>65</v>
      </c>
      <c r="C228" s="86">
        <v>46600</v>
      </c>
      <c r="D228" s="85" t="s">
        <v>12</v>
      </c>
      <c r="E228" s="85" t="s">
        <v>76</v>
      </c>
      <c r="F228" s="85">
        <v>29</v>
      </c>
      <c r="G228" s="85">
        <v>5</v>
      </c>
      <c r="H228" s="85" t="s">
        <v>13</v>
      </c>
      <c r="I228" s="85">
        <v>2</v>
      </c>
      <c r="J228" s="85">
        <v>73</v>
      </c>
      <c r="K228" s="85" t="s">
        <v>45</v>
      </c>
      <c r="L228" s="85" t="s">
        <v>0</v>
      </c>
      <c r="M228" s="2">
        <f>IF(DataKPI[[#This Row],[Niveau_satisfaction_1_5]]&lt;=Paramètres!$C$4,1,0)</f>
        <v>0</v>
      </c>
      <c r="N228" s="2">
        <f>IF(DataKPI[[#This Row],[Niveau_gravité_1_3]]=3,1,0)</f>
        <v>0</v>
      </c>
      <c r="O228" s="3">
        <f>IF(DataKPI[[#This Row],[Score_accessibilité_0_100]]&lt;Paramètres!$C$5,1,0)</f>
        <v>0</v>
      </c>
      <c r="P228" s="4">
        <f>IF(DataKPI[[#This Row],[Temps_attente_minutes]]&gt;Paramètres!$C$6,1,0)</f>
        <v>0</v>
      </c>
    </row>
    <row r="229" spans="1:16" ht="15.75">
      <c r="A229" s="83">
        <v>45771</v>
      </c>
      <c r="B229" s="85" t="s">
        <v>65</v>
      </c>
      <c r="C229" s="86">
        <v>42600</v>
      </c>
      <c r="D229" s="85" t="s">
        <v>12</v>
      </c>
      <c r="E229" s="85" t="s">
        <v>72</v>
      </c>
      <c r="F229" s="85">
        <v>22</v>
      </c>
      <c r="G229" s="85">
        <v>4</v>
      </c>
      <c r="H229" s="85" t="s">
        <v>19</v>
      </c>
      <c r="I229" s="85">
        <v>2</v>
      </c>
      <c r="J229" s="85">
        <v>77</v>
      </c>
      <c r="K229" s="85" t="s">
        <v>14</v>
      </c>
      <c r="L229" s="85" t="s">
        <v>23</v>
      </c>
      <c r="M229" s="2">
        <f>IF(DataKPI[[#This Row],[Niveau_satisfaction_1_5]]&lt;=Paramètres!$C$4,1,0)</f>
        <v>0</v>
      </c>
      <c r="N229" s="2">
        <f>IF(DataKPI[[#This Row],[Niveau_gravité_1_3]]=3,1,0)</f>
        <v>0</v>
      </c>
      <c r="O229" s="3">
        <f>IF(DataKPI[[#This Row],[Score_accessibilité_0_100]]&lt;Paramètres!$C$5,1,0)</f>
        <v>0</v>
      </c>
      <c r="P229" s="4">
        <f>IF(DataKPI[[#This Row],[Temps_attente_minutes]]&gt;Paramètres!$C$6,1,0)</f>
        <v>0</v>
      </c>
    </row>
    <row r="230" spans="1:16" ht="15.75">
      <c r="A230" s="83">
        <v>45658</v>
      </c>
      <c r="B230" s="85" t="s">
        <v>65</v>
      </c>
      <c r="C230" s="86">
        <v>42600</v>
      </c>
      <c r="D230" s="85" t="s">
        <v>21</v>
      </c>
      <c r="E230" s="85" t="s">
        <v>30</v>
      </c>
      <c r="F230" s="85">
        <v>14</v>
      </c>
      <c r="G230" s="85">
        <v>4</v>
      </c>
      <c r="H230" s="85" t="s">
        <v>19</v>
      </c>
      <c r="I230" s="85">
        <v>2</v>
      </c>
      <c r="J230" s="85">
        <v>85</v>
      </c>
      <c r="K230" s="85" t="s">
        <v>14</v>
      </c>
      <c r="L230" s="85" t="s">
        <v>23</v>
      </c>
      <c r="M230" s="2">
        <f>IF(DataKPI[[#This Row],[Niveau_satisfaction_1_5]]&lt;=Paramètres!$C$4,1,0)</f>
        <v>0</v>
      </c>
      <c r="N230" s="2">
        <f>IF(DataKPI[[#This Row],[Niveau_gravité_1_3]]=3,1,0)</f>
        <v>0</v>
      </c>
      <c r="O230" s="3">
        <f>IF(DataKPI[[#This Row],[Score_accessibilité_0_100]]&lt;Paramètres!$C$5,1,0)</f>
        <v>0</v>
      </c>
      <c r="P230" s="4">
        <f>IF(DataKPI[[#This Row],[Temps_attente_minutes]]&gt;Paramètres!$C$6,1,0)</f>
        <v>0</v>
      </c>
    </row>
    <row r="231" spans="1:16" ht="15.75">
      <c r="A231" s="83">
        <v>45768</v>
      </c>
      <c r="B231" s="85" t="s">
        <v>65</v>
      </c>
      <c r="C231" s="86">
        <v>42500</v>
      </c>
      <c r="D231" s="85" t="s">
        <v>12</v>
      </c>
      <c r="E231" s="85" t="s">
        <v>68</v>
      </c>
      <c r="F231" s="85">
        <v>24</v>
      </c>
      <c r="G231" s="85">
        <v>5</v>
      </c>
      <c r="H231" s="85" t="s">
        <v>16</v>
      </c>
      <c r="I231" s="85">
        <v>3</v>
      </c>
      <c r="J231" s="85">
        <v>84</v>
      </c>
      <c r="K231" s="85" t="s">
        <v>45</v>
      </c>
      <c r="L231" s="85" t="s">
        <v>0</v>
      </c>
      <c r="M231" s="2">
        <f>IF(DataKPI[[#This Row],[Niveau_satisfaction_1_5]]&lt;=Paramètres!$C$4,1,0)</f>
        <v>0</v>
      </c>
      <c r="N231" s="2">
        <f>IF(DataKPI[[#This Row],[Niveau_gravité_1_3]]=3,1,0)</f>
        <v>1</v>
      </c>
      <c r="O231" s="3">
        <f>IF(DataKPI[[#This Row],[Score_accessibilité_0_100]]&lt;Paramètres!$C$5,1,0)</f>
        <v>0</v>
      </c>
      <c r="P231" s="4">
        <f>IF(DataKPI[[#This Row],[Temps_attente_minutes]]&gt;Paramètres!$C$6,1,0)</f>
        <v>0</v>
      </c>
    </row>
    <row r="232" spans="1:16" ht="15.75">
      <c r="A232" s="83">
        <v>45686</v>
      </c>
      <c r="B232" s="85" t="s">
        <v>65</v>
      </c>
      <c r="C232" s="86">
        <v>42500</v>
      </c>
      <c r="D232" s="84" t="s">
        <v>18</v>
      </c>
      <c r="E232" s="85" t="s">
        <v>32</v>
      </c>
      <c r="F232" s="85">
        <v>16</v>
      </c>
      <c r="G232" s="85">
        <v>5</v>
      </c>
      <c r="H232" s="85" t="s">
        <v>1</v>
      </c>
      <c r="I232" s="85">
        <v>1</v>
      </c>
      <c r="J232" s="85">
        <v>86</v>
      </c>
      <c r="K232" s="85" t="s">
        <v>22</v>
      </c>
      <c r="L232" s="85" t="s">
        <v>0</v>
      </c>
      <c r="M232" s="2">
        <f>IF(DataKPI[[#This Row],[Niveau_satisfaction_1_5]]&lt;=Paramètres!$C$4,1,0)</f>
        <v>0</v>
      </c>
      <c r="N232" s="2">
        <f>IF(DataKPI[[#This Row],[Niveau_gravité_1_3]]=3,1,0)</f>
        <v>0</v>
      </c>
      <c r="O232" s="3">
        <f>IF(DataKPI[[#This Row],[Score_accessibilité_0_100]]&lt;Paramètres!$C$5,1,0)</f>
        <v>0</v>
      </c>
      <c r="P232" s="4">
        <f>IF(DataKPI[[#This Row],[Temps_attente_minutes]]&gt;Paramètres!$C$6,1,0)</f>
        <v>0</v>
      </c>
    </row>
    <row r="233" spans="1:16" ht="15.75">
      <c r="A233" s="83">
        <v>45778</v>
      </c>
      <c r="B233" s="85" t="s">
        <v>65</v>
      </c>
      <c r="C233" s="86">
        <v>42500</v>
      </c>
      <c r="D233" s="85" t="s">
        <v>21</v>
      </c>
      <c r="E233" s="85" t="s">
        <v>30</v>
      </c>
      <c r="F233" s="85">
        <v>9</v>
      </c>
      <c r="G233" s="85">
        <v>5</v>
      </c>
      <c r="H233" s="85" t="s">
        <v>19</v>
      </c>
      <c r="I233" s="85">
        <v>1</v>
      </c>
      <c r="J233" s="85">
        <v>91</v>
      </c>
      <c r="K233" s="85" t="s">
        <v>20</v>
      </c>
      <c r="L233" s="85" t="s">
        <v>0</v>
      </c>
      <c r="M233" s="2">
        <f>IF(DataKPI[[#This Row],[Niveau_satisfaction_1_5]]&lt;=Paramètres!$C$4,1,0)</f>
        <v>0</v>
      </c>
      <c r="N233" s="2">
        <f>IF(DataKPI[[#This Row],[Niveau_gravité_1_3]]=3,1,0)</f>
        <v>0</v>
      </c>
      <c r="O233" s="3">
        <f>IF(DataKPI[[#This Row],[Score_accessibilité_0_100]]&lt;Paramètres!$C$5,1,0)</f>
        <v>0</v>
      </c>
      <c r="P233" s="4">
        <f>IF(DataKPI[[#This Row],[Temps_attente_minutes]]&gt;Paramètres!$C$6,1,0)</f>
        <v>0</v>
      </c>
    </row>
    <row r="234" spans="1:16" ht="15.75">
      <c r="A234" s="83">
        <v>45756</v>
      </c>
      <c r="B234" s="85" t="s">
        <v>65</v>
      </c>
      <c r="C234" s="86">
        <v>42500</v>
      </c>
      <c r="D234" s="85" t="s">
        <v>12</v>
      </c>
      <c r="E234" s="85" t="s">
        <v>76</v>
      </c>
      <c r="F234" s="85">
        <v>28</v>
      </c>
      <c r="G234" s="85">
        <v>3</v>
      </c>
      <c r="H234" s="85" t="s">
        <v>24</v>
      </c>
      <c r="I234" s="85">
        <v>3</v>
      </c>
      <c r="J234" s="85">
        <v>80</v>
      </c>
      <c r="K234" s="85" t="s">
        <v>14</v>
      </c>
      <c r="L234" s="85" t="s">
        <v>17</v>
      </c>
      <c r="M234" s="2">
        <f>IF(DataKPI[[#This Row],[Niveau_satisfaction_1_5]]&lt;=Paramètres!$C$4,1,0)</f>
        <v>0</v>
      </c>
      <c r="N234" s="2">
        <f>IF(DataKPI[[#This Row],[Niveau_gravité_1_3]]=3,1,0)</f>
        <v>1</v>
      </c>
      <c r="O234" s="3">
        <f>IF(DataKPI[[#This Row],[Score_accessibilité_0_100]]&lt;Paramètres!$C$5,1,0)</f>
        <v>0</v>
      </c>
      <c r="P234" s="4">
        <f>IF(DataKPI[[#This Row],[Temps_attente_minutes]]&gt;Paramètres!$C$6,1,0)</f>
        <v>0</v>
      </c>
    </row>
    <row r="235" spans="1:16" ht="15.75">
      <c r="A235" s="83">
        <v>45736</v>
      </c>
      <c r="B235" s="85" t="s">
        <v>65</v>
      </c>
      <c r="C235" s="86">
        <v>42400</v>
      </c>
      <c r="D235" s="84" t="s">
        <v>18</v>
      </c>
      <c r="E235" s="85" t="s">
        <v>74</v>
      </c>
      <c r="F235" s="85">
        <v>34</v>
      </c>
      <c r="G235" s="85">
        <v>2</v>
      </c>
      <c r="H235" s="85" t="s">
        <v>1</v>
      </c>
      <c r="I235" s="85">
        <v>3</v>
      </c>
      <c r="J235" s="85">
        <v>66</v>
      </c>
      <c r="K235" s="85" t="s">
        <v>20</v>
      </c>
      <c r="L235" s="85" t="s">
        <v>15</v>
      </c>
      <c r="M235" s="2">
        <f>IF(DataKPI[[#This Row],[Niveau_satisfaction_1_5]]&lt;=Paramètres!$C$4,1,0)</f>
        <v>1</v>
      </c>
      <c r="N235" s="2">
        <f>IF(DataKPI[[#This Row],[Niveau_gravité_1_3]]=3,1,0)</f>
        <v>1</v>
      </c>
      <c r="O235" s="3">
        <f>IF(DataKPI[[#This Row],[Score_accessibilité_0_100]]&lt;Paramètres!$C$5,1,0)</f>
        <v>0</v>
      </c>
      <c r="P235" s="4">
        <f>IF(DataKPI[[#This Row],[Temps_attente_minutes]]&gt;Paramètres!$C$6,1,0)</f>
        <v>1</v>
      </c>
    </row>
    <row r="236" spans="1:16" ht="15.75">
      <c r="A236" s="83">
        <v>45742</v>
      </c>
      <c r="B236" s="85" t="s">
        <v>65</v>
      </c>
      <c r="C236" s="86">
        <v>42400</v>
      </c>
      <c r="D236" s="85" t="s">
        <v>21</v>
      </c>
      <c r="E236" s="85" t="s">
        <v>71</v>
      </c>
      <c r="F236" s="85">
        <v>6</v>
      </c>
      <c r="G236" s="85">
        <v>5</v>
      </c>
      <c r="H236" s="85" t="s">
        <v>19</v>
      </c>
      <c r="I236" s="85">
        <v>3</v>
      </c>
      <c r="J236" s="85">
        <v>90</v>
      </c>
      <c r="K236" s="85" t="s">
        <v>45</v>
      </c>
      <c r="L236" s="85" t="s">
        <v>0</v>
      </c>
      <c r="M236" s="2">
        <f>IF(DataKPI[[#This Row],[Niveau_satisfaction_1_5]]&lt;=Paramètres!$C$4,1,0)</f>
        <v>0</v>
      </c>
      <c r="N236" s="2">
        <f>IF(DataKPI[[#This Row],[Niveau_gravité_1_3]]=3,1,0)</f>
        <v>1</v>
      </c>
      <c r="O236" s="3">
        <f>IF(DataKPI[[#This Row],[Score_accessibilité_0_100]]&lt;Paramètres!$C$5,1,0)</f>
        <v>0</v>
      </c>
      <c r="P236" s="4">
        <f>IF(DataKPI[[#This Row],[Temps_attente_minutes]]&gt;Paramètres!$C$6,1,0)</f>
        <v>0</v>
      </c>
    </row>
    <row r="237" spans="1:16" ht="15.75">
      <c r="A237" s="83">
        <v>45702</v>
      </c>
      <c r="B237" s="85" t="s">
        <v>65</v>
      </c>
      <c r="C237" s="86">
        <v>42400</v>
      </c>
      <c r="D237" s="85" t="s">
        <v>21</v>
      </c>
      <c r="E237" s="85" t="s">
        <v>35</v>
      </c>
      <c r="F237" s="85">
        <v>14</v>
      </c>
      <c r="G237" s="85">
        <v>5</v>
      </c>
      <c r="H237" s="85" t="s">
        <v>19</v>
      </c>
      <c r="I237" s="85">
        <v>3</v>
      </c>
      <c r="J237" s="85">
        <v>91</v>
      </c>
      <c r="K237" s="85" t="s">
        <v>14</v>
      </c>
      <c r="L237" s="85" t="s">
        <v>15</v>
      </c>
      <c r="M237" s="2">
        <f>IF(DataKPI[[#This Row],[Niveau_satisfaction_1_5]]&lt;=Paramètres!$C$4,1,0)</f>
        <v>0</v>
      </c>
      <c r="N237" s="2">
        <f>IF(DataKPI[[#This Row],[Niveau_gravité_1_3]]=3,1,0)</f>
        <v>1</v>
      </c>
      <c r="O237" s="3">
        <f>IF(DataKPI[[#This Row],[Score_accessibilité_0_100]]&lt;Paramètres!$C$5,1,0)</f>
        <v>0</v>
      </c>
      <c r="P237" s="4">
        <f>IF(DataKPI[[#This Row],[Temps_attente_minutes]]&gt;Paramètres!$C$6,1,0)</f>
        <v>0</v>
      </c>
    </row>
    <row r="238" spans="1:16" ht="15.75">
      <c r="A238" s="83">
        <v>45776</v>
      </c>
      <c r="B238" s="85" t="s">
        <v>65</v>
      </c>
      <c r="C238" s="86">
        <v>42400</v>
      </c>
      <c r="D238" s="84" t="s">
        <v>18</v>
      </c>
      <c r="E238" s="85" t="s">
        <v>74</v>
      </c>
      <c r="F238" s="85">
        <v>38</v>
      </c>
      <c r="G238" s="85">
        <v>1</v>
      </c>
      <c r="H238" s="85" t="s">
        <v>24</v>
      </c>
      <c r="I238" s="85">
        <v>2</v>
      </c>
      <c r="J238" s="85">
        <v>70</v>
      </c>
      <c r="K238" s="85" t="s">
        <v>45</v>
      </c>
      <c r="L238" s="85" t="s">
        <v>23</v>
      </c>
      <c r="M238" s="2">
        <f>IF(DataKPI[[#This Row],[Niveau_satisfaction_1_5]]&lt;=Paramètres!$C$4,1,0)</f>
        <v>1</v>
      </c>
      <c r="N238" s="2">
        <f>IF(DataKPI[[#This Row],[Niveau_gravité_1_3]]=3,1,0)</f>
        <v>0</v>
      </c>
      <c r="O238" s="3">
        <f>IF(DataKPI[[#This Row],[Score_accessibilité_0_100]]&lt;Paramètres!$C$5,1,0)</f>
        <v>0</v>
      </c>
      <c r="P238" s="4">
        <f>IF(DataKPI[[#This Row],[Temps_attente_minutes]]&gt;Paramètres!$C$6,1,0)</f>
        <v>1</v>
      </c>
    </row>
    <row r="239" spans="1:16" ht="15.75">
      <c r="A239" s="83">
        <v>45743</v>
      </c>
      <c r="B239" s="85" t="s">
        <v>65</v>
      </c>
      <c r="C239" s="86">
        <v>42300</v>
      </c>
      <c r="D239" s="84" t="s">
        <v>18</v>
      </c>
      <c r="E239" s="85" t="s">
        <v>73</v>
      </c>
      <c r="F239" s="85">
        <v>33</v>
      </c>
      <c r="G239" s="85">
        <v>2</v>
      </c>
      <c r="H239" s="85" t="s">
        <v>1</v>
      </c>
      <c r="I239" s="85">
        <v>3</v>
      </c>
      <c r="J239" s="85">
        <v>68</v>
      </c>
      <c r="K239" s="85" t="s">
        <v>20</v>
      </c>
      <c r="L239" s="85" t="s">
        <v>23</v>
      </c>
      <c r="M239" s="2">
        <f>IF(DataKPI[[#This Row],[Niveau_satisfaction_1_5]]&lt;=Paramètres!$C$4,1,0)</f>
        <v>1</v>
      </c>
      <c r="N239" s="2">
        <f>IF(DataKPI[[#This Row],[Niveau_gravité_1_3]]=3,1,0)</f>
        <v>1</v>
      </c>
      <c r="O239" s="3">
        <f>IF(DataKPI[[#This Row],[Score_accessibilité_0_100]]&lt;Paramètres!$C$5,1,0)</f>
        <v>0</v>
      </c>
      <c r="P239" s="4">
        <f>IF(DataKPI[[#This Row],[Temps_attente_minutes]]&gt;Paramètres!$C$6,1,0)</f>
        <v>1</v>
      </c>
    </row>
    <row r="240" spans="1:16" ht="15.75">
      <c r="A240" s="83">
        <v>45755</v>
      </c>
      <c r="B240" s="85" t="s">
        <v>65</v>
      </c>
      <c r="C240" s="86">
        <v>42300</v>
      </c>
      <c r="D240" s="85" t="s">
        <v>12</v>
      </c>
      <c r="E240" s="85" t="s">
        <v>68</v>
      </c>
      <c r="F240" s="85">
        <v>14</v>
      </c>
      <c r="G240" s="85">
        <v>5</v>
      </c>
      <c r="H240" s="85" t="s">
        <v>16</v>
      </c>
      <c r="I240" s="85">
        <v>3</v>
      </c>
      <c r="J240" s="85">
        <v>93</v>
      </c>
      <c r="K240" s="85" t="s">
        <v>25</v>
      </c>
      <c r="L240" s="85" t="s">
        <v>17</v>
      </c>
      <c r="M240" s="2">
        <f>IF(DataKPI[[#This Row],[Niveau_satisfaction_1_5]]&lt;=Paramètres!$C$4,1,0)</f>
        <v>0</v>
      </c>
      <c r="N240" s="2">
        <f>IF(DataKPI[[#This Row],[Niveau_gravité_1_3]]=3,1,0)</f>
        <v>1</v>
      </c>
      <c r="O240" s="3">
        <f>IF(DataKPI[[#This Row],[Score_accessibilité_0_100]]&lt;Paramètres!$C$5,1,0)</f>
        <v>0</v>
      </c>
      <c r="P240" s="4">
        <f>IF(DataKPI[[#This Row],[Temps_attente_minutes]]&gt;Paramètres!$C$6,1,0)</f>
        <v>0</v>
      </c>
    </row>
    <row r="241" spans="1:16" ht="15.75">
      <c r="A241" s="83">
        <v>45731</v>
      </c>
      <c r="B241" s="85" t="s">
        <v>65</v>
      </c>
      <c r="C241" s="86">
        <v>42300</v>
      </c>
      <c r="D241" s="85" t="s">
        <v>21</v>
      </c>
      <c r="E241" s="85" t="s">
        <v>71</v>
      </c>
      <c r="F241" s="85">
        <v>16</v>
      </c>
      <c r="G241" s="85">
        <v>4</v>
      </c>
      <c r="H241" s="85" t="s">
        <v>26</v>
      </c>
      <c r="I241" s="85">
        <v>1</v>
      </c>
      <c r="J241" s="85">
        <v>75</v>
      </c>
      <c r="K241" s="85" t="s">
        <v>45</v>
      </c>
      <c r="L241" s="85" t="s">
        <v>17</v>
      </c>
      <c r="M241" s="2">
        <f>IF(DataKPI[[#This Row],[Niveau_satisfaction_1_5]]&lt;=Paramètres!$C$4,1,0)</f>
        <v>0</v>
      </c>
      <c r="N241" s="2">
        <f>IF(DataKPI[[#This Row],[Niveau_gravité_1_3]]=3,1,0)</f>
        <v>0</v>
      </c>
      <c r="O241" s="3">
        <f>IF(DataKPI[[#This Row],[Score_accessibilité_0_100]]&lt;Paramètres!$C$5,1,0)</f>
        <v>0</v>
      </c>
      <c r="P241" s="4">
        <f>IF(DataKPI[[#This Row],[Temps_attente_minutes]]&gt;Paramètres!$C$6,1,0)</f>
        <v>0</v>
      </c>
    </row>
    <row r="242" spans="1:16" ht="15.75">
      <c r="A242" s="83">
        <v>45734</v>
      </c>
      <c r="B242" s="85" t="s">
        <v>65</v>
      </c>
      <c r="C242" s="86">
        <v>42300</v>
      </c>
      <c r="D242" s="85" t="s">
        <v>12</v>
      </c>
      <c r="E242" s="85" t="s">
        <v>75</v>
      </c>
      <c r="F242" s="85">
        <v>11</v>
      </c>
      <c r="G242" s="85">
        <v>4</v>
      </c>
      <c r="H242" s="85" t="s">
        <v>24</v>
      </c>
      <c r="I242" s="85">
        <v>1</v>
      </c>
      <c r="J242" s="85">
        <v>85</v>
      </c>
      <c r="K242" s="85" t="s">
        <v>22</v>
      </c>
      <c r="L242" s="85" t="s">
        <v>23</v>
      </c>
      <c r="M242" s="2">
        <f>IF(DataKPI[[#This Row],[Niveau_satisfaction_1_5]]&lt;=Paramètres!$C$4,1,0)</f>
        <v>0</v>
      </c>
      <c r="N242" s="2">
        <f>IF(DataKPI[[#This Row],[Niveau_gravité_1_3]]=3,1,0)</f>
        <v>0</v>
      </c>
      <c r="O242" s="3">
        <f>IF(DataKPI[[#This Row],[Score_accessibilité_0_100]]&lt;Paramètres!$C$5,1,0)</f>
        <v>0</v>
      </c>
      <c r="P242" s="4">
        <f>IF(DataKPI[[#This Row],[Temps_attente_minutes]]&gt;Paramètres!$C$6,1,0)</f>
        <v>0</v>
      </c>
    </row>
    <row r="243" spans="1:16" ht="15.75">
      <c r="A243" s="83">
        <v>45687</v>
      </c>
      <c r="B243" s="85" t="s">
        <v>65</v>
      </c>
      <c r="C243" s="86">
        <v>42900</v>
      </c>
      <c r="D243" s="85" t="s">
        <v>12</v>
      </c>
      <c r="E243" s="85" t="s">
        <v>76</v>
      </c>
      <c r="F243" s="85">
        <v>27</v>
      </c>
      <c r="G243" s="85">
        <v>5</v>
      </c>
      <c r="H243" s="85" t="s">
        <v>16</v>
      </c>
      <c r="I243" s="85">
        <v>2</v>
      </c>
      <c r="J243" s="85">
        <v>67</v>
      </c>
      <c r="K243" s="85" t="s">
        <v>20</v>
      </c>
      <c r="L243" s="85" t="s">
        <v>0</v>
      </c>
      <c r="M243" s="2">
        <f>IF(DataKPI[[#This Row],[Niveau_satisfaction_1_5]]&lt;=Paramètres!$C$4,1,0)</f>
        <v>0</v>
      </c>
      <c r="N243" s="2">
        <f>IF(DataKPI[[#This Row],[Niveau_gravité_1_3]]=3,1,0)</f>
        <v>0</v>
      </c>
      <c r="O243" s="3">
        <f>IF(DataKPI[[#This Row],[Score_accessibilité_0_100]]&lt;Paramètres!$C$5,1,0)</f>
        <v>0</v>
      </c>
      <c r="P243" s="4">
        <f>IF(DataKPI[[#This Row],[Temps_attente_minutes]]&gt;Paramètres!$C$6,1,0)</f>
        <v>0</v>
      </c>
    </row>
    <row r="244" spans="1:16" ht="15.75">
      <c r="A244" s="83">
        <v>45742</v>
      </c>
      <c r="B244" s="85" t="s">
        <v>65</v>
      </c>
      <c r="C244" s="86">
        <v>42900</v>
      </c>
      <c r="D244" s="85" t="s">
        <v>12</v>
      </c>
      <c r="E244" s="85" t="s">
        <v>72</v>
      </c>
      <c r="F244" s="85">
        <v>10</v>
      </c>
      <c r="G244" s="85">
        <v>5</v>
      </c>
      <c r="H244" s="85" t="s">
        <v>1</v>
      </c>
      <c r="I244" s="85">
        <v>1</v>
      </c>
      <c r="J244" s="85">
        <v>99</v>
      </c>
      <c r="K244" s="85" t="s">
        <v>45</v>
      </c>
      <c r="L244" s="85" t="s">
        <v>15</v>
      </c>
      <c r="M244" s="2">
        <f>IF(DataKPI[[#This Row],[Niveau_satisfaction_1_5]]&lt;=Paramètres!$C$4,1,0)</f>
        <v>0</v>
      </c>
      <c r="N244" s="2">
        <f>IF(DataKPI[[#This Row],[Niveau_gravité_1_3]]=3,1,0)</f>
        <v>0</v>
      </c>
      <c r="O244" s="3">
        <f>IF(DataKPI[[#This Row],[Score_accessibilité_0_100]]&lt;Paramètres!$C$5,1,0)</f>
        <v>0</v>
      </c>
      <c r="P244" s="4">
        <f>IF(DataKPI[[#This Row],[Temps_attente_minutes]]&gt;Paramètres!$C$6,1,0)</f>
        <v>0</v>
      </c>
    </row>
    <row r="245" spans="1:16" ht="15.75">
      <c r="A245" s="83">
        <v>45705</v>
      </c>
      <c r="B245" s="85" t="s">
        <v>65</v>
      </c>
      <c r="C245" s="86">
        <v>42800</v>
      </c>
      <c r="D245" s="85" t="s">
        <v>12</v>
      </c>
      <c r="E245" s="85" t="s">
        <v>72</v>
      </c>
      <c r="F245" s="85">
        <v>17</v>
      </c>
      <c r="G245" s="85">
        <v>5</v>
      </c>
      <c r="H245" s="85" t="s">
        <v>1</v>
      </c>
      <c r="I245" s="85">
        <v>2</v>
      </c>
      <c r="J245" s="85">
        <v>81</v>
      </c>
      <c r="K245" s="85" t="s">
        <v>25</v>
      </c>
      <c r="L245" s="85" t="s">
        <v>23</v>
      </c>
      <c r="M245" s="2">
        <f>IF(DataKPI[[#This Row],[Niveau_satisfaction_1_5]]&lt;=Paramètres!$C$4,1,0)</f>
        <v>0</v>
      </c>
      <c r="N245" s="2">
        <f>IF(DataKPI[[#This Row],[Niveau_gravité_1_3]]=3,1,0)</f>
        <v>0</v>
      </c>
      <c r="O245" s="3">
        <f>IF(DataKPI[[#This Row],[Score_accessibilité_0_100]]&lt;Paramètres!$C$5,1,0)</f>
        <v>0</v>
      </c>
      <c r="P245" s="4">
        <f>IF(DataKPI[[#This Row],[Temps_attente_minutes]]&gt;Paramètres!$C$6,1,0)</f>
        <v>0</v>
      </c>
    </row>
    <row r="246" spans="1:16" ht="15.75">
      <c r="A246" s="83">
        <v>45728</v>
      </c>
      <c r="B246" s="85" t="s">
        <v>65</v>
      </c>
      <c r="C246" s="86">
        <v>42800</v>
      </c>
      <c r="D246" s="85" t="s">
        <v>12</v>
      </c>
      <c r="E246" s="85" t="s">
        <v>68</v>
      </c>
      <c r="F246" s="85">
        <v>24</v>
      </c>
      <c r="G246" s="85">
        <v>5</v>
      </c>
      <c r="H246" s="85" t="s">
        <v>16</v>
      </c>
      <c r="I246" s="85">
        <v>1</v>
      </c>
      <c r="J246" s="85">
        <v>66</v>
      </c>
      <c r="K246" s="85" t="s">
        <v>22</v>
      </c>
      <c r="L246" s="85" t="s">
        <v>0</v>
      </c>
      <c r="M246" s="2">
        <f>IF(DataKPI[[#This Row],[Niveau_satisfaction_1_5]]&lt;=Paramètres!$C$4,1,0)</f>
        <v>0</v>
      </c>
      <c r="N246" s="2">
        <f>IF(DataKPI[[#This Row],[Niveau_gravité_1_3]]=3,1,0)</f>
        <v>0</v>
      </c>
      <c r="O246" s="3">
        <f>IF(DataKPI[[#This Row],[Score_accessibilité_0_100]]&lt;Paramètres!$C$5,1,0)</f>
        <v>0</v>
      </c>
      <c r="P246" s="4">
        <f>IF(DataKPI[[#This Row],[Temps_attente_minutes]]&gt;Paramètres!$C$6,1,0)</f>
        <v>0</v>
      </c>
    </row>
    <row r="247" spans="1:16" ht="15.75">
      <c r="A247" s="83">
        <v>45690</v>
      </c>
      <c r="B247" s="85" t="s">
        <v>65</v>
      </c>
      <c r="C247" s="86">
        <v>42800</v>
      </c>
      <c r="D247" s="84" t="s">
        <v>18</v>
      </c>
      <c r="E247" s="85" t="s">
        <v>32</v>
      </c>
      <c r="F247" s="85">
        <v>40</v>
      </c>
      <c r="G247" s="85">
        <v>3</v>
      </c>
      <c r="H247" s="85" t="s">
        <v>16</v>
      </c>
      <c r="I247" s="85">
        <v>1</v>
      </c>
      <c r="J247" s="85">
        <v>70</v>
      </c>
      <c r="K247" s="85" t="s">
        <v>14</v>
      </c>
      <c r="L247" s="85" t="s">
        <v>17</v>
      </c>
      <c r="M247" s="2">
        <f>IF(DataKPI[[#This Row],[Niveau_satisfaction_1_5]]&lt;=Paramètres!$C$4,1,0)</f>
        <v>0</v>
      </c>
      <c r="N247" s="2">
        <f>IF(DataKPI[[#This Row],[Niveau_gravité_1_3]]=3,1,0)</f>
        <v>0</v>
      </c>
      <c r="O247" s="3">
        <f>IF(DataKPI[[#This Row],[Score_accessibilité_0_100]]&lt;Paramètres!$C$5,1,0)</f>
        <v>0</v>
      </c>
      <c r="P247" s="4">
        <f>IF(DataKPI[[#This Row],[Temps_attente_minutes]]&gt;Paramètres!$C$6,1,0)</f>
        <v>1</v>
      </c>
    </row>
    <row r="248" spans="1:16" ht="15.75">
      <c r="A248" s="83">
        <v>45759</v>
      </c>
      <c r="B248" s="85" t="s">
        <v>65</v>
      </c>
      <c r="C248" s="86">
        <v>42700</v>
      </c>
      <c r="D248" s="84" t="s">
        <v>18</v>
      </c>
      <c r="E248" s="85" t="s">
        <v>32</v>
      </c>
      <c r="F248" s="85">
        <v>34</v>
      </c>
      <c r="G248" s="85">
        <v>4</v>
      </c>
      <c r="H248" s="85" t="s">
        <v>16</v>
      </c>
      <c r="I248" s="85">
        <v>3</v>
      </c>
      <c r="J248" s="85">
        <v>72</v>
      </c>
      <c r="K248" s="85" t="s">
        <v>25</v>
      </c>
      <c r="L248" s="85" t="s">
        <v>23</v>
      </c>
      <c r="M248" s="2">
        <f>IF(DataKPI[[#This Row],[Niveau_satisfaction_1_5]]&lt;=Paramètres!$C$4,1,0)</f>
        <v>0</v>
      </c>
      <c r="N248" s="2">
        <f>IF(DataKPI[[#This Row],[Niveau_gravité_1_3]]=3,1,0)</f>
        <v>1</v>
      </c>
      <c r="O248" s="3">
        <f>IF(DataKPI[[#This Row],[Score_accessibilité_0_100]]&lt;Paramètres!$C$5,1,0)</f>
        <v>0</v>
      </c>
      <c r="P248" s="4">
        <f>IF(DataKPI[[#This Row],[Temps_attente_minutes]]&gt;Paramètres!$C$6,1,0)</f>
        <v>1</v>
      </c>
    </row>
    <row r="249" spans="1:16" ht="15.75">
      <c r="A249" s="83">
        <v>45734</v>
      </c>
      <c r="B249" s="85" t="s">
        <v>65</v>
      </c>
      <c r="C249" s="86">
        <v>42100</v>
      </c>
      <c r="D249" s="85" t="s">
        <v>12</v>
      </c>
      <c r="E249" s="85" t="s">
        <v>72</v>
      </c>
      <c r="F249" s="85">
        <v>19</v>
      </c>
      <c r="G249" s="85">
        <v>5</v>
      </c>
      <c r="H249" s="85" t="s">
        <v>13</v>
      </c>
      <c r="I249" s="85">
        <v>1</v>
      </c>
      <c r="J249" s="85">
        <v>87</v>
      </c>
      <c r="K249" s="85" t="s">
        <v>25</v>
      </c>
      <c r="L249" s="85" t="s">
        <v>15</v>
      </c>
      <c r="M249" s="2">
        <f>IF(DataKPI[[#This Row],[Niveau_satisfaction_1_5]]&lt;=Paramètres!$C$4,1,0)</f>
        <v>0</v>
      </c>
      <c r="N249" s="2">
        <f>IF(DataKPI[[#This Row],[Niveau_gravité_1_3]]=3,1,0)</f>
        <v>0</v>
      </c>
      <c r="O249" s="3">
        <f>IF(DataKPI[[#This Row],[Score_accessibilité_0_100]]&lt;Paramètres!$C$5,1,0)</f>
        <v>0</v>
      </c>
      <c r="P249" s="4">
        <f>IF(DataKPI[[#This Row],[Temps_attente_minutes]]&gt;Paramètres!$C$6,1,0)</f>
        <v>0</v>
      </c>
    </row>
    <row r="250" spans="1:16" ht="15.75">
      <c r="A250" s="83">
        <v>45694</v>
      </c>
      <c r="B250" s="85" t="s">
        <v>65</v>
      </c>
      <c r="C250" s="86">
        <v>42100</v>
      </c>
      <c r="D250" s="84" t="s">
        <v>18</v>
      </c>
      <c r="E250" s="85" t="s">
        <v>34</v>
      </c>
      <c r="F250" s="85">
        <v>35</v>
      </c>
      <c r="G250" s="85">
        <v>4</v>
      </c>
      <c r="H250" s="85" t="s">
        <v>13</v>
      </c>
      <c r="I250" s="85">
        <v>1</v>
      </c>
      <c r="J250" s="85">
        <v>72</v>
      </c>
      <c r="K250" s="85" t="s">
        <v>20</v>
      </c>
      <c r="L250" s="85" t="s">
        <v>15</v>
      </c>
      <c r="M250" s="2">
        <f>IF(DataKPI[[#This Row],[Niveau_satisfaction_1_5]]&lt;=Paramètres!$C$4,1,0)</f>
        <v>0</v>
      </c>
      <c r="N250" s="2">
        <f>IF(DataKPI[[#This Row],[Niveau_gravité_1_3]]=3,1,0)</f>
        <v>0</v>
      </c>
      <c r="O250" s="3">
        <f>IF(DataKPI[[#This Row],[Score_accessibilité_0_100]]&lt;Paramètres!$C$5,1,0)</f>
        <v>0</v>
      </c>
      <c r="P250" s="4">
        <f>IF(DataKPI[[#This Row],[Temps_attente_minutes]]&gt;Paramètres!$C$6,1,0)</f>
        <v>1</v>
      </c>
    </row>
    <row r="251" spans="1:16" ht="15.75">
      <c r="A251" s="83">
        <v>45710</v>
      </c>
      <c r="B251" s="85" t="s">
        <v>65</v>
      </c>
      <c r="C251" s="86">
        <v>42000</v>
      </c>
      <c r="D251" s="84" t="s">
        <v>18</v>
      </c>
      <c r="E251" s="85" t="s">
        <v>74</v>
      </c>
      <c r="F251" s="85">
        <v>16</v>
      </c>
      <c r="G251" s="85">
        <v>4</v>
      </c>
      <c r="H251" s="85" t="s">
        <v>16</v>
      </c>
      <c r="I251" s="85">
        <v>1</v>
      </c>
      <c r="J251" s="85">
        <v>80</v>
      </c>
      <c r="K251" s="85" t="s">
        <v>25</v>
      </c>
      <c r="L251" s="85" t="s">
        <v>15</v>
      </c>
      <c r="M251" s="2">
        <f>IF(DataKPI[[#This Row],[Niveau_satisfaction_1_5]]&lt;=Paramètres!$C$4,1,0)</f>
        <v>0</v>
      </c>
      <c r="N251" s="2">
        <f>IF(DataKPI[[#This Row],[Niveau_gravité_1_3]]=3,1,0)</f>
        <v>0</v>
      </c>
      <c r="O251" s="3">
        <f>IF(DataKPI[[#This Row],[Score_accessibilité_0_100]]&lt;Paramètres!$C$5,1,0)</f>
        <v>0</v>
      </c>
      <c r="P251" s="4">
        <f>IF(DataKPI[[#This Row],[Temps_attente_minutes]]&gt;Paramètres!$C$6,1,0)</f>
        <v>0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11DA-651A-44A5-912F-502480BEEA63}">
  <sheetPr>
    <tabColor rgb="FFC00000"/>
  </sheetPr>
  <dimension ref="A1:P24"/>
  <sheetViews>
    <sheetView workbookViewId="0">
      <selection activeCell="A3" sqref="A3:P24"/>
    </sheetView>
  </sheetViews>
  <sheetFormatPr baseColWidth="10" defaultRowHeight="12.75"/>
  <cols>
    <col min="1" max="1" width="17.5703125" bestFit="1" customWidth="1"/>
    <col min="2" max="2" width="11.5703125" bestFit="1" customWidth="1"/>
    <col min="3" max="3" width="13" bestFit="1" customWidth="1"/>
    <col min="4" max="4" width="11.5703125" bestFit="1" customWidth="1"/>
    <col min="5" max="5" width="16.7109375" bestFit="1" customWidth="1"/>
    <col min="6" max="6" width="23.140625" bestFit="1" customWidth="1"/>
    <col min="7" max="7" width="22.5703125" bestFit="1" customWidth="1"/>
    <col min="8" max="8" width="20" bestFit="1" customWidth="1"/>
    <col min="9" max="9" width="19.28515625" bestFit="1" customWidth="1"/>
    <col min="10" max="10" width="24" bestFit="1" customWidth="1"/>
    <col min="11" max="11" width="19.5703125" bestFit="1" customWidth="1"/>
    <col min="12" max="12" width="12.7109375" bestFit="1" customWidth="1"/>
    <col min="13" max="13" width="11.5703125" bestFit="1" customWidth="1"/>
    <col min="14" max="14" width="15.85546875" bestFit="1" customWidth="1"/>
    <col min="15" max="15" width="14.42578125" bestFit="1" customWidth="1"/>
    <col min="16" max="16" width="15.7109375" bestFit="1" customWidth="1"/>
  </cols>
  <sheetData>
    <row r="1" spans="1:16">
      <c r="A1" s="7" t="s">
        <v>138</v>
      </c>
    </row>
    <row r="3" spans="1:16">
      <c r="A3" t="s">
        <v>36</v>
      </c>
      <c r="B3" t="s">
        <v>37</v>
      </c>
      <c r="C3" t="s">
        <v>11</v>
      </c>
      <c r="D3" t="s">
        <v>67</v>
      </c>
      <c r="E3" t="s">
        <v>38</v>
      </c>
      <c r="F3" t="s">
        <v>39</v>
      </c>
      <c r="G3" t="s">
        <v>40</v>
      </c>
      <c r="H3" t="s">
        <v>107</v>
      </c>
      <c r="I3" t="s">
        <v>41</v>
      </c>
      <c r="J3" t="s">
        <v>42</v>
      </c>
      <c r="K3" t="s">
        <v>43</v>
      </c>
      <c r="L3" t="s">
        <v>44</v>
      </c>
      <c r="M3" t="s">
        <v>78</v>
      </c>
      <c r="N3" t="s">
        <v>88</v>
      </c>
      <c r="O3" t="s">
        <v>86</v>
      </c>
      <c r="P3" t="s">
        <v>89</v>
      </c>
    </row>
    <row r="4" spans="1:16">
      <c r="A4" s="6">
        <v>45689</v>
      </c>
      <c r="B4" t="s">
        <v>28</v>
      </c>
      <c r="C4">
        <v>69100</v>
      </c>
      <c r="D4" t="s">
        <v>12</v>
      </c>
      <c r="E4" t="s">
        <v>75</v>
      </c>
      <c r="F4">
        <v>35</v>
      </c>
      <c r="G4">
        <v>2</v>
      </c>
      <c r="H4" t="s">
        <v>16</v>
      </c>
      <c r="I4">
        <v>1</v>
      </c>
      <c r="J4">
        <v>55</v>
      </c>
      <c r="K4" t="s">
        <v>25</v>
      </c>
      <c r="L4" t="s">
        <v>23</v>
      </c>
      <c r="M4">
        <v>1</v>
      </c>
      <c r="N4">
        <v>0</v>
      </c>
      <c r="O4">
        <v>1</v>
      </c>
      <c r="P4">
        <v>1</v>
      </c>
    </row>
    <row r="5" spans="1:16">
      <c r="A5" s="6">
        <v>45690</v>
      </c>
      <c r="B5" t="s">
        <v>65</v>
      </c>
      <c r="C5">
        <v>42800</v>
      </c>
      <c r="D5" t="s">
        <v>18</v>
      </c>
      <c r="E5" t="s">
        <v>32</v>
      </c>
      <c r="F5">
        <v>40</v>
      </c>
      <c r="G5">
        <v>3</v>
      </c>
      <c r="H5" t="s">
        <v>16</v>
      </c>
      <c r="I5">
        <v>1</v>
      </c>
      <c r="J5">
        <v>70</v>
      </c>
      <c r="K5" t="s">
        <v>14</v>
      </c>
      <c r="L5" t="s">
        <v>17</v>
      </c>
      <c r="M5">
        <v>0</v>
      </c>
      <c r="N5">
        <v>0</v>
      </c>
      <c r="O5">
        <v>0</v>
      </c>
      <c r="P5">
        <v>1</v>
      </c>
    </row>
    <row r="6" spans="1:16">
      <c r="A6" s="6">
        <v>45691</v>
      </c>
      <c r="B6" t="s">
        <v>66</v>
      </c>
      <c r="C6">
        <v>26000</v>
      </c>
      <c r="D6" t="s">
        <v>21</v>
      </c>
      <c r="E6" t="s">
        <v>71</v>
      </c>
      <c r="F6">
        <v>34</v>
      </c>
      <c r="G6">
        <v>3</v>
      </c>
      <c r="H6" t="s">
        <v>16</v>
      </c>
      <c r="I6">
        <v>3</v>
      </c>
      <c r="J6">
        <v>65</v>
      </c>
      <c r="K6" t="s">
        <v>45</v>
      </c>
      <c r="L6" t="s">
        <v>15</v>
      </c>
      <c r="M6">
        <v>0</v>
      </c>
      <c r="N6">
        <v>1</v>
      </c>
      <c r="O6">
        <v>0</v>
      </c>
      <c r="P6">
        <v>1</v>
      </c>
    </row>
    <row r="7" spans="1:16">
      <c r="A7" s="6">
        <v>45694</v>
      </c>
      <c r="B7" t="s">
        <v>65</v>
      </c>
      <c r="C7">
        <v>42100</v>
      </c>
      <c r="D7" t="s">
        <v>18</v>
      </c>
      <c r="E7" t="s">
        <v>34</v>
      </c>
      <c r="F7">
        <v>35</v>
      </c>
      <c r="G7">
        <v>4</v>
      </c>
      <c r="H7" t="s">
        <v>13</v>
      </c>
      <c r="I7">
        <v>1</v>
      </c>
      <c r="J7">
        <v>72</v>
      </c>
      <c r="K7" t="s">
        <v>20</v>
      </c>
      <c r="L7" t="s">
        <v>15</v>
      </c>
      <c r="M7">
        <v>0</v>
      </c>
      <c r="N7">
        <v>0</v>
      </c>
      <c r="O7">
        <v>0</v>
      </c>
      <c r="P7">
        <v>1</v>
      </c>
    </row>
    <row r="8" spans="1:16">
      <c r="A8" s="6">
        <v>45695</v>
      </c>
      <c r="B8" t="s">
        <v>64</v>
      </c>
      <c r="C8">
        <v>74000</v>
      </c>
      <c r="D8" t="s">
        <v>12</v>
      </c>
      <c r="E8" t="s">
        <v>68</v>
      </c>
      <c r="F8">
        <v>31</v>
      </c>
      <c r="G8">
        <v>2</v>
      </c>
      <c r="H8" t="s">
        <v>24</v>
      </c>
      <c r="I8">
        <v>2</v>
      </c>
      <c r="J8">
        <v>76</v>
      </c>
      <c r="K8" t="s">
        <v>14</v>
      </c>
      <c r="L8" t="s">
        <v>15</v>
      </c>
      <c r="M8">
        <v>1</v>
      </c>
      <c r="N8">
        <v>0</v>
      </c>
      <c r="O8">
        <v>0</v>
      </c>
      <c r="P8">
        <v>1</v>
      </c>
    </row>
    <row r="9" spans="1:16">
      <c r="A9" s="6">
        <v>45695</v>
      </c>
      <c r="B9" t="s">
        <v>27</v>
      </c>
      <c r="C9">
        <v>69001</v>
      </c>
      <c r="D9" t="s">
        <v>21</v>
      </c>
      <c r="E9" t="s">
        <v>70</v>
      </c>
      <c r="F9">
        <v>35</v>
      </c>
      <c r="G9">
        <v>3</v>
      </c>
      <c r="H9" t="s">
        <v>16</v>
      </c>
      <c r="I9">
        <v>1</v>
      </c>
      <c r="J9">
        <v>76</v>
      </c>
      <c r="K9" t="s">
        <v>14</v>
      </c>
      <c r="L9" t="s">
        <v>0</v>
      </c>
      <c r="M9">
        <v>0</v>
      </c>
      <c r="N9">
        <v>0</v>
      </c>
      <c r="O9">
        <v>0</v>
      </c>
      <c r="P9">
        <v>1</v>
      </c>
    </row>
    <row r="10" spans="1:16">
      <c r="A10" s="6">
        <v>45695</v>
      </c>
      <c r="B10" t="s">
        <v>29</v>
      </c>
      <c r="C10">
        <v>38400</v>
      </c>
      <c r="D10" t="s">
        <v>12</v>
      </c>
      <c r="E10" t="s">
        <v>68</v>
      </c>
      <c r="F10">
        <v>40</v>
      </c>
      <c r="G10">
        <v>2</v>
      </c>
      <c r="H10" t="s">
        <v>1</v>
      </c>
      <c r="I10">
        <v>2</v>
      </c>
      <c r="J10">
        <v>81</v>
      </c>
      <c r="K10" t="s">
        <v>45</v>
      </c>
      <c r="L10" t="s">
        <v>17</v>
      </c>
      <c r="M10">
        <v>1</v>
      </c>
      <c r="N10">
        <v>0</v>
      </c>
      <c r="O10">
        <v>0</v>
      </c>
      <c r="P10">
        <v>1</v>
      </c>
    </row>
    <row r="11" spans="1:16">
      <c r="A11" s="6">
        <v>45698</v>
      </c>
      <c r="B11" t="s">
        <v>27</v>
      </c>
      <c r="C11">
        <v>69003</v>
      </c>
      <c r="D11" t="s">
        <v>18</v>
      </c>
      <c r="E11" t="s">
        <v>34</v>
      </c>
      <c r="F11">
        <v>32</v>
      </c>
      <c r="G11">
        <v>3</v>
      </c>
      <c r="H11" t="s">
        <v>33</v>
      </c>
      <c r="I11">
        <v>2</v>
      </c>
      <c r="J11">
        <v>64</v>
      </c>
      <c r="K11" t="s">
        <v>45</v>
      </c>
      <c r="L11" t="s">
        <v>15</v>
      </c>
      <c r="M11">
        <v>0</v>
      </c>
      <c r="N11">
        <v>0</v>
      </c>
      <c r="O11">
        <v>0</v>
      </c>
      <c r="P11">
        <v>1</v>
      </c>
    </row>
    <row r="12" spans="1:16">
      <c r="A12" s="6">
        <v>45699</v>
      </c>
      <c r="B12" t="s">
        <v>65</v>
      </c>
      <c r="C12">
        <v>42800</v>
      </c>
      <c r="D12" t="s">
        <v>18</v>
      </c>
      <c r="E12" t="s">
        <v>32</v>
      </c>
      <c r="F12">
        <v>35</v>
      </c>
      <c r="G12">
        <v>2</v>
      </c>
      <c r="H12" t="s">
        <v>16</v>
      </c>
      <c r="I12">
        <v>1</v>
      </c>
      <c r="J12">
        <v>56</v>
      </c>
      <c r="K12" t="s">
        <v>14</v>
      </c>
      <c r="L12" t="s">
        <v>15</v>
      </c>
      <c r="M12">
        <v>1</v>
      </c>
      <c r="N12">
        <v>0</v>
      </c>
      <c r="O12">
        <v>1</v>
      </c>
      <c r="P12">
        <v>1</v>
      </c>
    </row>
    <row r="13" spans="1:16">
      <c r="A13" s="6">
        <v>45699</v>
      </c>
      <c r="B13" t="s">
        <v>27</v>
      </c>
      <c r="C13">
        <v>69007</v>
      </c>
      <c r="D13" t="s">
        <v>12</v>
      </c>
      <c r="E13" t="s">
        <v>68</v>
      </c>
      <c r="F13">
        <v>34</v>
      </c>
      <c r="G13">
        <v>2</v>
      </c>
      <c r="H13" t="s">
        <v>19</v>
      </c>
      <c r="I13">
        <v>2</v>
      </c>
      <c r="J13">
        <v>91</v>
      </c>
      <c r="K13" t="s">
        <v>20</v>
      </c>
      <c r="L13" t="s">
        <v>23</v>
      </c>
      <c r="M13">
        <v>1</v>
      </c>
      <c r="N13">
        <v>0</v>
      </c>
      <c r="O13">
        <v>0</v>
      </c>
      <c r="P13">
        <v>1</v>
      </c>
    </row>
    <row r="14" spans="1:16">
      <c r="A14" s="6">
        <v>45699</v>
      </c>
      <c r="B14" t="s">
        <v>27</v>
      </c>
      <c r="C14">
        <v>69007</v>
      </c>
      <c r="D14" t="s">
        <v>18</v>
      </c>
      <c r="E14" t="s">
        <v>34</v>
      </c>
      <c r="F14">
        <v>38</v>
      </c>
      <c r="G14">
        <v>1</v>
      </c>
      <c r="H14" t="s">
        <v>33</v>
      </c>
      <c r="I14">
        <v>1</v>
      </c>
      <c r="J14">
        <v>54</v>
      </c>
      <c r="K14" t="s">
        <v>20</v>
      </c>
      <c r="L14" t="s">
        <v>15</v>
      </c>
      <c r="M14">
        <v>1</v>
      </c>
      <c r="N14">
        <v>0</v>
      </c>
      <c r="O14">
        <v>1</v>
      </c>
      <c r="P14">
        <v>1</v>
      </c>
    </row>
    <row r="15" spans="1:16">
      <c r="A15" s="6">
        <v>45700</v>
      </c>
      <c r="B15" t="s">
        <v>28</v>
      </c>
      <c r="C15">
        <v>69100</v>
      </c>
      <c r="D15" t="s">
        <v>12</v>
      </c>
      <c r="E15" t="s">
        <v>68</v>
      </c>
      <c r="F15">
        <v>32</v>
      </c>
      <c r="G15">
        <v>5</v>
      </c>
      <c r="H15" t="s">
        <v>26</v>
      </c>
      <c r="I15">
        <v>1</v>
      </c>
      <c r="J15">
        <v>63</v>
      </c>
      <c r="K15" t="s">
        <v>46</v>
      </c>
      <c r="L15" t="s">
        <v>15</v>
      </c>
      <c r="M15">
        <v>0</v>
      </c>
      <c r="N15">
        <v>0</v>
      </c>
      <c r="O15">
        <v>0</v>
      </c>
      <c r="P15">
        <v>1</v>
      </c>
    </row>
    <row r="16" spans="1:16">
      <c r="A16" s="6">
        <v>45701</v>
      </c>
      <c r="B16" t="s">
        <v>64</v>
      </c>
      <c r="C16">
        <v>74000</v>
      </c>
      <c r="D16" t="s">
        <v>12</v>
      </c>
      <c r="E16" t="s">
        <v>68</v>
      </c>
      <c r="F16">
        <v>37</v>
      </c>
      <c r="G16">
        <v>4</v>
      </c>
      <c r="H16" t="s">
        <v>26</v>
      </c>
      <c r="I16">
        <v>3</v>
      </c>
      <c r="J16">
        <v>60</v>
      </c>
      <c r="K16" t="s">
        <v>20</v>
      </c>
      <c r="L16" t="s">
        <v>15</v>
      </c>
      <c r="M16">
        <v>0</v>
      </c>
      <c r="N16">
        <v>1</v>
      </c>
      <c r="O16">
        <v>0</v>
      </c>
      <c r="P16">
        <v>1</v>
      </c>
    </row>
    <row r="17" spans="1:16">
      <c r="A17" s="6">
        <v>45701</v>
      </c>
      <c r="B17" t="s">
        <v>64</v>
      </c>
      <c r="C17">
        <v>74000</v>
      </c>
      <c r="D17" t="s">
        <v>21</v>
      </c>
      <c r="E17" t="s">
        <v>71</v>
      </c>
      <c r="F17">
        <v>33</v>
      </c>
      <c r="G17">
        <v>3</v>
      </c>
      <c r="H17" t="s">
        <v>26</v>
      </c>
      <c r="I17">
        <v>3</v>
      </c>
      <c r="J17">
        <v>84</v>
      </c>
      <c r="K17" t="s">
        <v>46</v>
      </c>
      <c r="L17" t="s">
        <v>23</v>
      </c>
      <c r="M17">
        <v>0</v>
      </c>
      <c r="N17">
        <v>1</v>
      </c>
      <c r="O17">
        <v>0</v>
      </c>
      <c r="P17">
        <v>1</v>
      </c>
    </row>
    <row r="18" spans="1:16">
      <c r="A18" s="6">
        <v>45705</v>
      </c>
      <c r="B18" t="s">
        <v>64</v>
      </c>
      <c r="C18">
        <v>74000</v>
      </c>
      <c r="D18" t="s">
        <v>12</v>
      </c>
      <c r="E18" t="s">
        <v>30</v>
      </c>
      <c r="F18">
        <v>35</v>
      </c>
      <c r="G18">
        <v>5</v>
      </c>
      <c r="H18" t="s">
        <v>13</v>
      </c>
      <c r="I18">
        <v>3</v>
      </c>
      <c r="J18">
        <v>94</v>
      </c>
      <c r="K18" t="s">
        <v>46</v>
      </c>
      <c r="L18" t="s">
        <v>17</v>
      </c>
      <c r="M18">
        <v>0</v>
      </c>
      <c r="N18">
        <v>1</v>
      </c>
      <c r="O18">
        <v>0</v>
      </c>
      <c r="P18">
        <v>1</v>
      </c>
    </row>
    <row r="19" spans="1:16">
      <c r="A19" s="6">
        <v>45706</v>
      </c>
      <c r="B19" t="s">
        <v>29</v>
      </c>
      <c r="C19">
        <v>38400</v>
      </c>
      <c r="D19" t="s">
        <v>12</v>
      </c>
      <c r="E19" t="s">
        <v>68</v>
      </c>
      <c r="F19">
        <v>37</v>
      </c>
      <c r="G19">
        <v>2</v>
      </c>
      <c r="H19" t="s">
        <v>13</v>
      </c>
      <c r="I19">
        <v>3</v>
      </c>
      <c r="J19">
        <v>92</v>
      </c>
      <c r="K19" t="s">
        <v>14</v>
      </c>
      <c r="L19" t="s">
        <v>23</v>
      </c>
      <c r="M19">
        <v>1</v>
      </c>
      <c r="N19">
        <v>1</v>
      </c>
      <c r="O19">
        <v>0</v>
      </c>
      <c r="P19">
        <v>1</v>
      </c>
    </row>
    <row r="20" spans="1:16">
      <c r="A20" s="6">
        <v>45707</v>
      </c>
      <c r="B20" t="s">
        <v>29</v>
      </c>
      <c r="C20">
        <v>38400</v>
      </c>
      <c r="D20" t="s">
        <v>12</v>
      </c>
      <c r="E20" t="s">
        <v>68</v>
      </c>
      <c r="F20">
        <v>32</v>
      </c>
      <c r="G20">
        <v>3</v>
      </c>
      <c r="H20" t="s">
        <v>24</v>
      </c>
      <c r="I20">
        <v>2</v>
      </c>
      <c r="J20">
        <v>54</v>
      </c>
      <c r="K20" t="s">
        <v>46</v>
      </c>
      <c r="L20" t="s">
        <v>15</v>
      </c>
      <c r="M20">
        <v>0</v>
      </c>
      <c r="N20">
        <v>0</v>
      </c>
      <c r="O20">
        <v>1</v>
      </c>
      <c r="P20">
        <v>1</v>
      </c>
    </row>
    <row r="21" spans="1:16">
      <c r="A21" s="6">
        <v>45707</v>
      </c>
      <c r="B21" t="s">
        <v>29</v>
      </c>
      <c r="C21">
        <v>38400</v>
      </c>
      <c r="D21" t="s">
        <v>18</v>
      </c>
      <c r="E21" t="s">
        <v>34</v>
      </c>
      <c r="F21">
        <v>39</v>
      </c>
      <c r="G21">
        <v>3</v>
      </c>
      <c r="H21" t="s">
        <v>1</v>
      </c>
      <c r="I21">
        <v>1</v>
      </c>
      <c r="J21">
        <v>93</v>
      </c>
      <c r="K21" t="s">
        <v>14</v>
      </c>
      <c r="L21" t="s">
        <v>23</v>
      </c>
      <c r="M21">
        <v>0</v>
      </c>
      <c r="N21">
        <v>0</v>
      </c>
      <c r="O21">
        <v>0</v>
      </c>
      <c r="P21">
        <v>1</v>
      </c>
    </row>
    <row r="22" spans="1:16">
      <c r="A22" s="6">
        <v>45708</v>
      </c>
      <c r="B22" t="s">
        <v>28</v>
      </c>
      <c r="C22">
        <v>69100</v>
      </c>
      <c r="D22" t="s">
        <v>12</v>
      </c>
      <c r="E22" t="s">
        <v>68</v>
      </c>
      <c r="F22">
        <v>31</v>
      </c>
      <c r="G22">
        <v>2</v>
      </c>
      <c r="H22" t="s">
        <v>16</v>
      </c>
      <c r="I22">
        <v>2</v>
      </c>
      <c r="J22">
        <v>82</v>
      </c>
      <c r="K22" t="s">
        <v>20</v>
      </c>
      <c r="L22" t="s">
        <v>15</v>
      </c>
      <c r="M22">
        <v>1</v>
      </c>
      <c r="N22">
        <v>0</v>
      </c>
      <c r="O22">
        <v>0</v>
      </c>
      <c r="P22">
        <v>1</v>
      </c>
    </row>
    <row r="23" spans="1:16">
      <c r="A23" s="6">
        <v>45715</v>
      </c>
      <c r="B23" t="s">
        <v>29</v>
      </c>
      <c r="C23">
        <v>38400</v>
      </c>
      <c r="D23" t="s">
        <v>18</v>
      </c>
      <c r="E23" t="s">
        <v>34</v>
      </c>
      <c r="F23">
        <v>37</v>
      </c>
      <c r="G23">
        <v>2</v>
      </c>
      <c r="H23" t="s">
        <v>1</v>
      </c>
      <c r="I23">
        <v>3</v>
      </c>
      <c r="J23">
        <v>80</v>
      </c>
      <c r="K23" t="s">
        <v>20</v>
      </c>
      <c r="L23" t="s">
        <v>15</v>
      </c>
      <c r="M23">
        <v>1</v>
      </c>
      <c r="N23">
        <v>1</v>
      </c>
      <c r="O23">
        <v>0</v>
      </c>
      <c r="P23">
        <v>1</v>
      </c>
    </row>
    <row r="24" spans="1:16">
      <c r="A24" s="6">
        <v>45716</v>
      </c>
      <c r="B24" t="s">
        <v>27</v>
      </c>
      <c r="C24">
        <v>69007</v>
      </c>
      <c r="D24" t="s">
        <v>21</v>
      </c>
      <c r="E24" t="s">
        <v>35</v>
      </c>
      <c r="F24">
        <v>34</v>
      </c>
      <c r="G24">
        <v>4</v>
      </c>
      <c r="H24" t="s">
        <v>1</v>
      </c>
      <c r="I24">
        <v>1</v>
      </c>
      <c r="J24">
        <v>66</v>
      </c>
      <c r="K24" t="s">
        <v>20</v>
      </c>
      <c r="L24" t="s">
        <v>23</v>
      </c>
      <c r="M24">
        <v>0</v>
      </c>
      <c r="N24">
        <v>0</v>
      </c>
      <c r="O24">
        <v>0</v>
      </c>
      <c r="P24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82FE-1360-4CEC-BE39-068B21771D84}">
  <sheetPr>
    <tabColor rgb="FFC00000"/>
  </sheetPr>
  <dimension ref="A3:J307"/>
  <sheetViews>
    <sheetView showGridLines="0" zoomScale="115" zoomScaleNormal="115" workbookViewId="0">
      <selection activeCell="B18" sqref="B18"/>
    </sheetView>
  </sheetViews>
  <sheetFormatPr baseColWidth="10" defaultRowHeight="12.75"/>
  <cols>
    <col min="1" max="1" width="20.28515625" style="9" bestFit="1" customWidth="1"/>
    <col min="2" max="2" width="22.140625" style="9" bestFit="1" customWidth="1"/>
    <col min="3" max="3" width="30.140625" style="9" bestFit="1" customWidth="1"/>
    <col min="4" max="4" width="20.7109375" style="9" bestFit="1" customWidth="1"/>
    <col min="5" max="5" width="23.5703125" style="9" bestFit="1" customWidth="1"/>
    <col min="6" max="6" width="19.42578125" style="9" bestFit="1" customWidth="1"/>
    <col min="7" max="7" width="24.5703125" style="9" bestFit="1" customWidth="1"/>
    <col min="8" max="8" width="20.42578125" style="9" bestFit="1" customWidth="1"/>
    <col min="9" max="9" width="36.28515625" style="9" bestFit="1" customWidth="1"/>
    <col min="10" max="10" width="35" style="9" bestFit="1" customWidth="1"/>
    <col min="11" max="11" width="19.85546875" style="9" bestFit="1" customWidth="1"/>
    <col min="12" max="12" width="19" style="9" bestFit="1" customWidth="1"/>
    <col min="13" max="13" width="13.140625" style="9" bestFit="1" customWidth="1"/>
    <col min="14" max="14" width="7.28515625" style="9" bestFit="1" customWidth="1"/>
    <col min="15" max="15" width="17" style="9" bestFit="1" customWidth="1"/>
    <col min="16" max="16" width="20.85546875" style="9" bestFit="1" customWidth="1"/>
    <col min="17" max="17" width="7.42578125" style="9" bestFit="1" customWidth="1"/>
    <col min="18" max="18" width="7.85546875" style="9" bestFit="1" customWidth="1"/>
    <col min="19" max="19" width="5.28515625" style="9" bestFit="1" customWidth="1"/>
    <col min="20" max="20" width="4.5703125" style="9" bestFit="1" customWidth="1"/>
    <col min="21" max="21" width="11.140625" style="9" bestFit="1" customWidth="1"/>
    <col min="22" max="22" width="12.140625" style="9" bestFit="1" customWidth="1"/>
    <col min="23" max="23" width="20.85546875" style="9" bestFit="1" customWidth="1"/>
    <col min="24" max="24" width="7.42578125" style="9" bestFit="1" customWidth="1"/>
    <col min="25" max="25" width="7.85546875" style="9" bestFit="1" customWidth="1"/>
    <col min="26" max="26" width="5.28515625" style="9" bestFit="1" customWidth="1"/>
    <col min="27" max="27" width="4.5703125" style="9" bestFit="1" customWidth="1"/>
    <col min="28" max="28" width="11.140625" style="9" bestFit="1" customWidth="1"/>
    <col min="29" max="29" width="12.140625" style="9" bestFit="1" customWidth="1"/>
    <col min="30" max="30" width="25" style="9" bestFit="1" customWidth="1"/>
    <col min="31" max="31" width="7.42578125" style="9" bestFit="1" customWidth="1"/>
    <col min="32" max="32" width="7.85546875" style="9" bestFit="1" customWidth="1"/>
    <col min="33" max="33" width="5.28515625" style="9" bestFit="1" customWidth="1"/>
    <col min="34" max="34" width="4.5703125" style="9" bestFit="1" customWidth="1"/>
    <col min="35" max="35" width="11.140625" style="9" bestFit="1" customWidth="1"/>
    <col min="36" max="36" width="12.140625" style="9" bestFit="1" customWidth="1"/>
    <col min="37" max="37" width="29.5703125" style="9" bestFit="1" customWidth="1"/>
    <col min="38" max="38" width="40" style="9" bestFit="1" customWidth="1"/>
    <col min="39" max="39" width="25.85546875" style="9" bestFit="1" customWidth="1"/>
    <col min="40" max="40" width="24.7109375" style="9" bestFit="1" customWidth="1"/>
    <col min="41" max="41" width="30" style="9" bestFit="1" customWidth="1"/>
    <col min="42" max="16384" width="11.42578125" style="9"/>
  </cols>
  <sheetData>
    <row r="3" spans="1:8" ht="46.5">
      <c r="A3" s="57"/>
      <c r="B3" s="57"/>
      <c r="C3" s="57"/>
      <c r="D3" s="57"/>
    </row>
    <row r="4" spans="1:8" ht="21.75" hidden="1" customHeight="1">
      <c r="A4" s="58"/>
      <c r="B4" s="58"/>
      <c r="C4" s="58"/>
      <c r="D4" s="58"/>
    </row>
    <row r="5" spans="1:8" ht="46.5">
      <c r="A5" s="57"/>
      <c r="B5" s="57"/>
      <c r="C5" s="57"/>
      <c r="D5" s="57"/>
    </row>
    <row r="6" spans="1:8" ht="26.25" customHeight="1"/>
    <row r="11" spans="1:8" ht="15">
      <c r="A11" s="33" t="s">
        <v>93</v>
      </c>
      <c r="B11" s="33" t="s">
        <v>145</v>
      </c>
      <c r="C11" s="33" t="s">
        <v>95</v>
      </c>
      <c r="D11" s="33" t="s">
        <v>94</v>
      </c>
      <c r="E11" s="33" t="s">
        <v>147</v>
      </c>
      <c r="F11" s="33" t="s">
        <v>148</v>
      </c>
      <c r="G11" s="33" t="s">
        <v>144</v>
      </c>
      <c r="H11" s="14" t="s">
        <v>146</v>
      </c>
    </row>
    <row r="12" spans="1:8" ht="15">
      <c r="A12" s="34">
        <v>3.476</v>
      </c>
      <c r="B12" s="34">
        <v>20.484000000000002</v>
      </c>
      <c r="C12" s="59">
        <v>0.16800000000000001</v>
      </c>
      <c r="D12" s="59">
        <v>0.38</v>
      </c>
      <c r="E12" s="59">
        <v>0.224</v>
      </c>
      <c r="F12" s="59">
        <v>0.22800000000000001</v>
      </c>
      <c r="G12" s="34">
        <v>74.516000000000005</v>
      </c>
      <c r="H12" s="60">
        <v>250</v>
      </c>
    </row>
    <row r="18" spans="1:5" ht="26.25">
      <c r="B18" s="10" t="s">
        <v>119</v>
      </c>
      <c r="C18" s="10"/>
      <c r="D18" s="10"/>
      <c r="E18" s="10"/>
    </row>
    <row r="22" spans="1:5" ht="18.75">
      <c r="A22" s="61" t="s">
        <v>120</v>
      </c>
      <c r="B22" s="61"/>
      <c r="C22" s="61"/>
      <c r="D22" s="61"/>
    </row>
    <row r="24" spans="1:5" ht="15">
      <c r="B24" s="62" t="s">
        <v>37</v>
      </c>
      <c r="C24" s="62" t="s">
        <v>79</v>
      </c>
    </row>
    <row r="25" spans="1:5" ht="15">
      <c r="B25" s="63" t="s">
        <v>29</v>
      </c>
      <c r="C25" s="64">
        <v>21.837837837837839</v>
      </c>
    </row>
    <row r="26" spans="1:5" ht="15">
      <c r="B26" s="63" t="s">
        <v>66</v>
      </c>
      <c r="C26" s="64">
        <v>21.074999999999999</v>
      </c>
    </row>
    <row r="27" spans="1:5" ht="15">
      <c r="B27" s="63" t="s">
        <v>27</v>
      </c>
      <c r="C27" s="64">
        <v>20.875</v>
      </c>
    </row>
    <row r="28" spans="1:5" ht="15">
      <c r="B28" s="63" t="s">
        <v>65</v>
      </c>
      <c r="C28" s="64">
        <v>20.420000000000002</v>
      </c>
    </row>
    <row r="29" spans="1:5" ht="15">
      <c r="B29" s="63" t="s">
        <v>64</v>
      </c>
      <c r="C29" s="64">
        <v>20.399999999999999</v>
      </c>
    </row>
    <row r="30" spans="1:5" ht="15">
      <c r="B30" s="65" t="s">
        <v>28</v>
      </c>
      <c r="C30" s="66">
        <v>18.315789473684209</v>
      </c>
    </row>
    <row r="34" spans="1:4" ht="18.75">
      <c r="A34" s="61" t="s">
        <v>158</v>
      </c>
      <c r="B34" s="61"/>
      <c r="C34" s="61"/>
      <c r="D34" s="61"/>
    </row>
    <row r="38" spans="1:4" ht="15">
      <c r="B38" s="14" t="s">
        <v>148</v>
      </c>
      <c r="C38" s="14" t="s">
        <v>89</v>
      </c>
      <c r="D38" s="14"/>
    </row>
    <row r="39" spans="1:4" ht="15">
      <c r="B39" s="14" t="s">
        <v>141</v>
      </c>
      <c r="C39" s="16">
        <v>0</v>
      </c>
      <c r="D39" s="16">
        <v>1</v>
      </c>
    </row>
    <row r="40" spans="1:4" ht="15">
      <c r="B40" s="18" t="s">
        <v>101</v>
      </c>
      <c r="C40" s="17">
        <v>0.15254237288135594</v>
      </c>
      <c r="D40" s="17">
        <v>0.47058823529411764</v>
      </c>
    </row>
    <row r="41" spans="1:4" ht="15">
      <c r="B41" s="18" t="s">
        <v>102</v>
      </c>
      <c r="C41" s="17">
        <v>0.14545454545454545</v>
      </c>
      <c r="D41" s="17">
        <v>0.42857142857142855</v>
      </c>
    </row>
    <row r="42" spans="1:4" ht="15">
      <c r="B42" s="18" t="s">
        <v>103</v>
      </c>
      <c r="C42" s="17">
        <v>0.2153846153846154</v>
      </c>
      <c r="D42" s="17">
        <v>0.46666666666666667</v>
      </c>
    </row>
    <row r="43" spans="1:4" ht="15">
      <c r="B43" s="18" t="s">
        <v>104</v>
      </c>
      <c r="C43" s="17">
        <v>0</v>
      </c>
      <c r="D43" s="17">
        <v>0.66666666666666663</v>
      </c>
    </row>
    <row r="44" spans="1:4" ht="15">
      <c r="B44" s="18" t="s">
        <v>154</v>
      </c>
      <c r="C44" s="17">
        <v>0</v>
      </c>
      <c r="D44" s="17"/>
    </row>
    <row r="46" spans="1:4" ht="18.75">
      <c r="A46" s="61" t="s">
        <v>121</v>
      </c>
      <c r="B46" s="61"/>
      <c r="C46" s="61"/>
      <c r="D46" s="61"/>
    </row>
    <row r="48" spans="1:4" ht="15">
      <c r="B48" s="67" t="s">
        <v>87</v>
      </c>
      <c r="C48" s="62" t="s">
        <v>79</v>
      </c>
    </row>
    <row r="49" spans="1:4" ht="15">
      <c r="B49" s="63" t="s">
        <v>14</v>
      </c>
      <c r="C49" s="68">
        <v>21.267857142857142</v>
      </c>
    </row>
    <row r="50" spans="1:4" ht="15">
      <c r="B50" s="63" t="s">
        <v>46</v>
      </c>
      <c r="C50" s="68">
        <v>21.15909090909091</v>
      </c>
    </row>
    <row r="51" spans="1:4" ht="15">
      <c r="B51" s="63" t="s">
        <v>22</v>
      </c>
      <c r="C51" s="68">
        <v>21.111111111111111</v>
      </c>
    </row>
    <row r="52" spans="1:4" ht="15">
      <c r="B52" s="63" t="s">
        <v>20</v>
      </c>
      <c r="C52" s="68">
        <v>20.770833333333332</v>
      </c>
    </row>
    <row r="53" spans="1:4" ht="15">
      <c r="B53" s="63" t="s">
        <v>45</v>
      </c>
      <c r="C53" s="68">
        <v>19.60377358490566</v>
      </c>
    </row>
    <row r="54" spans="1:4" ht="15">
      <c r="B54" s="65" t="s">
        <v>25</v>
      </c>
      <c r="C54" s="69">
        <v>19.324999999999999</v>
      </c>
    </row>
    <row r="55" spans="1:4" ht="15">
      <c r="B55" s="18"/>
      <c r="C55" s="70"/>
    </row>
    <row r="56" spans="1:4" ht="15">
      <c r="B56" s="18"/>
      <c r="C56" s="70"/>
    </row>
    <row r="57" spans="1:4" ht="15">
      <c r="B57" s="18"/>
      <c r="C57" s="70"/>
    </row>
    <row r="58" spans="1:4" ht="18.75">
      <c r="A58" s="61" t="s">
        <v>137</v>
      </c>
      <c r="B58" s="61"/>
      <c r="C58" s="61"/>
      <c r="D58" s="61"/>
    </row>
    <row r="60" spans="1:4" ht="15">
      <c r="B60" s="62" t="s">
        <v>90</v>
      </c>
      <c r="C60" s="62" t="s">
        <v>144</v>
      </c>
    </row>
    <row r="61" spans="1:4" ht="15">
      <c r="B61" s="63" t="s">
        <v>15</v>
      </c>
      <c r="C61" s="71">
        <v>72.970588235294116</v>
      </c>
    </row>
    <row r="62" spans="1:4" ht="15">
      <c r="B62" s="63" t="s">
        <v>17</v>
      </c>
      <c r="C62" s="71">
        <v>74.786885245901644</v>
      </c>
    </row>
    <row r="63" spans="1:4" ht="15">
      <c r="B63" s="63" t="s">
        <v>23</v>
      </c>
      <c r="C63" s="71">
        <v>73.38333333333334</v>
      </c>
    </row>
    <row r="64" spans="1:4" ht="15">
      <c r="B64" s="65" t="s">
        <v>0</v>
      </c>
      <c r="C64" s="72">
        <v>77.081967213114751</v>
      </c>
    </row>
    <row r="65" spans="1:4" ht="15">
      <c r="B65" s="18"/>
      <c r="C65" s="70"/>
    </row>
    <row r="71" spans="1:4" ht="26.25">
      <c r="B71" s="10" t="s">
        <v>122</v>
      </c>
    </row>
    <row r="73" spans="1:4" ht="46.5">
      <c r="A73" s="57"/>
      <c r="B73" s="57"/>
      <c r="C73" s="57"/>
      <c r="D73" s="57"/>
    </row>
    <row r="74" spans="1:4" ht="18.75">
      <c r="A74" s="61" t="s">
        <v>123</v>
      </c>
      <c r="B74" s="61"/>
      <c r="C74" s="61"/>
      <c r="D74" s="61"/>
    </row>
    <row r="76" spans="1:4" ht="15">
      <c r="B76" s="14" t="s">
        <v>37</v>
      </c>
      <c r="C76" s="62" t="s">
        <v>93</v>
      </c>
    </row>
    <row r="77" spans="1:4" ht="15">
      <c r="B77" s="18" t="s">
        <v>65</v>
      </c>
      <c r="C77" s="71">
        <v>4.12</v>
      </c>
    </row>
    <row r="78" spans="1:4" ht="15">
      <c r="B78" s="18" t="s">
        <v>64</v>
      </c>
      <c r="C78" s="71">
        <v>3.6222222222222222</v>
      </c>
    </row>
    <row r="79" spans="1:4" ht="15">
      <c r="B79" s="18" t="s">
        <v>28</v>
      </c>
      <c r="C79" s="71">
        <v>3.3947368421052633</v>
      </c>
    </row>
    <row r="80" spans="1:4" ht="15">
      <c r="B80" s="18" t="s">
        <v>27</v>
      </c>
      <c r="C80" s="71">
        <v>3.2749999999999999</v>
      </c>
    </row>
    <row r="81" spans="1:4" ht="15">
      <c r="B81" s="18" t="s">
        <v>29</v>
      </c>
      <c r="C81" s="71">
        <v>3.2432432432432434</v>
      </c>
    </row>
    <row r="82" spans="1:4" ht="15">
      <c r="B82" s="18" t="s">
        <v>66</v>
      </c>
      <c r="C82" s="71">
        <v>3</v>
      </c>
    </row>
    <row r="86" spans="1:4" ht="18.75">
      <c r="A86" s="61" t="s">
        <v>124</v>
      </c>
      <c r="B86" s="61"/>
      <c r="C86" s="61"/>
      <c r="D86" s="61"/>
    </row>
    <row r="88" spans="1:4" ht="15">
      <c r="B88" s="14" t="s">
        <v>67</v>
      </c>
      <c r="C88" s="14" t="s">
        <v>117</v>
      </c>
    </row>
    <row r="89" spans="1:4" ht="15">
      <c r="B89" s="18" t="s">
        <v>21</v>
      </c>
      <c r="C89" s="17">
        <v>0.11538461538461539</v>
      </c>
    </row>
    <row r="90" spans="1:4" ht="15">
      <c r="B90" s="18" t="s">
        <v>12</v>
      </c>
      <c r="C90" s="17">
        <v>0.26506024096385544</v>
      </c>
    </row>
    <row r="91" spans="1:4" ht="15">
      <c r="B91" s="18" t="s">
        <v>18</v>
      </c>
      <c r="C91" s="17">
        <v>0.29213483146067415</v>
      </c>
    </row>
    <row r="95" spans="1:4" ht="18.75">
      <c r="A95" s="61" t="s">
        <v>97</v>
      </c>
      <c r="B95" s="61"/>
      <c r="C95" s="61"/>
      <c r="D95" s="61"/>
    </row>
    <row r="97" spans="2:5" ht="15">
      <c r="B97" s="14" t="s">
        <v>99</v>
      </c>
      <c r="C97" s="14" t="s">
        <v>117</v>
      </c>
    </row>
    <row r="98" spans="2:5" ht="15">
      <c r="B98" s="18" t="s">
        <v>45</v>
      </c>
      <c r="C98" s="59">
        <v>0.30188679245283018</v>
      </c>
    </row>
    <row r="99" spans="2:5" ht="15">
      <c r="B99" s="18" t="s">
        <v>14</v>
      </c>
      <c r="C99" s="59">
        <v>0.2857142857142857</v>
      </c>
    </row>
    <row r="100" spans="2:5" ht="15">
      <c r="B100" s="18" t="s">
        <v>20</v>
      </c>
      <c r="C100" s="59">
        <v>0.27083333333333331</v>
      </c>
    </row>
    <row r="101" spans="2:5" ht="15">
      <c r="B101" s="18" t="s">
        <v>25</v>
      </c>
      <c r="C101" s="59">
        <v>0.2</v>
      </c>
    </row>
    <row r="102" spans="2:5" ht="15">
      <c r="B102" s="18" t="s">
        <v>46</v>
      </c>
      <c r="C102" s="59">
        <v>9.0909090909090912E-2</v>
      </c>
    </row>
    <row r="103" spans="2:5" ht="15">
      <c r="B103" s="18" t="s">
        <v>22</v>
      </c>
      <c r="C103" s="59">
        <v>0</v>
      </c>
    </row>
    <row r="111" spans="2:5" ht="26.25">
      <c r="B111" s="10" t="s">
        <v>125</v>
      </c>
      <c r="C111" s="10"/>
      <c r="D111" s="10"/>
      <c r="E111" s="10"/>
    </row>
    <row r="116" spans="1:7" ht="18.75">
      <c r="A116" s="61" t="s">
        <v>118</v>
      </c>
      <c r="B116" s="61"/>
      <c r="C116" s="61"/>
      <c r="D116" s="61"/>
    </row>
    <row r="117" spans="1:7" ht="15">
      <c r="G117" s="73"/>
    </row>
    <row r="118" spans="1:7" ht="15">
      <c r="B118" s="14" t="s">
        <v>37</v>
      </c>
      <c r="C118" s="74" t="s">
        <v>155</v>
      </c>
    </row>
    <row r="119" spans="1:7" ht="15">
      <c r="B119" s="18" t="s">
        <v>64</v>
      </c>
      <c r="C119" s="59">
        <v>0.53333333333333333</v>
      </c>
    </row>
    <row r="120" spans="1:7" ht="15">
      <c r="B120" s="18" t="s">
        <v>29</v>
      </c>
      <c r="C120" s="59">
        <v>0.40540540540540543</v>
      </c>
    </row>
    <row r="121" spans="1:7" ht="15">
      <c r="B121" s="18" t="s">
        <v>28</v>
      </c>
      <c r="C121" s="59">
        <v>0.36842105263157893</v>
      </c>
    </row>
    <row r="122" spans="1:7" ht="15">
      <c r="B122" s="18" t="s">
        <v>27</v>
      </c>
      <c r="C122" s="59">
        <v>0.35</v>
      </c>
    </row>
    <row r="123" spans="1:7" ht="15">
      <c r="B123" s="18" t="s">
        <v>65</v>
      </c>
      <c r="C123" s="59">
        <v>0.32</v>
      </c>
    </row>
    <row r="124" spans="1:7" ht="15">
      <c r="B124" s="18" t="s">
        <v>66</v>
      </c>
      <c r="C124" s="59">
        <v>0.3</v>
      </c>
    </row>
    <row r="128" spans="1:7" ht="18.75">
      <c r="A128" s="61" t="s">
        <v>157</v>
      </c>
      <c r="B128" s="61"/>
      <c r="C128" s="61"/>
      <c r="D128" s="61"/>
    </row>
    <row r="130" spans="1:4" ht="15">
      <c r="B130" s="14" t="s">
        <v>67</v>
      </c>
      <c r="C130" s="14" t="s">
        <v>155</v>
      </c>
    </row>
    <row r="131" spans="1:4" ht="15">
      <c r="B131" s="18" t="s">
        <v>21</v>
      </c>
      <c r="C131" s="75">
        <v>0.41025641025641024</v>
      </c>
    </row>
    <row r="132" spans="1:4" ht="15">
      <c r="B132" s="18" t="s">
        <v>12</v>
      </c>
      <c r="C132" s="75">
        <v>0.36144578313253012</v>
      </c>
    </row>
    <row r="133" spans="1:4" ht="15">
      <c r="B133" s="18" t="s">
        <v>18</v>
      </c>
      <c r="C133" s="75">
        <v>0.3707865168539326</v>
      </c>
    </row>
    <row r="139" spans="1:4" ht="18.75">
      <c r="A139" s="61" t="s">
        <v>126</v>
      </c>
      <c r="B139" s="61"/>
      <c r="C139" s="61"/>
      <c r="D139" s="61"/>
    </row>
    <row r="141" spans="1:4" ht="15">
      <c r="B141" s="14" t="s">
        <v>105</v>
      </c>
      <c r="C141" s="33" t="s">
        <v>155</v>
      </c>
      <c r="D141" s="14" t="s">
        <v>156</v>
      </c>
    </row>
    <row r="142" spans="1:4" ht="15">
      <c r="B142" s="18" t="s">
        <v>26</v>
      </c>
      <c r="C142" s="75">
        <v>0.43333333333333335</v>
      </c>
      <c r="D142" s="76">
        <v>30</v>
      </c>
    </row>
    <row r="143" spans="1:4" ht="15">
      <c r="B143" s="18" t="s">
        <v>24</v>
      </c>
      <c r="C143" s="75">
        <v>0.41666666666666669</v>
      </c>
      <c r="D143" s="76">
        <v>36</v>
      </c>
    </row>
    <row r="144" spans="1:4" ht="15">
      <c r="B144" s="18" t="s">
        <v>16</v>
      </c>
      <c r="C144" s="75">
        <v>0.3888888888888889</v>
      </c>
      <c r="D144" s="76">
        <v>36</v>
      </c>
    </row>
    <row r="145" spans="2:10" ht="15">
      <c r="B145" s="18" t="s">
        <v>1</v>
      </c>
      <c r="C145" s="75">
        <v>0.38775510204081631</v>
      </c>
      <c r="D145" s="76">
        <v>49</v>
      </c>
    </row>
    <row r="146" spans="2:10" ht="15">
      <c r="B146" s="18" t="s">
        <v>19</v>
      </c>
      <c r="C146" s="75">
        <v>0.38709677419354838</v>
      </c>
      <c r="D146" s="76">
        <v>31</v>
      </c>
    </row>
    <row r="147" spans="2:10" ht="15">
      <c r="B147" s="18" t="s">
        <v>33</v>
      </c>
      <c r="C147" s="75">
        <v>0.375</v>
      </c>
      <c r="D147" s="76">
        <v>32</v>
      </c>
    </row>
    <row r="148" spans="2:10" ht="15">
      <c r="B148" s="18" t="s">
        <v>13</v>
      </c>
      <c r="C148" s="75">
        <v>0.27777777777777779</v>
      </c>
      <c r="D148" s="76">
        <v>36</v>
      </c>
    </row>
    <row r="149" spans="2:10" ht="15">
      <c r="B149" s="18"/>
      <c r="C149" s="77"/>
      <c r="D149" s="74"/>
    </row>
    <row r="150" spans="2:10" ht="15">
      <c r="B150" s="18"/>
      <c r="C150" s="77"/>
      <c r="D150" s="74"/>
    </row>
    <row r="157" spans="2:10" ht="46.5">
      <c r="B157" s="10" t="s">
        <v>127</v>
      </c>
      <c r="C157" s="10"/>
      <c r="D157" s="10"/>
      <c r="E157" s="10"/>
      <c r="G157" s="57"/>
      <c r="H157" s="57"/>
      <c r="I157" s="57"/>
      <c r="J157" s="57"/>
    </row>
    <row r="161" spans="1:4" ht="18.75">
      <c r="A161" s="61" t="s">
        <v>128</v>
      </c>
      <c r="B161" s="61"/>
      <c r="C161" s="61"/>
      <c r="D161" s="61"/>
    </row>
    <row r="163" spans="1:4" ht="15">
      <c r="B163" s="14" t="s">
        <v>107</v>
      </c>
      <c r="C163" s="74" t="s">
        <v>106</v>
      </c>
    </row>
    <row r="164" spans="1:4" ht="15">
      <c r="B164" s="18" t="s">
        <v>1</v>
      </c>
      <c r="C164" s="60">
        <v>49</v>
      </c>
    </row>
    <row r="165" spans="1:4" ht="15">
      <c r="B165" s="18" t="s">
        <v>24</v>
      </c>
      <c r="C165" s="60">
        <v>36</v>
      </c>
    </row>
    <row r="166" spans="1:4" ht="15">
      <c r="B166" s="18" t="s">
        <v>16</v>
      </c>
      <c r="C166" s="60">
        <v>36</v>
      </c>
    </row>
    <row r="167" spans="1:4" ht="15">
      <c r="B167" s="18" t="s">
        <v>13</v>
      </c>
      <c r="C167" s="60">
        <v>36</v>
      </c>
    </row>
    <row r="168" spans="1:4" ht="15">
      <c r="B168" s="18" t="s">
        <v>33</v>
      </c>
      <c r="C168" s="60">
        <v>32</v>
      </c>
    </row>
    <row r="169" spans="1:4" ht="15">
      <c r="B169" s="18" t="s">
        <v>19</v>
      </c>
      <c r="C169" s="60">
        <v>31</v>
      </c>
    </row>
    <row r="170" spans="1:4" ht="15">
      <c r="B170" s="18" t="s">
        <v>26</v>
      </c>
      <c r="C170" s="60">
        <v>30</v>
      </c>
    </row>
    <row r="174" spans="1:4" ht="18.75">
      <c r="A174" s="61" t="s">
        <v>98</v>
      </c>
      <c r="B174" s="61"/>
      <c r="C174" s="61"/>
      <c r="D174" s="61"/>
    </row>
    <row r="176" spans="1:4" ht="15">
      <c r="B176" s="14" t="s">
        <v>78</v>
      </c>
      <c r="C176" s="18">
        <v>1</v>
      </c>
    </row>
    <row r="178" spans="1:4" ht="46.5">
      <c r="A178" s="58"/>
      <c r="B178" s="14" t="s">
        <v>107</v>
      </c>
      <c r="C178" s="14" t="s">
        <v>106</v>
      </c>
      <c r="D178" s="58"/>
    </row>
    <row r="179" spans="1:4" ht="15">
      <c r="B179" s="18" t="s">
        <v>13</v>
      </c>
      <c r="C179" s="60">
        <v>13</v>
      </c>
    </row>
    <row r="180" spans="1:4" ht="15">
      <c r="B180" s="18" t="s">
        <v>33</v>
      </c>
      <c r="C180" s="60">
        <v>12</v>
      </c>
    </row>
    <row r="181" spans="1:4" ht="15">
      <c r="B181" s="18" t="s">
        <v>1</v>
      </c>
      <c r="C181" s="60">
        <v>10</v>
      </c>
    </row>
    <row r="182" spans="1:4" ht="15">
      <c r="B182" s="18" t="s">
        <v>16</v>
      </c>
      <c r="C182" s="60">
        <v>7</v>
      </c>
    </row>
    <row r="183" spans="1:4" ht="15">
      <c r="B183" s="18" t="s">
        <v>24</v>
      </c>
      <c r="C183" s="60">
        <v>6</v>
      </c>
    </row>
    <row r="184" spans="1:4" ht="15">
      <c r="B184" s="18" t="s">
        <v>19</v>
      </c>
      <c r="C184" s="60">
        <v>5</v>
      </c>
    </row>
    <row r="185" spans="1:4" ht="15">
      <c r="B185" s="18" t="s">
        <v>26</v>
      </c>
      <c r="C185" s="60">
        <v>4</v>
      </c>
    </row>
    <row r="189" spans="1:4" ht="18.75">
      <c r="A189" s="61" t="s">
        <v>129</v>
      </c>
      <c r="B189" s="61"/>
      <c r="C189" s="61"/>
      <c r="D189" s="61"/>
    </row>
    <row r="191" spans="1:4" ht="15">
      <c r="B191" s="14" t="s">
        <v>88</v>
      </c>
      <c r="C191" s="18">
        <v>1</v>
      </c>
    </row>
    <row r="193" spans="1:4" ht="15">
      <c r="B193" s="14" t="s">
        <v>107</v>
      </c>
      <c r="C193" s="14" t="s">
        <v>106</v>
      </c>
    </row>
    <row r="194" spans="1:4" ht="15">
      <c r="B194" s="18" t="s">
        <v>1</v>
      </c>
      <c r="C194" s="60">
        <v>19</v>
      </c>
    </row>
    <row r="195" spans="1:4" ht="36">
      <c r="A195" s="78"/>
      <c r="B195" s="18" t="s">
        <v>24</v>
      </c>
      <c r="C195" s="60">
        <v>15</v>
      </c>
      <c r="D195" s="78"/>
    </row>
    <row r="196" spans="1:4" ht="15">
      <c r="B196" s="18" t="s">
        <v>16</v>
      </c>
      <c r="C196" s="60">
        <v>14</v>
      </c>
    </row>
    <row r="197" spans="1:4" ht="15">
      <c r="B197" s="18" t="s">
        <v>26</v>
      </c>
      <c r="C197" s="60">
        <v>13</v>
      </c>
    </row>
    <row r="198" spans="1:4" ht="15">
      <c r="B198" s="18" t="s">
        <v>19</v>
      </c>
      <c r="C198" s="60">
        <v>12</v>
      </c>
    </row>
    <row r="199" spans="1:4" ht="15">
      <c r="B199" s="18" t="s">
        <v>33</v>
      </c>
      <c r="C199" s="60">
        <v>12</v>
      </c>
    </row>
    <row r="200" spans="1:4" ht="15">
      <c r="B200" s="18" t="s">
        <v>13</v>
      </c>
      <c r="C200" s="60">
        <v>10</v>
      </c>
    </row>
    <row r="207" spans="1:4" ht="30.75" customHeight="1">
      <c r="A207" s="79"/>
      <c r="B207" s="79"/>
      <c r="C207" s="79"/>
      <c r="D207" s="79"/>
    </row>
    <row r="248" spans="1:4" ht="33.75">
      <c r="A248" s="80"/>
      <c r="B248" s="80"/>
      <c r="C248" s="80"/>
      <c r="D248" s="80"/>
    </row>
    <row r="275" spans="1:4" ht="46.5">
      <c r="A275" s="57"/>
      <c r="B275" s="57"/>
      <c r="C275" s="57"/>
      <c r="D275" s="57"/>
    </row>
    <row r="277" spans="1:4" ht="15">
      <c r="A277" s="73"/>
    </row>
    <row r="307" spans="1:4" ht="36">
      <c r="A307" s="79"/>
      <c r="B307" s="79"/>
      <c r="C307" s="79"/>
      <c r="D307" s="79"/>
    </row>
  </sheetData>
  <mergeCells count="20">
    <mergeCell ref="A3:D3"/>
    <mergeCell ref="A73:D73"/>
    <mergeCell ref="A5:D5"/>
    <mergeCell ref="G157:J157"/>
    <mergeCell ref="A22:D22"/>
    <mergeCell ref="A58:D58"/>
    <mergeCell ref="A116:D116"/>
    <mergeCell ref="A128:D128"/>
    <mergeCell ref="A139:D139"/>
    <mergeCell ref="A34:D34"/>
    <mergeCell ref="A46:D46"/>
    <mergeCell ref="A74:D74"/>
    <mergeCell ref="A86:D86"/>
    <mergeCell ref="A95:D95"/>
    <mergeCell ref="A307:D307"/>
    <mergeCell ref="A275:D275"/>
    <mergeCell ref="A207:D207"/>
    <mergeCell ref="A189:D189"/>
    <mergeCell ref="A161:D161"/>
    <mergeCell ref="A174:D174"/>
  </mergeCells>
  <pageMargins left="0.7" right="0.7" top="0.75" bottom="0.75" header="0.3" footer="0.3"/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FE32-FFEA-4C92-907A-F84203B5D403}">
  <sheetPr>
    <tabColor rgb="FF7030A0"/>
  </sheetPr>
  <dimension ref="A3:G280"/>
  <sheetViews>
    <sheetView showGridLines="0" topLeftCell="A246" zoomScale="98" zoomScaleNormal="98" workbookViewId="0">
      <selection activeCell="N13" sqref="N13"/>
    </sheetView>
  </sheetViews>
  <sheetFormatPr baseColWidth="10" defaultRowHeight="12.75"/>
  <cols>
    <col min="1" max="1" width="33.85546875" style="9" customWidth="1"/>
    <col min="2" max="2" width="24.28515625" style="9" bestFit="1" customWidth="1"/>
    <col min="3" max="3" width="30" style="9" customWidth="1"/>
    <col min="4" max="4" width="20.42578125" style="9" customWidth="1"/>
    <col min="5" max="5" width="23.28515625" style="9" customWidth="1"/>
    <col min="6" max="6" width="34.85546875" style="9" customWidth="1"/>
    <col min="7" max="7" width="29.7109375" style="9" customWidth="1"/>
    <col min="8" max="8" width="42.42578125" style="9" customWidth="1"/>
    <col min="9" max="16384" width="11.42578125" style="9"/>
  </cols>
  <sheetData>
    <row r="3" spans="1:7" ht="38.25">
      <c r="E3" s="101" t="s">
        <v>91</v>
      </c>
      <c r="F3" s="101"/>
      <c r="G3" s="101"/>
    </row>
    <row r="10" spans="1:7" ht="25.5">
      <c r="A10" s="100" t="s">
        <v>96</v>
      </c>
      <c r="B10" s="44"/>
    </row>
    <row r="11" spans="1:7" ht="15.75">
      <c r="A11" s="44"/>
      <c r="B11" s="44"/>
    </row>
    <row r="12" spans="1:7" ht="21.75">
      <c r="A12" s="45" t="s">
        <v>92</v>
      </c>
      <c r="B12" s="46" t="s">
        <v>81</v>
      </c>
      <c r="C12" s="103"/>
    </row>
    <row r="13" spans="1:7" ht="21.75">
      <c r="A13" s="47" t="s">
        <v>134</v>
      </c>
      <c r="B13" s="48">
        <f>GETPIVOTDATA("Nombre observations",TCD!$A$11)</f>
        <v>250</v>
      </c>
      <c r="C13" s="103"/>
    </row>
    <row r="14" spans="1:7" ht="21.75">
      <c r="A14" s="47" t="s">
        <v>132</v>
      </c>
      <c r="B14" s="49">
        <f>GETPIVOTDATA("Score moyen_accessibilité",TCD!$A$11)</f>
        <v>74.516000000000005</v>
      </c>
      <c r="C14" s="103"/>
    </row>
    <row r="15" spans="1:7" ht="21.75">
      <c r="A15" s="47" t="s">
        <v>93</v>
      </c>
      <c r="B15" s="49">
        <f>GETPIVOTDATA("Satisfaction moyenne",TCD!$A$11)</f>
        <v>3.476</v>
      </c>
      <c r="C15" s="103"/>
    </row>
    <row r="16" spans="1:7" ht="21.75">
      <c r="A16" s="47" t="s">
        <v>131</v>
      </c>
      <c r="B16" s="50">
        <f>GETPIVOTDATA("Moyenne_Insatisfait",TCD!$A$11)</f>
        <v>0.22800000000000001</v>
      </c>
      <c r="C16" s="103"/>
    </row>
    <row r="17" spans="1:3" ht="21.75">
      <c r="A17" s="47" t="s">
        <v>133</v>
      </c>
      <c r="B17" s="51">
        <f>GETPIVOTDATA("Gravité critique moyenne",TCD!$A$11)</f>
        <v>0.38</v>
      </c>
      <c r="C17" s="103"/>
    </row>
    <row r="18" spans="1:3" ht="21.75">
      <c r="A18" s="47" t="s">
        <v>86</v>
      </c>
      <c r="B18" s="48">
        <f>GETPIVOTDATA("Moyenne des mauvais accès",TCD!$A$11)</f>
        <v>0.16800000000000001</v>
      </c>
      <c r="C18" s="103"/>
    </row>
    <row r="19" spans="1:3" ht="21.75">
      <c r="A19" s="47" t="s">
        <v>130</v>
      </c>
      <c r="B19" s="49">
        <f>GETPIVOTDATA("Temps moyen_attente",TCD!$A$11)</f>
        <v>20.484000000000002</v>
      </c>
      <c r="C19" s="103"/>
    </row>
    <row r="20" spans="1:3" ht="21.75">
      <c r="A20" s="52" t="s">
        <v>149</v>
      </c>
      <c r="B20" s="53">
        <f>CORREL(DataKPI[Temps_attente_minutes],DataKPI[Insatisfait])</f>
        <v>0.27155259313424146</v>
      </c>
      <c r="C20" s="53" t="str">
        <f>Paramètres!$B$16</f>
        <v xml:space="preserve">Corrélation modérée → </v>
      </c>
    </row>
    <row r="28" spans="1:3" ht="28.5">
      <c r="B28" s="102" t="s">
        <v>177</v>
      </c>
    </row>
    <row r="56" spans="2:2" ht="28.5">
      <c r="B56" s="54" t="s">
        <v>135</v>
      </c>
    </row>
    <row r="103" spans="2:2" ht="34.5">
      <c r="B103" s="55"/>
    </row>
    <row r="110" spans="2:2" ht="28.5">
      <c r="B110" s="56"/>
    </row>
    <row r="111" spans="2:2" ht="28.5">
      <c r="B111" s="56"/>
    </row>
    <row r="112" spans="2:2" ht="28.5">
      <c r="B112" s="56"/>
    </row>
    <row r="114" spans="2:2" ht="28.5">
      <c r="B114" s="54" t="s">
        <v>116</v>
      </c>
    </row>
    <row r="172" spans="2:2" ht="28.5">
      <c r="B172" s="54" t="s">
        <v>136</v>
      </c>
    </row>
    <row r="173" spans="2:2" ht="28.5">
      <c r="B173" s="56"/>
    </row>
    <row r="200" spans="2:2" ht="34.5">
      <c r="B200" s="55"/>
    </row>
    <row r="275" spans="1:5" ht="51" customHeight="1"/>
    <row r="280" spans="1:5" ht="18.75">
      <c r="A280" s="121" t="s">
        <v>180</v>
      </c>
      <c r="B280" s="121"/>
      <c r="C280" s="121"/>
      <c r="D280" s="121"/>
      <c r="E280" s="121"/>
    </row>
  </sheetData>
  <mergeCells count="2">
    <mergeCell ref="E3:G3"/>
    <mergeCell ref="A280:E280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0C09-858E-46ED-B3E3-D0089F3E16E1}">
  <sheetPr>
    <tabColor rgb="FF7030A0"/>
  </sheetPr>
  <dimension ref="A4:T355"/>
  <sheetViews>
    <sheetView showGridLines="0" tabSelected="1" topLeftCell="A74" zoomScale="93" zoomScaleNormal="93" workbookViewId="0">
      <selection activeCell="W89" sqref="W89"/>
    </sheetView>
  </sheetViews>
  <sheetFormatPr baseColWidth="10" defaultRowHeight="12.75"/>
  <cols>
    <col min="1" max="1" width="14.85546875" style="9" bestFit="1" customWidth="1"/>
    <col min="2" max="2" width="17.140625" style="9" bestFit="1" customWidth="1"/>
    <col min="3" max="3" width="7.140625" style="9" bestFit="1" customWidth="1"/>
    <col min="4" max="4" width="22.85546875" style="9" bestFit="1" customWidth="1"/>
    <col min="5" max="5" width="14.85546875" style="9" customWidth="1"/>
    <col min="6" max="6" width="15.5703125" style="9" bestFit="1" customWidth="1"/>
    <col min="7" max="7" width="11.140625" style="9" customWidth="1"/>
    <col min="8" max="8" width="22.42578125" style="9" customWidth="1"/>
    <col min="9" max="9" width="15.42578125" style="9" customWidth="1"/>
    <col min="10" max="13" width="11.42578125" style="9"/>
    <col min="14" max="14" width="14.42578125" style="9" bestFit="1" customWidth="1"/>
    <col min="15" max="15" width="26.85546875" style="9" bestFit="1" customWidth="1"/>
    <col min="16" max="16" width="14.85546875" style="9" bestFit="1" customWidth="1"/>
    <col min="17" max="16384" width="11.42578125" style="9"/>
  </cols>
  <sheetData>
    <row r="4" spans="1:11" ht="26.25">
      <c r="K4" s="10" t="s">
        <v>139</v>
      </c>
    </row>
    <row r="6" spans="1:11" ht="11.25" customHeight="1"/>
    <row r="7" spans="1:11" ht="32.25" customHeight="1">
      <c r="I7" s="11" t="s">
        <v>162</v>
      </c>
    </row>
    <row r="8" spans="1:11" ht="11.25" customHeight="1"/>
    <row r="9" spans="1:11" ht="11.25" customHeight="1"/>
    <row r="10" spans="1:11" ht="20.25" customHeight="1">
      <c r="C10" s="12" t="s">
        <v>159</v>
      </c>
    </row>
    <row r="11" spans="1:11" ht="20.25" customHeight="1">
      <c r="C11" s="12"/>
    </row>
    <row r="12" spans="1:11" ht="20.25" customHeight="1">
      <c r="C12" s="12"/>
    </row>
    <row r="13" spans="1:11" ht="22.5" customHeight="1"/>
    <row r="14" spans="1:11" ht="22.5" customHeight="1">
      <c r="C14" s="12"/>
    </row>
    <row r="15" spans="1:11" ht="22.5" customHeight="1">
      <c r="A15" s="13" t="s">
        <v>175</v>
      </c>
      <c r="C15" s="12"/>
    </row>
    <row r="16" spans="1:11" ht="15">
      <c r="A16" s="14"/>
      <c r="B16" s="15" t="s">
        <v>89</v>
      </c>
      <c r="C16" s="15"/>
    </row>
    <row r="17" spans="1:3" ht="15">
      <c r="A17" s="14"/>
      <c r="B17" s="16">
        <v>0</v>
      </c>
      <c r="C17" s="16">
        <v>1</v>
      </c>
    </row>
    <row r="18" spans="1:3" ht="15">
      <c r="A18" s="14" t="s">
        <v>117</v>
      </c>
      <c r="B18" s="17">
        <v>0.15979381443298968</v>
      </c>
      <c r="C18" s="17">
        <v>0.4642857142857143</v>
      </c>
    </row>
    <row r="19" spans="1:3" ht="22.5" customHeight="1"/>
    <row r="20" spans="1:3" ht="22.5" customHeight="1"/>
    <row r="21" spans="1:3" ht="22.5" customHeight="1"/>
    <row r="22" spans="1:3" ht="22.5" customHeight="1"/>
    <row r="23" spans="1:3" ht="22.5" customHeight="1"/>
    <row r="24" spans="1:3" ht="22.5" customHeight="1"/>
    <row r="25" spans="1:3" ht="22.5" customHeight="1"/>
    <row r="26" spans="1:3" ht="22.5" customHeight="1"/>
    <row r="27" spans="1:3" ht="22.5" customHeight="1"/>
    <row r="28" spans="1:3" ht="22.5" customHeight="1"/>
    <row r="29" spans="1:3" ht="22.5" customHeight="1"/>
    <row r="30" spans="1:3" ht="22.5" customHeight="1"/>
    <row r="31" spans="1:3" ht="22.5" customHeight="1">
      <c r="A31" s="13" t="s">
        <v>174</v>
      </c>
    </row>
    <row r="32" spans="1:3" ht="15">
      <c r="A32" s="14" t="s">
        <v>117</v>
      </c>
      <c r="B32" s="14" t="s">
        <v>89</v>
      </c>
      <c r="C32" s="14"/>
    </row>
    <row r="33" spans="1:3" ht="15">
      <c r="A33" s="14" t="s">
        <v>37</v>
      </c>
      <c r="B33" s="16">
        <v>0</v>
      </c>
      <c r="C33" s="16">
        <v>1</v>
      </c>
    </row>
    <row r="34" spans="1:3" ht="15">
      <c r="A34" s="18" t="s">
        <v>28</v>
      </c>
      <c r="B34" s="17">
        <v>0.24242424242424243</v>
      </c>
      <c r="C34" s="17">
        <v>0.6</v>
      </c>
    </row>
    <row r="35" spans="1:3" ht="15">
      <c r="A35" s="18" t="s">
        <v>65</v>
      </c>
      <c r="B35" s="17">
        <v>0</v>
      </c>
      <c r="C35" s="17">
        <v>0.55555555555555558</v>
      </c>
    </row>
    <row r="36" spans="1:3" ht="15">
      <c r="A36" s="18" t="s">
        <v>29</v>
      </c>
      <c r="B36" s="17">
        <v>0.19230769230769232</v>
      </c>
      <c r="C36" s="17">
        <v>0.54545454545454541</v>
      </c>
    </row>
    <row r="37" spans="1:3" ht="15">
      <c r="A37" s="18" t="s">
        <v>27</v>
      </c>
      <c r="B37" s="17">
        <v>0.14285714285714285</v>
      </c>
      <c r="C37" s="17">
        <v>0.5</v>
      </c>
    </row>
    <row r="38" spans="1:3" ht="15">
      <c r="A38" s="18" t="s">
        <v>64</v>
      </c>
      <c r="B38" s="17">
        <v>9.0909090909090912E-2</v>
      </c>
      <c r="C38" s="17">
        <v>0.41666666666666669</v>
      </c>
    </row>
    <row r="39" spans="1:3" ht="15">
      <c r="A39" s="18" t="s">
        <v>66</v>
      </c>
      <c r="B39" s="17">
        <v>0.33333333333333331</v>
      </c>
      <c r="C39" s="17">
        <v>0.14285714285714285</v>
      </c>
    </row>
    <row r="40" spans="1:3" ht="22.5" customHeight="1"/>
    <row r="41" spans="1:3" ht="22.5" customHeight="1"/>
    <row r="42" spans="1:3" ht="22.5" customHeight="1"/>
    <row r="43" spans="1:3" ht="22.5" customHeight="1"/>
    <row r="44" spans="1:3" ht="22.5" customHeight="1"/>
    <row r="45" spans="1:3" ht="22.5" customHeight="1"/>
    <row r="46" spans="1:3" ht="22.5" customHeight="1"/>
    <row r="47" spans="1:3" ht="22.5" customHeight="1"/>
    <row r="48" spans="1:3" ht="22.5" customHeight="1"/>
    <row r="49" spans="1:3" ht="22.5" customHeight="1"/>
    <row r="50" spans="1:3" ht="22.5" customHeight="1"/>
    <row r="51" spans="1:3" ht="22.5" customHeight="1"/>
    <row r="52" spans="1:3" ht="22.5" customHeight="1"/>
    <row r="53" spans="1:3" ht="22.5" customHeight="1">
      <c r="A53" s="13" t="s">
        <v>176</v>
      </c>
    </row>
    <row r="54" spans="1:3" ht="15">
      <c r="A54" s="15" t="s">
        <v>117</v>
      </c>
      <c r="B54" s="15" t="s">
        <v>89</v>
      </c>
      <c r="C54" s="15"/>
    </row>
    <row r="55" spans="1:3" ht="15">
      <c r="A55" s="15" t="s">
        <v>90</v>
      </c>
      <c r="B55" s="19">
        <v>0</v>
      </c>
      <c r="C55" s="19">
        <v>1</v>
      </c>
    </row>
    <row r="56" spans="1:3" ht="15">
      <c r="A56" s="18" t="s">
        <v>23</v>
      </c>
      <c r="B56" s="17">
        <v>9.3023255813953487E-2</v>
      </c>
      <c r="C56" s="17">
        <v>0.58823529411764708</v>
      </c>
    </row>
    <row r="57" spans="1:3" ht="15">
      <c r="A57" s="18" t="s">
        <v>15</v>
      </c>
      <c r="B57" s="17">
        <v>0.10204081632653061</v>
      </c>
      <c r="C57" s="17">
        <v>0.52631578947368418</v>
      </c>
    </row>
    <row r="58" spans="1:3" ht="15">
      <c r="A58" s="18" t="s">
        <v>17</v>
      </c>
      <c r="B58" s="17">
        <v>0.24</v>
      </c>
      <c r="C58" s="17">
        <v>0.45454545454545453</v>
      </c>
    </row>
    <row r="59" spans="1:3" ht="15">
      <c r="A59" s="18" t="s">
        <v>0</v>
      </c>
      <c r="B59" s="17">
        <v>0.19230769230769232</v>
      </c>
      <c r="C59" s="17">
        <v>0.1111111111111111</v>
      </c>
    </row>
    <row r="60" spans="1:3" ht="22.5" customHeight="1"/>
    <row r="61" spans="1:3" ht="22.5" customHeight="1"/>
    <row r="62" spans="1:3" ht="22.5" customHeight="1"/>
    <row r="63" spans="1:3" ht="22.5" customHeight="1"/>
    <row r="64" spans="1:3" ht="22.5" customHeight="1"/>
    <row r="65" spans="3:16" ht="22.5" customHeight="1"/>
    <row r="66" spans="3:16" ht="22.5" customHeight="1"/>
    <row r="67" spans="3:16" ht="22.5" customHeight="1"/>
    <row r="68" spans="3:16" ht="22.5" customHeight="1"/>
    <row r="69" spans="3:16" ht="22.5" customHeight="1"/>
    <row r="70" spans="3:16" ht="22.5" customHeight="1"/>
    <row r="71" spans="3:16" ht="22.5" customHeight="1"/>
    <row r="72" spans="3:16" ht="22.5" customHeight="1">
      <c r="P72" s="20"/>
    </row>
    <row r="73" spans="3:16" ht="22.5" customHeight="1">
      <c r="P73" s="21"/>
    </row>
    <row r="74" spans="3:16" ht="22.5" customHeight="1">
      <c r="P74" s="21"/>
    </row>
    <row r="75" spans="3:16" ht="22.5" customHeight="1"/>
    <row r="76" spans="3:16" ht="22.5" customHeight="1"/>
    <row r="77" spans="3:16" ht="22.5" customHeight="1">
      <c r="C77" s="12"/>
      <c r="I77" s="11" t="s">
        <v>164</v>
      </c>
    </row>
    <row r="78" spans="3:16" ht="22.5" customHeight="1">
      <c r="C78" s="12"/>
      <c r="I78" s="22"/>
    </row>
    <row r="79" spans="3:16" ht="22.5" customHeight="1">
      <c r="C79" s="12" t="s">
        <v>178</v>
      </c>
      <c r="I79" s="22"/>
    </row>
    <row r="80" spans="3:16" ht="22.5" customHeight="1">
      <c r="C80" s="12"/>
      <c r="I80" s="22"/>
    </row>
    <row r="81" spans="1:12" ht="22.5" customHeight="1">
      <c r="A81" s="13" t="s">
        <v>167</v>
      </c>
      <c r="C81" s="12"/>
      <c r="I81" s="22"/>
    </row>
    <row r="82" spans="1:12" ht="21">
      <c r="A82" s="14"/>
      <c r="B82" s="15" t="s">
        <v>89</v>
      </c>
      <c r="C82" s="15"/>
      <c r="D82" s="15"/>
      <c r="E82" s="15"/>
      <c r="I82" s="22"/>
    </row>
    <row r="83" spans="1:12" ht="21">
      <c r="A83" s="14"/>
      <c r="B83" s="16">
        <v>0</v>
      </c>
      <c r="C83" s="14"/>
      <c r="D83" s="16">
        <v>1</v>
      </c>
      <c r="E83" s="14"/>
      <c r="I83" s="22"/>
    </row>
    <row r="84" spans="1:12" ht="21">
      <c r="A84" s="14" t="s">
        <v>37</v>
      </c>
      <c r="B84" s="14" t="s">
        <v>168</v>
      </c>
      <c r="C84" s="14" t="s">
        <v>117</v>
      </c>
      <c r="D84" s="14" t="s">
        <v>168</v>
      </c>
      <c r="E84" s="14" t="s">
        <v>117</v>
      </c>
      <c r="I84" s="22"/>
    </row>
    <row r="85" spans="1:12" ht="21">
      <c r="A85" s="18" t="s">
        <v>64</v>
      </c>
      <c r="B85" s="16">
        <v>15.303030303030303</v>
      </c>
      <c r="C85" s="17">
        <v>9.0909090909090912E-2</v>
      </c>
      <c r="D85" s="16">
        <v>34.416666666666664</v>
      </c>
      <c r="E85" s="17">
        <v>0.41666666666666669</v>
      </c>
      <c r="I85" s="22"/>
    </row>
    <row r="86" spans="1:12" ht="21">
      <c r="A86" s="18" t="s">
        <v>29</v>
      </c>
      <c r="B86" s="16">
        <v>16.076923076923077</v>
      </c>
      <c r="C86" s="17">
        <v>0.19230769230769232</v>
      </c>
      <c r="D86" s="16">
        <v>35.454545454545453</v>
      </c>
      <c r="E86" s="17">
        <v>0.54545454545454541</v>
      </c>
      <c r="I86" s="22"/>
    </row>
    <row r="87" spans="1:12" ht="21">
      <c r="A87" s="18" t="s">
        <v>27</v>
      </c>
      <c r="B87" s="16">
        <v>14.321428571428571</v>
      </c>
      <c r="C87" s="17">
        <v>0.14285714285714285</v>
      </c>
      <c r="D87" s="16">
        <v>36.166666666666664</v>
      </c>
      <c r="E87" s="17">
        <v>0.5</v>
      </c>
      <c r="I87" s="22"/>
    </row>
    <row r="88" spans="1:12" ht="21">
      <c r="A88" s="18" t="s">
        <v>65</v>
      </c>
      <c r="B88" s="16">
        <v>17.170731707317074</v>
      </c>
      <c r="C88" s="17">
        <v>0</v>
      </c>
      <c r="D88" s="16">
        <v>35.222222222222221</v>
      </c>
      <c r="E88" s="17">
        <v>0.55555555555555558</v>
      </c>
      <c r="I88" s="22"/>
    </row>
    <row r="89" spans="1:12" ht="21">
      <c r="A89" s="18" t="s">
        <v>66</v>
      </c>
      <c r="B89" s="16">
        <v>18.181818181818183</v>
      </c>
      <c r="C89" s="17">
        <v>0.33333333333333331</v>
      </c>
      <c r="D89" s="16">
        <v>34.714285714285715</v>
      </c>
      <c r="E89" s="17">
        <v>0.14285714285714285</v>
      </c>
      <c r="I89" s="22"/>
    </row>
    <row r="90" spans="1:12" ht="21">
      <c r="A90" s="18" t="s">
        <v>28</v>
      </c>
      <c r="B90" s="16">
        <v>15.909090909090908</v>
      </c>
      <c r="C90" s="17">
        <v>0.24242424242424243</v>
      </c>
      <c r="D90" s="16">
        <v>34.200000000000003</v>
      </c>
      <c r="E90" s="17">
        <v>0.6</v>
      </c>
      <c r="I90" s="22"/>
    </row>
    <row r="91" spans="1:12" ht="21">
      <c r="I91" s="22"/>
    </row>
    <row r="92" spans="1:12" ht="21">
      <c r="I92" s="22"/>
    </row>
    <row r="93" spans="1:12" ht="21">
      <c r="A93" s="15" t="s">
        <v>79</v>
      </c>
      <c r="B93" s="15" t="s">
        <v>117</v>
      </c>
      <c r="I93" s="22"/>
    </row>
    <row r="94" spans="1:12" ht="21">
      <c r="A94" s="16">
        <v>34.416666666666664</v>
      </c>
      <c r="B94" s="17">
        <v>0.41666666666666669</v>
      </c>
      <c r="I94" s="22"/>
    </row>
    <row r="95" spans="1:12" ht="21">
      <c r="A95" s="16">
        <v>35.454545454545453</v>
      </c>
      <c r="B95" s="17">
        <v>0.54545454545454541</v>
      </c>
      <c r="I95" s="22"/>
      <c r="L95" s="23"/>
    </row>
    <row r="96" spans="1:12" ht="21">
      <c r="A96" s="16">
        <v>36.166666666666664</v>
      </c>
      <c r="B96" s="17">
        <v>0.5</v>
      </c>
      <c r="I96" s="22"/>
    </row>
    <row r="97" spans="1:9" ht="21">
      <c r="A97" s="16">
        <v>35.222222222222221</v>
      </c>
      <c r="B97" s="17">
        <v>0.55555555555555558</v>
      </c>
      <c r="I97" s="22"/>
    </row>
    <row r="98" spans="1:9" ht="21">
      <c r="A98" s="16">
        <v>34.714285714285715</v>
      </c>
      <c r="B98" s="17">
        <v>0.14285714285714285</v>
      </c>
      <c r="I98" s="22"/>
    </row>
    <row r="99" spans="1:9" ht="15">
      <c r="A99" s="16">
        <v>34.200000000000003</v>
      </c>
      <c r="B99" s="17">
        <v>0.6</v>
      </c>
    </row>
    <row r="100" spans="1:9" ht="22.5" customHeight="1">
      <c r="C100" s="12"/>
    </row>
    <row r="101" spans="1:9" ht="11.25" customHeight="1"/>
    <row r="102" spans="1:9" ht="11.25" customHeight="1"/>
    <row r="103" spans="1:9" ht="11.25" customHeight="1"/>
    <row r="104" spans="1:9" ht="6.75" customHeight="1"/>
    <row r="105" spans="1:9" ht="24" customHeight="1">
      <c r="A105" s="13" t="s">
        <v>163</v>
      </c>
      <c r="B105" s="8">
        <f>CORREL(D85:D90,E85:E90)</f>
        <v>0.18073721277335655</v>
      </c>
    </row>
    <row r="106" spans="1:9" ht="11.25" customHeight="1"/>
    <row r="107" spans="1:9" ht="20.25" customHeight="1"/>
    <row r="108" spans="1:9" ht="23.25" customHeight="1">
      <c r="A108" s="24"/>
    </row>
    <row r="109" spans="1:9" ht="9.75" customHeight="1"/>
    <row r="110" spans="1:9" ht="11.25" hidden="1" customHeight="1"/>
    <row r="111" spans="1:9" ht="22.5" customHeight="1">
      <c r="A111" s="13" t="s">
        <v>169</v>
      </c>
      <c r="E111" s="25" t="s">
        <v>165</v>
      </c>
    </row>
    <row r="112" spans="1:9" ht="15">
      <c r="A112" s="15" t="s">
        <v>37</v>
      </c>
      <c r="B112" s="15" t="s">
        <v>117</v>
      </c>
      <c r="C112" s="15" t="s">
        <v>166</v>
      </c>
    </row>
    <row r="113" spans="1:3" ht="15">
      <c r="A113" s="18" t="s">
        <v>64</v>
      </c>
      <c r="B113" s="17">
        <v>0.17777777777777778</v>
      </c>
      <c r="C113" s="17">
        <v>0.26666666666666666</v>
      </c>
    </row>
    <row r="114" spans="1:3" ht="15">
      <c r="A114" s="18" t="s">
        <v>29</v>
      </c>
      <c r="B114" s="17">
        <v>0.29729729729729731</v>
      </c>
      <c r="C114" s="17">
        <v>0.29729729729729731</v>
      </c>
    </row>
    <row r="115" spans="1:3" ht="15">
      <c r="A115" s="18" t="s">
        <v>27</v>
      </c>
      <c r="B115" s="17">
        <v>0.25</v>
      </c>
      <c r="C115" s="17">
        <v>0.3</v>
      </c>
    </row>
    <row r="116" spans="1:3" ht="15">
      <c r="A116" s="18" t="s">
        <v>65</v>
      </c>
      <c r="B116" s="17">
        <v>0.1</v>
      </c>
      <c r="C116" s="17">
        <v>0.18</v>
      </c>
    </row>
    <row r="117" spans="1:3" ht="15">
      <c r="A117" s="18" t="s">
        <v>66</v>
      </c>
      <c r="B117" s="17">
        <v>0.3</v>
      </c>
      <c r="C117" s="17">
        <v>0.17499999999999999</v>
      </c>
    </row>
    <row r="118" spans="1:3" ht="15">
      <c r="A118" s="18" t="s">
        <v>28</v>
      </c>
      <c r="B118" s="17">
        <v>0.28947368421052633</v>
      </c>
      <c r="C118" s="17">
        <v>0.13157894736842105</v>
      </c>
    </row>
    <row r="119" spans="1:3" ht="11.25" customHeight="1"/>
    <row r="120" spans="1:3" ht="11.25" customHeight="1"/>
    <row r="121" spans="1:3" ht="11.25" customHeight="1"/>
    <row r="122" spans="1:3" ht="11.25" customHeight="1"/>
    <row r="123" spans="1:3" ht="11.25" customHeight="1"/>
    <row r="124" spans="1:3" ht="11.25" customHeight="1" thickBot="1">
      <c r="A124" s="26" t="s">
        <v>117</v>
      </c>
      <c r="B124" s="27" t="s">
        <v>166</v>
      </c>
    </row>
    <row r="125" spans="1:3" ht="11.25" customHeight="1">
      <c r="A125" s="28">
        <v>0.17777777777777778</v>
      </c>
      <c r="B125" s="28">
        <v>0.26666666666666666</v>
      </c>
    </row>
    <row r="126" spans="1:3" ht="11.25" customHeight="1">
      <c r="A126" s="28">
        <v>0.29729729729729731</v>
      </c>
      <c r="B126" s="28">
        <v>0.29729729729729731</v>
      </c>
    </row>
    <row r="127" spans="1:3" ht="11.25" customHeight="1">
      <c r="A127" s="28">
        <v>0.25</v>
      </c>
      <c r="B127" s="28">
        <v>0.3</v>
      </c>
    </row>
    <row r="128" spans="1:3" ht="11.25" customHeight="1">
      <c r="A128" s="28">
        <v>0.1</v>
      </c>
      <c r="B128" s="28">
        <v>0.18</v>
      </c>
    </row>
    <row r="129" spans="1:2" ht="16.5" customHeight="1">
      <c r="A129" s="28">
        <v>0.3</v>
      </c>
      <c r="B129" s="28">
        <v>0.17499999999999999</v>
      </c>
    </row>
    <row r="130" spans="1:2" ht="11.25" customHeight="1">
      <c r="A130" s="29">
        <v>0.28947368421052633</v>
      </c>
      <c r="B130" s="29">
        <v>0.13157894736842105</v>
      </c>
    </row>
    <row r="131" spans="1:2" ht="11.25" customHeight="1"/>
    <row r="132" spans="1:2" ht="11.25" customHeight="1"/>
    <row r="133" spans="1:2" ht="11.25" customHeight="1"/>
    <row r="134" spans="1:2" ht="11.25" customHeight="1"/>
    <row r="135" spans="1:2" ht="11.25" customHeight="1"/>
    <row r="136" spans="1:2" ht="11.25" customHeight="1"/>
    <row r="137" spans="1:2" ht="11.25" customHeight="1"/>
    <row r="138" spans="1:2" ht="11.25" customHeight="1"/>
    <row r="139" spans="1:2" ht="11.25" customHeight="1"/>
    <row r="140" spans="1:2" ht="11.25" customHeight="1"/>
    <row r="141" spans="1:2" ht="11.25" customHeight="1"/>
    <row r="142" spans="1:2" ht="11.25" customHeight="1"/>
    <row r="143" spans="1:2" ht="11.25" customHeight="1"/>
    <row r="144" spans="1:2" ht="11.25" customHeight="1"/>
    <row r="145" spans="9:9" ht="11.25" customHeight="1"/>
    <row r="146" spans="9:9" ht="11.25" customHeight="1"/>
    <row r="147" spans="9:9" ht="11.25" customHeight="1"/>
    <row r="148" spans="9:9" ht="11.25" customHeight="1"/>
    <row r="149" spans="9:9" ht="11.25" customHeight="1"/>
    <row r="150" spans="9:9" ht="11.25" customHeight="1"/>
    <row r="151" spans="9:9" ht="11.25" customHeight="1"/>
    <row r="152" spans="9:9" ht="11.25" customHeight="1"/>
    <row r="153" spans="9:9" ht="11.25" customHeight="1"/>
    <row r="154" spans="9:9" ht="11.25" customHeight="1"/>
    <row r="155" spans="9:9" ht="11.25" customHeight="1"/>
    <row r="156" spans="9:9" ht="11.25" customHeight="1"/>
    <row r="157" spans="9:9" ht="11.25" customHeight="1"/>
    <row r="158" spans="9:9" ht="11.25" customHeight="1"/>
    <row r="159" spans="9:9" ht="40.5" customHeight="1">
      <c r="I159" s="11" t="s">
        <v>170</v>
      </c>
    </row>
    <row r="160" spans="9:9" ht="11.25" customHeight="1"/>
    <row r="161" spans="1:3" ht="11.25" customHeight="1"/>
    <row r="162" spans="1:3" ht="24" customHeight="1">
      <c r="C162" s="12" t="s">
        <v>160</v>
      </c>
    </row>
    <row r="163" spans="1:3" ht="11.25" customHeight="1"/>
    <row r="164" spans="1:3" ht="11.25" customHeight="1"/>
    <row r="165" spans="1:3" ht="11.25" customHeight="1"/>
    <row r="166" spans="1:3" ht="11.25" customHeight="1"/>
    <row r="167" spans="1:3" ht="11.25" customHeight="1">
      <c r="A167" s="30" t="s">
        <v>37</v>
      </c>
      <c r="B167" s="30" t="s">
        <v>93</v>
      </c>
      <c r="C167" s="30" t="s">
        <v>144</v>
      </c>
    </row>
    <row r="168" spans="1:3" ht="11.25" customHeight="1">
      <c r="A168" s="31" t="s">
        <v>65</v>
      </c>
      <c r="B168" s="32">
        <v>4.12</v>
      </c>
      <c r="C168" s="32">
        <v>79.760000000000005</v>
      </c>
    </row>
    <row r="169" spans="1:3" ht="11.25" customHeight="1">
      <c r="A169" s="31" t="s">
        <v>64</v>
      </c>
      <c r="B169" s="32">
        <v>3.6222222222222222</v>
      </c>
      <c r="C169" s="32">
        <v>74.511111111111106</v>
      </c>
    </row>
    <row r="170" spans="1:3" ht="11.25" customHeight="1">
      <c r="A170" s="31" t="s">
        <v>66</v>
      </c>
      <c r="B170" s="32">
        <v>3</v>
      </c>
      <c r="C170" s="32">
        <v>74</v>
      </c>
    </row>
    <row r="171" spans="1:3" ht="11.25" customHeight="1">
      <c r="A171" s="31" t="s">
        <v>28</v>
      </c>
      <c r="B171" s="32">
        <v>3.3947368421052633</v>
      </c>
      <c r="C171" s="32">
        <v>73.60526315789474</v>
      </c>
    </row>
    <row r="172" spans="1:3" ht="11.25" customHeight="1">
      <c r="A172" s="31" t="s">
        <v>27</v>
      </c>
      <c r="B172" s="32">
        <v>3.2749999999999999</v>
      </c>
      <c r="C172" s="32">
        <v>72.275000000000006</v>
      </c>
    </row>
    <row r="173" spans="1:3" ht="11.25" customHeight="1">
      <c r="A173" s="31" t="s">
        <v>29</v>
      </c>
      <c r="B173" s="32">
        <v>3.2432432432432434</v>
      </c>
      <c r="C173" s="32">
        <v>71.351351351351354</v>
      </c>
    </row>
    <row r="174" spans="1:3" ht="11.25" customHeight="1"/>
    <row r="175" spans="1:3" ht="11.25" customHeight="1"/>
    <row r="176" spans="1:3" ht="11.25" customHeight="1"/>
    <row r="177" spans="1:1" ht="11.25" customHeight="1">
      <c r="A177" s="12"/>
    </row>
    <row r="178" spans="1:1" ht="11.25" customHeight="1"/>
    <row r="179" spans="1:1" ht="11.25" customHeight="1"/>
    <row r="180" spans="1:1" ht="11.25" customHeight="1"/>
    <row r="181" spans="1:1" ht="11.25" customHeight="1"/>
    <row r="182" spans="1:1" ht="11.25" customHeight="1"/>
    <row r="183" spans="1:1" ht="11.25" customHeight="1"/>
    <row r="184" spans="1:1" ht="11.25" customHeight="1"/>
    <row r="185" spans="1:1" ht="11.25" customHeight="1"/>
    <row r="186" spans="1:1" ht="11.25" customHeight="1"/>
    <row r="187" spans="1:1" ht="11.25" customHeight="1"/>
    <row r="188" spans="1:1" ht="11.25" customHeight="1"/>
    <row r="189" spans="1:1" ht="11.25" customHeight="1"/>
    <row r="190" spans="1:1" ht="11.25" customHeight="1"/>
    <row r="191" spans="1:1" ht="11.25" customHeight="1"/>
    <row r="192" spans="1:1" ht="11.25" customHeight="1"/>
    <row r="193" spans="1:9" ht="11.25" customHeight="1"/>
    <row r="194" spans="1:9" ht="11.25" customHeight="1"/>
    <row r="195" spans="1:9" ht="11.25" customHeight="1"/>
    <row r="196" spans="1:9" ht="11.25" customHeight="1"/>
    <row r="197" spans="1:9" ht="11.25" customHeight="1"/>
    <row r="198" spans="1:9" ht="30.75" customHeight="1">
      <c r="I198" s="11" t="s">
        <v>171</v>
      </c>
    </row>
    <row r="199" spans="1:9" ht="11.25" customHeight="1"/>
    <row r="200" spans="1:9" ht="11.25" customHeight="1"/>
    <row r="201" spans="1:9" ht="11.25" customHeight="1"/>
    <row r="202" spans="1:9" ht="11.25" customHeight="1"/>
    <row r="203" spans="1:9" ht="11.25" customHeight="1"/>
    <row r="204" spans="1:9" ht="20.25" customHeight="1">
      <c r="C204" s="12" t="s">
        <v>161</v>
      </c>
    </row>
    <row r="205" spans="1:9" ht="15.75" customHeight="1"/>
    <row r="206" spans="1:9" ht="11.25" customHeight="1"/>
    <row r="207" spans="1:9" ht="11.25" customHeight="1"/>
    <row r="208" spans="1:9" ht="15">
      <c r="A208" s="14" t="s">
        <v>67</v>
      </c>
      <c r="B208" s="33" t="s">
        <v>140</v>
      </c>
      <c r="C208" s="14" t="s">
        <v>156</v>
      </c>
      <c r="D208" s="30"/>
    </row>
    <row r="209" spans="1:3" ht="15">
      <c r="A209" s="18" t="s">
        <v>21</v>
      </c>
      <c r="B209" s="34">
        <v>0.41025641025641024</v>
      </c>
      <c r="C209" s="16">
        <v>78</v>
      </c>
    </row>
    <row r="210" spans="1:3" ht="15">
      <c r="A210" s="18" t="s">
        <v>12</v>
      </c>
      <c r="B210" s="34">
        <v>0.36144578313253012</v>
      </c>
      <c r="C210" s="16">
        <v>83</v>
      </c>
    </row>
    <row r="211" spans="1:3" ht="15">
      <c r="A211" s="18" t="s">
        <v>18</v>
      </c>
      <c r="B211" s="34">
        <v>0.3707865168539326</v>
      </c>
      <c r="C211" s="16">
        <v>89</v>
      </c>
    </row>
    <row r="212" spans="1:3" ht="11.25" customHeight="1"/>
    <row r="213" spans="1:3" ht="11.25" customHeight="1"/>
    <row r="214" spans="1:3" ht="11.25" customHeight="1"/>
    <row r="215" spans="1:3" ht="11.25" customHeight="1"/>
    <row r="216" spans="1:3" ht="11.25" customHeight="1"/>
    <row r="217" spans="1:3" ht="11.25" customHeight="1"/>
    <row r="218" spans="1:3" ht="11.25" customHeight="1"/>
    <row r="219" spans="1:3" ht="11.25" customHeight="1">
      <c r="A219" s="35" t="s">
        <v>67</v>
      </c>
      <c r="B219" s="36" t="s">
        <v>140</v>
      </c>
      <c r="C219" s="30" t="s">
        <v>156</v>
      </c>
    </row>
    <row r="220" spans="1:3" ht="11.25" customHeight="1">
      <c r="A220" s="9" t="s">
        <v>21</v>
      </c>
      <c r="B220" s="37">
        <v>0.41025641025641024</v>
      </c>
      <c r="C220" s="9">
        <v>78</v>
      </c>
    </row>
    <row r="221" spans="1:3" ht="11.25" customHeight="1">
      <c r="A221" s="9" t="s">
        <v>12</v>
      </c>
      <c r="B221" s="37">
        <v>0.36144578313253012</v>
      </c>
      <c r="C221" s="9">
        <v>83</v>
      </c>
    </row>
    <row r="222" spans="1:3" ht="11.25" customHeight="1">
      <c r="A222" s="9" t="s">
        <v>18</v>
      </c>
      <c r="B222" s="37">
        <v>0.3707865168539326</v>
      </c>
      <c r="C222" s="9">
        <v>89</v>
      </c>
    </row>
    <row r="223" spans="1:3" ht="11.25" customHeight="1"/>
    <row r="224" spans="1:3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spans="1:9" ht="21.75" customHeight="1">
      <c r="I241" s="11" t="s">
        <v>172</v>
      </c>
    </row>
    <row r="242" spans="1:9" ht="11.25" customHeight="1"/>
    <row r="243" spans="1:9" ht="11.25" customHeight="1"/>
    <row r="244" spans="1:9" ht="11.25" customHeight="1"/>
    <row r="245" spans="1:9" ht="24.75" customHeight="1">
      <c r="C245" s="12" t="s">
        <v>173</v>
      </c>
    </row>
    <row r="246" spans="1:9" ht="11.25" customHeight="1"/>
    <row r="247" spans="1:9" ht="11.25" customHeight="1"/>
    <row r="248" spans="1:9" ht="11.25" customHeight="1"/>
    <row r="249" spans="1:9" ht="11.25" customHeight="1"/>
    <row r="250" spans="1:9" ht="15">
      <c r="A250" s="14" t="s">
        <v>37</v>
      </c>
      <c r="B250" s="14" t="s">
        <v>156</v>
      </c>
      <c r="C250" s="14" t="s">
        <v>117</v>
      </c>
    </row>
    <row r="251" spans="1:9" ht="15">
      <c r="A251" s="18" t="s">
        <v>65</v>
      </c>
      <c r="B251" s="16">
        <v>50</v>
      </c>
      <c r="C251" s="17">
        <v>0.1</v>
      </c>
    </row>
    <row r="252" spans="1:9" ht="15">
      <c r="A252" s="18" t="s">
        <v>64</v>
      </c>
      <c r="B252" s="16">
        <v>45</v>
      </c>
      <c r="C252" s="17">
        <v>0.17777777777777778</v>
      </c>
    </row>
    <row r="253" spans="1:9" ht="15">
      <c r="A253" s="18" t="s">
        <v>66</v>
      </c>
      <c r="B253" s="16">
        <v>40</v>
      </c>
      <c r="C253" s="17">
        <v>0.3</v>
      </c>
    </row>
    <row r="254" spans="1:9" ht="15">
      <c r="A254" s="18" t="s">
        <v>27</v>
      </c>
      <c r="B254" s="16">
        <v>40</v>
      </c>
      <c r="C254" s="17">
        <v>0.25</v>
      </c>
    </row>
    <row r="255" spans="1:9" ht="15">
      <c r="A255" s="18" t="s">
        <v>28</v>
      </c>
      <c r="B255" s="16">
        <v>38</v>
      </c>
      <c r="C255" s="17">
        <v>0.28947368421052633</v>
      </c>
    </row>
    <row r="256" spans="1:9" ht="15">
      <c r="A256" s="18" t="s">
        <v>29</v>
      </c>
      <c r="B256" s="16">
        <v>37</v>
      </c>
      <c r="C256" s="17">
        <v>0.29729729729729731</v>
      </c>
    </row>
    <row r="257" spans="1:3" ht="11.25" customHeight="1"/>
    <row r="258" spans="1:3" ht="11.25" customHeight="1"/>
    <row r="259" spans="1:3" ht="11.25" customHeight="1"/>
    <row r="260" spans="1:3" ht="11.25" customHeight="1">
      <c r="A260" s="30" t="s">
        <v>37</v>
      </c>
      <c r="B260" s="30" t="s">
        <v>156</v>
      </c>
      <c r="C260" s="30" t="s">
        <v>117</v>
      </c>
    </row>
    <row r="261" spans="1:3" ht="11.25" customHeight="1">
      <c r="A261" s="9" t="s">
        <v>65</v>
      </c>
      <c r="B261" s="9">
        <v>50</v>
      </c>
      <c r="C261" s="38">
        <v>0.1</v>
      </c>
    </row>
    <row r="262" spans="1:3" ht="11.25" customHeight="1">
      <c r="A262" s="9" t="s">
        <v>64</v>
      </c>
      <c r="B262" s="9">
        <v>45</v>
      </c>
      <c r="C262" s="38">
        <v>0.17777777777777778</v>
      </c>
    </row>
    <row r="263" spans="1:3" ht="11.25" customHeight="1">
      <c r="A263" s="9" t="s">
        <v>27</v>
      </c>
      <c r="B263" s="9">
        <v>40</v>
      </c>
      <c r="C263" s="38">
        <v>0.25</v>
      </c>
    </row>
    <row r="264" spans="1:3" ht="8.25" customHeight="1">
      <c r="A264" s="9" t="s">
        <v>66</v>
      </c>
      <c r="B264" s="9">
        <v>40</v>
      </c>
      <c r="C264" s="38">
        <v>0.3</v>
      </c>
    </row>
    <row r="265" spans="1:3" ht="11.25" customHeight="1">
      <c r="A265" s="9" t="s">
        <v>28</v>
      </c>
      <c r="B265" s="9">
        <v>38</v>
      </c>
      <c r="C265" s="38">
        <v>0.28947368421052633</v>
      </c>
    </row>
    <row r="266" spans="1:3" ht="11.25" customHeight="1">
      <c r="A266" s="9" t="s">
        <v>29</v>
      </c>
      <c r="B266" s="9">
        <v>37</v>
      </c>
      <c r="C266" s="38">
        <v>0.29729729729729731</v>
      </c>
    </row>
    <row r="267" spans="1:3" ht="11.25" customHeight="1"/>
    <row r="268" spans="1:3" ht="11.25" customHeight="1"/>
    <row r="269" spans="1:3" ht="11.25" customHeight="1"/>
    <row r="270" spans="1:3" ht="11.25" customHeight="1"/>
    <row r="271" spans="1:3" ht="11.25" customHeight="1"/>
    <row r="272" spans="1:3" ht="11.25" customHeight="1"/>
    <row r="273" spans="1:5" ht="11.25" customHeight="1"/>
    <row r="274" spans="1:5" ht="11.25" customHeight="1"/>
    <row r="275" spans="1:5" ht="11.25" customHeight="1"/>
    <row r="276" spans="1:5" ht="11.25" customHeight="1"/>
    <row r="277" spans="1:5" ht="11.25" customHeight="1"/>
    <row r="280" spans="1:5" ht="18.75">
      <c r="C280" s="12"/>
      <c r="D280" s="12"/>
      <c r="E280" s="12"/>
    </row>
    <row r="285" spans="1:5" ht="18.75">
      <c r="A285" s="39"/>
    </row>
    <row r="287" spans="1:5" ht="18.75">
      <c r="A287" s="39"/>
    </row>
    <row r="313" spans="1:1" ht="18.75">
      <c r="A313" s="39"/>
    </row>
    <row r="331" spans="3:20">
      <c r="S331" s="20"/>
      <c r="T331" s="30"/>
    </row>
    <row r="332" spans="3:20">
      <c r="S332" s="40"/>
      <c r="T332" s="41"/>
    </row>
    <row r="333" spans="3:20">
      <c r="S333" s="40"/>
      <c r="T333" s="41"/>
    </row>
    <row r="334" spans="3:20">
      <c r="S334" s="40"/>
      <c r="T334" s="41"/>
    </row>
    <row r="335" spans="3:20" ht="15">
      <c r="C335" s="18"/>
      <c r="D335" s="42"/>
      <c r="E335" s="43"/>
      <c r="R335" s="21"/>
      <c r="S335" s="40"/>
      <c r="T335" s="41"/>
    </row>
    <row r="336" spans="3:20">
      <c r="R336" s="21"/>
      <c r="S336" s="40"/>
      <c r="T336" s="41"/>
    </row>
    <row r="337" spans="18:20">
      <c r="R337" s="21"/>
      <c r="S337" s="40"/>
      <c r="T337" s="41"/>
    </row>
    <row r="338" spans="18:20">
      <c r="S338" s="21"/>
    </row>
    <row r="339" spans="18:20">
      <c r="S339" s="21"/>
    </row>
    <row r="340" spans="18:20">
      <c r="S340" s="21"/>
    </row>
    <row r="341" spans="18:20">
      <c r="S341" s="21"/>
    </row>
    <row r="342" spans="18:20">
      <c r="S342" s="21"/>
    </row>
    <row r="343" spans="18:20">
      <c r="S343" s="21"/>
    </row>
    <row r="344" spans="18:20">
      <c r="S344" s="21"/>
    </row>
    <row r="345" spans="18:20">
      <c r="S345" s="21"/>
    </row>
    <row r="346" spans="18:20">
      <c r="S346" s="21"/>
    </row>
    <row r="347" spans="18:20">
      <c r="S347" s="21"/>
    </row>
    <row r="348" spans="18:20">
      <c r="S348" s="21"/>
    </row>
    <row r="349" spans="18:20">
      <c r="S349" s="21"/>
    </row>
    <row r="350" spans="18:20">
      <c r="S350" s="21"/>
    </row>
    <row r="351" spans="18:20">
      <c r="S351" s="21"/>
    </row>
    <row r="352" spans="18:20">
      <c r="S352" s="21"/>
    </row>
    <row r="353" spans="19:19">
      <c r="S353" s="21"/>
    </row>
    <row r="354" spans="19:19">
      <c r="S354" s="21"/>
    </row>
    <row r="355" spans="19:19">
      <c r="S355" s="21"/>
    </row>
  </sheetData>
  <pageMargins left="0.7" right="0.7" top="0.75" bottom="0.75" header="0.3" footer="0.3"/>
  <drawing r:id="rId8"/>
  <tableParts count="5"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771426-2A7A-4B36-9D43-BE26265259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AC7FD9-EBCF-4CC4-BE1C-34B80F7E835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C1766A65-F7C1-4A05-AEB7-FE8822B53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Grille d’audit </vt:lpstr>
      <vt:lpstr>Méthodologie</vt:lpstr>
      <vt:lpstr>Paramètres</vt:lpstr>
      <vt:lpstr>Data</vt:lpstr>
      <vt:lpstr>Data_Model</vt:lpstr>
      <vt:lpstr>Détails1</vt:lpstr>
      <vt:lpstr>TCD</vt:lpstr>
      <vt:lpstr>Dasboard</vt:lpstr>
      <vt:lpstr>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2022-11-06T05:34:26Z</dcterms:created>
  <dcterms:modified xsi:type="dcterms:W3CDTF">2026-02-24T11:52:30Z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