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12"/>
  <workbookPr codeName="ThisWorkbook"/>
  <mc:AlternateContent xmlns:mc="http://schemas.openxmlformats.org/markup-compatibility/2006">
    <mc:Choice Requires="x15">
      <x15ac:absPath xmlns:x15ac="http://schemas.microsoft.com/office/spreadsheetml/2010/11/ac" url="Y:\PROJEKT_ZESPOLOWY\S1\0.2_pz_Dla_Studentow\"/>
    </mc:Choice>
  </mc:AlternateContent>
  <xr:revisionPtr revIDLastSave="0" documentId="8_{895C0F64-6757-49FE-B80C-C49BF1E8CF80}" xr6:coauthVersionLast="47" xr6:coauthVersionMax="47" xr10:uidLastSave="{00000000-0000-0000-0000-000000000000}"/>
  <bookViews>
    <workbookView xWindow="-108" yWindow="-108" windowWidth="23256" windowHeight="12576" firstSheet="1" xr2:uid="{00000000-000D-0000-FFFF-FFFF00000000}"/>
  </bookViews>
  <sheets>
    <sheet name="Projekt_zespolowy" sheetId="9" r:id="rId1"/>
    <sheet name="10.04.2024 - Minutki" sheetId="10" r:id="rId2"/>
    <sheet name="17.04.2024 - Minutki" sheetId="11" r:id="rId3"/>
  </sheets>
  <definedNames>
    <definedName name="_xlnm.Print_Area" localSheetId="0">Projekt_zespolowy!$A$1:$BN$36</definedName>
    <definedName name="prevWBS" localSheetId="0">Projekt_zespolowy!$A1048576</definedName>
    <definedName name="_xlnm.Print_Titles" localSheetId="0">Projekt_zespolowy!$4:$7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9" l="1"/>
  <c r="I34" i="9"/>
  <c r="F23" i="9"/>
  <c r="I23" i="9" s="1"/>
  <c r="F22" i="9"/>
  <c r="I22" i="9" s="1"/>
  <c r="F25" i="9"/>
  <c r="I25" i="9"/>
  <c r="F18" i="9"/>
  <c r="I18" i="9"/>
  <c r="F20" i="9"/>
  <c r="I20" i="9"/>
  <c r="F28" i="9"/>
  <c r="I28" i="9"/>
  <c r="F15" i="9"/>
  <c r="I15" i="9"/>
  <c r="K6" i="9"/>
  <c r="F9" i="9"/>
  <c r="F13" i="9"/>
  <c r="F33" i="9"/>
  <c r="F17" i="9"/>
  <c r="F37" i="9"/>
  <c r="I37" i="9" s="1"/>
  <c r="F36" i="9"/>
  <c r="I36" i="9" s="1"/>
  <c r="F35" i="9"/>
  <c r="I35" i="9" s="1"/>
  <c r="F14" i="9"/>
  <c r="I14" i="9" s="1"/>
  <c r="F26" i="9"/>
  <c r="F24" i="9"/>
  <c r="I24" i="9" s="1"/>
  <c r="F10" i="9"/>
  <c r="F8" i="9" l="1"/>
  <c r="I8" i="9" s="1"/>
  <c r="F27" i="9"/>
  <c r="I27" i="9" s="1"/>
  <c r="F16" i="9"/>
  <c r="I16" i="9" s="1"/>
  <c r="F12" i="9" l="1"/>
  <c r="I13" i="9" l="1"/>
  <c r="I12" i="9"/>
  <c r="I10" i="9"/>
  <c r="I9" i="9"/>
  <c r="K7" i="9"/>
  <c r="K4" i="9"/>
  <c r="A8" i="9"/>
  <c r="L6" i="9" l="1"/>
  <c r="F19" i="9" l="1"/>
  <c r="I19" i="9" s="1"/>
  <c r="I17" i="9"/>
  <c r="F30" i="9"/>
  <c r="I30" i="9" s="1"/>
  <c r="F29" i="9"/>
  <c r="I29" i="9" s="1"/>
  <c r="M6" i="9"/>
  <c r="F31" i="9" l="1"/>
  <c r="I31" i="9" s="1"/>
  <c r="N6" i="9"/>
  <c r="F32" i="9" l="1"/>
  <c r="I32" i="9" s="1"/>
  <c r="O6" i="9"/>
  <c r="K5" i="9"/>
  <c r="I33" i="9" l="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l="1"/>
  <c r="A14" i="9" l="1"/>
  <c r="A15" i="9" s="1"/>
  <c r="A16" i="9" l="1"/>
  <c r="A17" i="9" s="1"/>
  <c r="A18" i="9" l="1"/>
  <c r="A19" i="9" s="1"/>
  <c r="A20" i="9"/>
  <c r="A21" i="9" s="1"/>
  <c r="A22" i="9" s="1"/>
  <c r="A23" i="9" l="1"/>
  <c r="A24" i="9" s="1"/>
  <c r="A25" i="9"/>
  <c r="A26" i="9" s="1"/>
  <c r="A27" i="9" s="1"/>
  <c r="A28" i="9" s="1"/>
  <c r="A29" i="9" s="1"/>
  <c r="A30" i="9" s="1"/>
  <c r="A31" i="9" s="1"/>
  <c r="A32" i="9" s="1"/>
  <c r="A33" i="9" s="1"/>
  <c r="F21" i="9"/>
  <c r="I21" i="9" s="1"/>
  <c r="A34" i="9" l="1"/>
  <c r="A35" i="9" s="1"/>
  <c r="A36" i="9" s="1"/>
  <c r="A3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<sst xmlns="http://schemas.openxmlformats.org/spreadsheetml/2006/main" count="125" uniqueCount="86">
  <si>
    <t>Temat projektu: Opracowaniu modelu predykcyjnego dla potrzeb budowy aplikacji szacowania wartości rynkowej nieruchomości mieszkalnych</t>
  </si>
  <si>
    <t xml:space="preserve">Project Start Date </t>
  </si>
  <si>
    <t xml:space="preserve">Display Week </t>
  </si>
  <si>
    <t>WBS</t>
  </si>
  <si>
    <t>TASK</t>
  </si>
  <si>
    <t>ASSIGNE</t>
  </si>
  <si>
    <t>PREDECESSOR</t>
  </si>
  <si>
    <t>START</t>
  </si>
  <si>
    <t>END</t>
  </si>
  <si>
    <t>DAYS</t>
  </si>
  <si>
    <t>% DONE</t>
  </si>
  <si>
    <t>WORK DAYS</t>
  </si>
  <si>
    <t>Przygotowanie do projektu</t>
  </si>
  <si>
    <t>Przygotowanie harmonogramu projektu</t>
  </si>
  <si>
    <t>Wszyscy</t>
  </si>
  <si>
    <t>Zapoznanie z dziedziną</t>
  </si>
  <si>
    <t>Wybór technologii</t>
  </si>
  <si>
    <t>Zdefiniowanie zakresu i celów projektu</t>
  </si>
  <si>
    <t>Analiza SWOT</t>
  </si>
  <si>
    <t>Mateusz, Dominik</t>
  </si>
  <si>
    <t>Przegląd literatury</t>
  </si>
  <si>
    <t>Utworzenie repozytorium</t>
  </si>
  <si>
    <t>Arek</t>
  </si>
  <si>
    <t xml:space="preserve">Przygotowanie prototypu </t>
  </si>
  <si>
    <t>Utworzenie prototypu interfejsu</t>
  </si>
  <si>
    <t>Diagramy UML struktury projektu</t>
  </si>
  <si>
    <t>Planowanie zasobów</t>
  </si>
  <si>
    <t>Przygotowanie modelu predykcyjnego</t>
  </si>
  <si>
    <t>Przygotowanie i walidacja danych</t>
  </si>
  <si>
    <t>Dominik, Arek</t>
  </si>
  <si>
    <t>Przygotowanie prototypu modelu predykcyjnego</t>
  </si>
  <si>
    <t>Selekcja modeli treningowych</t>
  </si>
  <si>
    <t>Trenowanie sieci</t>
  </si>
  <si>
    <t>Dominik, Arek, Mateusz</t>
  </si>
  <si>
    <t>Testowanie modelu</t>
  </si>
  <si>
    <t>Zapisanie najlepszego modelu</t>
  </si>
  <si>
    <t>Implementacja i wdrożenie aplikacji</t>
  </si>
  <si>
    <t>Przygotowanie interfejsu użytkownika</t>
  </si>
  <si>
    <t>Jeremi, Konrad</t>
  </si>
  <si>
    <t xml:space="preserve">Implementacja backend </t>
  </si>
  <si>
    <t>Implementacja front-end</t>
  </si>
  <si>
    <t>Implementacja modelu predykcyjnego</t>
  </si>
  <si>
    <t>Testy integracyjne</t>
  </si>
  <si>
    <t>Testy manualne</t>
  </si>
  <si>
    <t>Opracowanie struktury bazy danych (model BD)</t>
  </si>
  <si>
    <t>Arek, Mateusz</t>
  </si>
  <si>
    <t>Dokumentacja</t>
  </si>
  <si>
    <t>Raport końcowy</t>
  </si>
  <si>
    <t>Prezentacja końcowa</t>
  </si>
  <si>
    <t>27.03-10.04</t>
  </si>
  <si>
    <t>Co udało się zrobić</t>
  </si>
  <si>
    <t>Co jest do zrobienia</t>
  </si>
  <si>
    <t>Model:</t>
  </si>
  <si>
    <t>Dokonanie wyboru, które cechy będą ostatecznie możliwe do wyboru na stronie</t>
  </si>
  <si>
    <t>Testowanie sieci</t>
  </si>
  <si>
    <t>Opracowano modele dla 14, 7, 4 cech wejściowych</t>
  </si>
  <si>
    <t>Przeszukiwanie najlepszych hiperparametrów</t>
  </si>
  <si>
    <t>Selekcja formatu wyeksportowanego modelu</t>
  </si>
  <si>
    <t>Front-end:</t>
  </si>
  <si>
    <t>Wygenerowano cztery prototypy interfejsu użytkownika</t>
  </si>
  <si>
    <t>Na podstawie wspólnego wyboru tworzona będzie ostateczna wersja makiety</t>
  </si>
  <si>
    <t>Grupowo wybrano szatę kolorystyczną oraz graficzną</t>
  </si>
  <si>
    <t>Inicjacja projektu w Vuetify</t>
  </si>
  <si>
    <t>Baza danych:</t>
  </si>
  <si>
    <t>Zapisywanie użytkowników</t>
  </si>
  <si>
    <t>Zapisywanie nieruchomości</t>
  </si>
  <si>
    <t>Uzasadnienie: dyskusja nakierowana została przede wszystkim na auto-generację danych w opraciu o parametry typu mediana dla wybranych cech wejściowych co skutkować może koniecznością zmiany modelu bazy danych.</t>
  </si>
  <si>
    <t>(?)Zapisywanie wartości historycznych nieruchomości oraz odchyłek od średniej</t>
  </si>
  <si>
    <t>Back-end:</t>
  </si>
  <si>
    <t>Utworzono projekt Java Spring Boot (java 19)</t>
  </si>
  <si>
    <t>Robocza wersja aplikacji back-endowej obsługująca jeden end-point</t>
  </si>
  <si>
    <t>Obmyślono wstępny koncept bazy danych</t>
  </si>
  <si>
    <t>zwracający wynik w postaci ceny nieruchomości na bazie danych wejściowych</t>
  </si>
  <si>
    <t>Baza danych: MongoDB</t>
  </si>
  <si>
    <t>Inne:</t>
  </si>
  <si>
    <t>Rozmawialiśmy o przyszłościowym rozwoju aplikacji</t>
  </si>
  <si>
    <t>Utworzenie warstwy normalizującej cechy wejściowe modelu.</t>
  </si>
  <si>
    <t>Utworzenie modelu dopasowującego liczbę cech wejściowych opartego na np: medianie wartości cech.</t>
  </si>
  <si>
    <t>Utworzyć macierz pomyłek, znaleźć wskaźniki jakości modelu regresji.</t>
  </si>
  <si>
    <t>Rozeznanie możliwości budowy warstwy Front-End'owej</t>
  </si>
  <si>
    <t>Baza danych</t>
  </si>
  <si>
    <t>Dodano osobne zadanie wykonania struktury bazy danych do wykresu GANTT'a</t>
  </si>
  <si>
    <t>Opracowanie bazy danych przeniesione na dalszy etap prac.</t>
  </si>
  <si>
    <t>Implementacja modelu predykcyjnego do projektu Spring Boot</t>
  </si>
  <si>
    <t>Zrefaktoryzowana wersja aplikacji back-endowej + obsługa pozostałych (bardziej zaawansowanych) modeli predykcyjnych. Dyskusja konieczności zastosowanie DTO dla przemapowywania niezbędnych danych w bardziej zaaw. modelach. Spojrzenie na opcje przyjmowania wartości na podstawie median co umożliwi używanie tego najbardziej zaawansowanego modelu</t>
  </si>
  <si>
    <t>Przygotowanie REST GET endpointa obsługującego użycie modelu predykcyjnego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</si>
</sst>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7">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1"/>
      <color rgb="FF000000"/>
      <name val="Aptos Narrow"/>
      <charset val="1"/>
    </font>
    <font>
      <sz val="9"/>
      <color rgb="FF000000"/>
      <name val="Arial"/>
      <scheme val="minor"/>
    </font>
    <font>
      <b/>
      <sz val="12"/>
      <name val="Arial"/>
    </font>
    <font>
      <b/>
      <sz val="14"/>
      <color rgb="FF000000"/>
      <name val="Aptos Narrow"/>
      <charset val="1"/>
    </font>
    <font>
      <b/>
      <sz val="10"/>
      <name val="Arial"/>
    </font>
    <font>
      <b/>
      <sz val="10"/>
      <color theme="1"/>
      <name val="Arial"/>
    </font>
    <font>
      <b/>
      <sz val="11"/>
      <color rgb="FF000000"/>
      <name val="Aptos Narrow"/>
      <charset val="1"/>
    </font>
    <font>
      <sz val="10"/>
      <color rgb="FF000000"/>
      <name val="Arial"/>
    </font>
    <font>
      <b/>
      <sz val="10"/>
      <color rgb="FF000000"/>
      <name val="Arial"/>
    </font>
    <font>
      <b/>
      <sz val="18"/>
      <color rgb="FF000000"/>
      <name val="Aptos Narrow"/>
      <charset val="1"/>
    </font>
    <font>
      <b/>
      <sz val="18"/>
      <name val="Arial"/>
    </font>
    <font>
      <b/>
      <strike/>
      <sz val="11"/>
      <color rgb="FF000000"/>
      <name val="Aptos Narrow"/>
      <charset val="1"/>
    </font>
    <font>
      <strike/>
      <sz val="10"/>
      <name val="Arial"/>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rgb="FF000000"/>
      </left>
      <right/>
      <top style="thin">
        <color indexed="22"/>
      </top>
      <bottom style="thin">
        <color indexed="22"/>
      </bottom>
      <diagonal/>
    </border>
    <border>
      <left style="thin">
        <color rgb="FF000000"/>
      </left>
      <right/>
      <top/>
      <bottom/>
      <diagonal/>
    </border>
    <border>
      <left/>
      <right style="thin">
        <color rgb="FF000000"/>
      </right>
      <top style="thin">
        <color indexed="22"/>
      </top>
      <bottom style="thin">
        <color indexed="22"/>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48">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4" fillId="21" borderId="10" xfId="0" applyFont="1" applyFill="1" applyBorder="1" applyAlignment="1">
      <alignment horizontal="left" vertical="center"/>
    </xf>
    <xf numFmtId="0" fontId="34" fillId="21" borderId="10" xfId="0" applyFont="1" applyFill="1" applyBorder="1" applyAlignment="1">
      <alignment vertical="center"/>
    </xf>
    <xf numFmtId="0" fontId="30" fillId="21" borderId="10" xfId="0" applyFont="1" applyFill="1" applyBorder="1" applyAlignment="1">
      <alignment vertical="center"/>
    </xf>
    <xf numFmtId="0" fontId="30" fillId="21" borderId="10" xfId="0" applyFont="1" applyFill="1" applyBorder="1" applyAlignment="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3" borderId="11" xfId="0" applyNumberFormat="1" applyFont="1" applyFill="1" applyBorder="1" applyAlignment="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34" fillId="21" borderId="13" xfId="0" applyFont="1" applyFill="1" applyBorder="1" applyAlignment="1">
      <alignment horizontal="left" vertical="center"/>
    </xf>
    <xf numFmtId="0" fontId="34" fillId="21" borderId="13" xfId="0" applyFont="1" applyFill="1" applyBorder="1" applyAlignment="1">
      <alignment vertical="center"/>
    </xf>
    <xf numFmtId="0" fontId="30" fillId="21" borderId="13" xfId="0" applyFont="1" applyFill="1" applyBorder="1" applyAlignment="1">
      <alignment vertical="center"/>
    </xf>
    <xf numFmtId="0" fontId="30" fillId="21" borderId="13" xfId="0" applyFont="1" applyFill="1" applyBorder="1" applyAlignment="1">
      <alignment horizontal="center" vertical="center"/>
    </xf>
    <xf numFmtId="165" fontId="30" fillId="21" borderId="13" xfId="0" applyNumberFormat="1" applyFont="1" applyFill="1" applyBorder="1" applyAlignment="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lignment horizontal="center" vertical="center"/>
    </xf>
    <xf numFmtId="166" fontId="3" fillId="0" borderId="14" xfId="0" applyNumberFormat="1" applyFont="1" applyBorder="1" applyAlignment="1">
      <alignment horizontal="center" vertical="center" shrinkToFit="1"/>
    </xf>
    <xf numFmtId="166" fontId="3" fillId="0" borderId="15" xfId="0" applyNumberFormat="1" applyFont="1" applyBorder="1" applyAlignment="1">
      <alignment horizontal="center" vertical="center" shrinkToFit="1"/>
    </xf>
    <xf numFmtId="1" fontId="37" fillId="21" borderId="13" xfId="0" applyNumberFormat="1" applyFont="1" applyFill="1" applyBorder="1" applyAlignment="1">
      <alignment horizontal="center" vertical="center"/>
    </xf>
    <xf numFmtId="1" fontId="38" fillId="0" borderId="11" xfId="0" applyNumberFormat="1" applyFont="1" applyBorder="1" applyAlignment="1">
      <alignment horizontal="center" vertical="center"/>
    </xf>
    <xf numFmtId="1" fontId="37" fillId="21" borderId="10" xfId="0" applyNumberFormat="1" applyFont="1" applyFill="1" applyBorder="1" applyAlignment="1">
      <alignment horizontal="center" vertical="center"/>
    </xf>
    <xf numFmtId="165" fontId="35" fillId="22" borderId="11" xfId="0" applyNumberFormat="1" applyFont="1" applyFill="1" applyBorder="1" applyAlignment="1">
      <alignment horizontal="center" vertical="center"/>
    </xf>
    <xf numFmtId="165" fontId="35" fillId="0" borderId="11" xfId="0" applyNumberFormat="1" applyFont="1" applyBorder="1" applyAlignment="1">
      <alignment horizontal="center" vertical="center"/>
    </xf>
    <xf numFmtId="165" fontId="30" fillId="21" borderId="10" xfId="0" applyNumberFormat="1" applyFont="1" applyFill="1" applyBorder="1" applyAlignment="1">
      <alignment horizontal="center" vertical="center"/>
    </xf>
    <xf numFmtId="0" fontId="30" fillId="21" borderId="13" xfId="0" applyFont="1" applyFill="1" applyBorder="1" applyAlignment="1">
      <alignment horizontal="left" vertical="center"/>
    </xf>
    <xf numFmtId="9" fontId="30" fillId="0" borderId="10" xfId="0" applyNumberFormat="1" applyFont="1" applyBorder="1" applyAlignment="1">
      <alignment horizontal="left" vertical="center"/>
    </xf>
    <xf numFmtId="0" fontId="30" fillId="21" borderId="10" xfId="0" applyFont="1" applyFill="1" applyBorder="1" applyAlignment="1">
      <alignment horizontal="left" vertical="center"/>
    </xf>
    <xf numFmtId="0" fontId="39" fillId="0" borderId="0" xfId="0" applyFont="1"/>
    <xf numFmtId="0" fontId="39" fillId="0" borderId="0" xfId="0" applyFont="1" applyAlignment="1">
      <alignment horizontal="right" vertical="center"/>
    </xf>
    <xf numFmtId="165" fontId="30" fillId="21" borderId="13" xfId="0" applyNumberFormat="1" applyFont="1" applyFill="1" applyBorder="1" applyAlignment="1">
      <alignment horizontal="center" vertical="center"/>
    </xf>
    <xf numFmtId="0" fontId="40" fillId="0" borderId="16" xfId="0" applyFont="1" applyBorder="1" applyAlignment="1">
      <alignment horizontal="left" vertical="center"/>
    </xf>
    <xf numFmtId="0" fontId="40" fillId="0" borderId="16" xfId="0" applyFont="1" applyBorder="1" applyAlignment="1">
      <alignment horizontal="center" vertical="center" wrapText="1"/>
    </xf>
    <xf numFmtId="0" fontId="41" fillId="0" borderId="16" xfId="0" applyFont="1" applyBorder="1" applyAlignment="1">
      <alignment horizontal="center" vertical="center" wrapText="1"/>
    </xf>
    <xf numFmtId="0" fontId="40" fillId="0" borderId="16" xfId="0" applyFont="1" applyBorder="1" applyAlignment="1">
      <alignment horizontal="center" vertical="center"/>
    </xf>
    <xf numFmtId="0" fontId="30" fillId="0" borderId="17" xfId="0" applyFont="1" applyBorder="1" applyAlignment="1">
      <alignment horizontal="center" vertical="center" shrinkToFit="1"/>
    </xf>
    <xf numFmtId="0" fontId="30" fillId="0" borderId="18" xfId="0" applyFont="1" applyBorder="1" applyAlignment="1">
      <alignment horizontal="center" vertical="center" shrinkToFit="1"/>
    </xf>
    <xf numFmtId="0" fontId="30" fillId="0" borderId="19" xfId="0" applyFont="1" applyBorder="1" applyAlignment="1">
      <alignment horizontal="center" vertical="center" shrinkToFit="1"/>
    </xf>
    <xf numFmtId="0" fontId="42" fillId="0" borderId="0" xfId="0" applyFont="1" applyAlignment="1" applyProtection="1">
      <alignment vertical="center"/>
      <protection locked="0"/>
    </xf>
    <xf numFmtId="0" fontId="30" fillId="0" borderId="10" xfId="0" applyFont="1" applyBorder="1" applyAlignment="1">
      <alignment vertical="center" wrapText="1"/>
    </xf>
    <xf numFmtId="0" fontId="35" fillId="0" borderId="11" xfId="0" applyFont="1" applyBorder="1" applyAlignment="1">
      <alignment horizontal="center" vertical="center"/>
    </xf>
    <xf numFmtId="0" fontId="33" fillId="0" borderId="20" xfId="0" applyFont="1" applyBorder="1" applyAlignment="1" applyProtection="1">
      <alignment horizontal="center" vertical="center"/>
      <protection locked="0"/>
    </xf>
    <xf numFmtId="0" fontId="1" fillId="0" borderId="0" xfId="0" applyFont="1" applyAlignment="1">
      <alignment horizontal="right" vertical="center"/>
    </xf>
    <xf numFmtId="0" fontId="8" fillId="0" borderId="0" xfId="0" applyFont="1" applyProtection="1">
      <protection locked="0"/>
    </xf>
    <xf numFmtId="9" fontId="0" fillId="0" borderId="0" xfId="0" applyNumberFormat="1"/>
    <xf numFmtId="0" fontId="30" fillId="0" borderId="21" xfId="0" applyFont="1" applyBorder="1" applyAlignment="1">
      <alignment vertical="center"/>
    </xf>
    <xf numFmtId="0" fontId="30" fillId="21" borderId="21" xfId="0" applyFont="1" applyFill="1" applyBorder="1" applyAlignment="1">
      <alignment vertical="center"/>
    </xf>
    <xf numFmtId="0" fontId="45" fillId="0" borderId="0" xfId="0" applyFont="1"/>
    <xf numFmtId="9" fontId="35" fillId="23" borderId="11" xfId="40" applyFont="1" applyFill="1" applyBorder="1" applyAlignment="1">
      <alignment horizontal="center" vertical="center"/>
    </xf>
    <xf numFmtId="0" fontId="44" fillId="0" borderId="22" xfId="0" applyFont="1" applyBorder="1"/>
    <xf numFmtId="1" fontId="30" fillId="21" borderId="10" xfId="40" applyNumberFormat="1" applyFont="1" applyFill="1" applyBorder="1" applyAlignment="1">
      <alignment horizontal="center" vertical="center"/>
    </xf>
    <xf numFmtId="9" fontId="30" fillId="21" borderId="10" xfId="40" applyFont="1" applyFill="1" applyBorder="1" applyAlignment="1">
      <alignment horizontal="center" vertical="center"/>
    </xf>
    <xf numFmtId="0" fontId="30" fillId="0" borderId="23" xfId="0" applyFont="1" applyBorder="1" applyAlignment="1">
      <alignment vertical="center" wrapText="1"/>
    </xf>
    <xf numFmtId="0" fontId="44" fillId="0" borderId="0" xfId="0" applyFont="1"/>
    <xf numFmtId="0" fontId="47" fillId="0" borderId="0" xfId="0" applyFont="1"/>
    <xf numFmtId="0" fontId="48" fillId="0" borderId="0" xfId="0" applyFont="1"/>
    <xf numFmtId="0" fontId="49" fillId="0" borderId="0" xfId="0" applyFont="1"/>
    <xf numFmtId="0" fontId="48" fillId="26" borderId="0" xfId="0" applyFont="1" applyFill="1"/>
    <xf numFmtId="0" fontId="0" fillId="27" borderId="0" xfId="0" applyFill="1"/>
    <xf numFmtId="0" fontId="50" fillId="24" borderId="0" xfId="0" applyFont="1" applyFill="1"/>
    <xf numFmtId="0" fontId="51" fillId="26" borderId="0" xfId="0" applyFont="1" applyFill="1"/>
    <xf numFmtId="0" fontId="52" fillId="26" borderId="0" xfId="0" applyFont="1" applyFill="1"/>
    <xf numFmtId="0" fontId="36" fillId="0" borderId="14" xfId="0" applyFont="1" applyBorder="1" applyAlignment="1">
      <alignment horizontal="center" vertical="center"/>
    </xf>
    <xf numFmtId="0" fontId="36" fillId="0" borderId="12" xfId="0" applyFont="1" applyBorder="1" applyAlignment="1">
      <alignment horizontal="center" vertical="center"/>
    </xf>
    <xf numFmtId="0" fontId="36" fillId="0" borderId="15" xfId="0" applyFont="1" applyBorder="1" applyAlignment="1">
      <alignment horizontal="center" vertical="center"/>
    </xf>
    <xf numFmtId="167" fontId="33" fillId="0" borderId="14" xfId="0" applyNumberFormat="1" applyFont="1" applyBorder="1" applyAlignment="1">
      <alignment horizontal="center" vertical="center"/>
    </xf>
    <xf numFmtId="167" fontId="33" fillId="0" borderId="12" xfId="0" applyNumberFormat="1" applyFont="1" applyBorder="1" applyAlignment="1">
      <alignment horizontal="center" vertical="center"/>
    </xf>
    <xf numFmtId="167" fontId="33" fillId="0" borderId="15" xfId="0" applyNumberFormat="1" applyFont="1" applyBorder="1" applyAlignment="1">
      <alignment horizontal="center" vertical="center"/>
    </xf>
    <xf numFmtId="0" fontId="43" fillId="0" borderId="0" xfId="34" applyFont="1" applyBorder="1" applyAlignment="1" applyProtection="1">
      <alignment horizontal="left" vertical="center"/>
    </xf>
    <xf numFmtId="164" fontId="33" fillId="0" borderId="20" xfId="0" applyNumberFormat="1" applyFont="1" applyBorder="1" applyAlignment="1" applyProtection="1">
      <alignment horizontal="center" vertical="center" shrinkToFit="1"/>
      <protection locked="0"/>
    </xf>
    <xf numFmtId="0" fontId="0" fillId="0" borderId="0" xfId="0" applyAlignment="1">
      <alignment horizontal="center" vertical="center" wrapText="1"/>
    </xf>
    <xf numFmtId="0" fontId="0" fillId="0" borderId="0" xfId="0" applyAlignment="1">
      <alignment horizontal="left"/>
    </xf>
    <xf numFmtId="0" fontId="46" fillId="0" borderId="0" xfId="0" applyFont="1" applyAlignment="1">
      <alignment horizontal="center"/>
    </xf>
    <xf numFmtId="0" fontId="0" fillId="0" borderId="0" xfId="0" applyAlignment="1"/>
    <xf numFmtId="0" fontId="53" fillId="0" borderId="0" xfId="0" applyFont="1" applyAlignment="1">
      <alignment horizontal="center" vertical="center"/>
    </xf>
    <xf numFmtId="0" fontId="54" fillId="0" borderId="0" xfId="0" applyFont="1" applyAlignment="1">
      <alignment horizontal="center" wrapText="1"/>
    </xf>
    <xf numFmtId="0" fontId="0" fillId="0" borderId="0" xfId="0" applyAlignment="1"/>
    <xf numFmtId="0" fontId="52" fillId="25" borderId="0" xfId="0" applyFont="1" applyFill="1" applyAlignment="1">
      <alignment horizontal="center" vertical="center"/>
    </xf>
    <xf numFmtId="0" fontId="0" fillId="0" borderId="24" xfId="0" applyBorder="1" applyAlignment="1">
      <alignment horizontal="left" vertical="center"/>
    </xf>
    <xf numFmtId="0" fontId="0" fillId="0" borderId="24" xfId="0" applyBorder="1" applyAlignment="1">
      <alignment horizontal="left" vertical="center" wrapText="1"/>
    </xf>
    <xf numFmtId="0" fontId="56" fillId="0" borderId="24" xfId="0" applyFont="1" applyBorder="1" applyAlignment="1">
      <alignment horizontal="left" vertical="center"/>
    </xf>
    <xf numFmtId="0" fontId="0" fillId="25" borderId="24" xfId="0" applyFill="1" applyBorder="1" applyAlignment="1">
      <alignment horizontal="left" vertical="center" wrapText="1"/>
    </xf>
    <xf numFmtId="0" fontId="0" fillId="25" borderId="27" xfId="0" applyFill="1" applyBorder="1" applyAlignment="1">
      <alignment horizontal="left" vertical="center" wrapText="1"/>
    </xf>
    <xf numFmtId="0" fontId="0" fillId="25" borderId="28" xfId="0" applyFill="1" applyBorder="1" applyAlignment="1">
      <alignment horizontal="left" vertical="center" wrapText="1"/>
    </xf>
    <xf numFmtId="0" fontId="0" fillId="25" borderId="30" xfId="0" applyFill="1" applyBorder="1" applyAlignment="1">
      <alignment horizontal="left" vertical="center" wrapText="1"/>
    </xf>
    <xf numFmtId="0" fontId="0" fillId="25" borderId="32" xfId="0" applyFill="1" applyBorder="1" applyAlignment="1">
      <alignment horizontal="left" vertical="center" wrapText="1"/>
    </xf>
    <xf numFmtId="0" fontId="0" fillId="25" borderId="33" xfId="0" applyFill="1" applyBorder="1" applyAlignment="1">
      <alignment horizontal="left" vertical="center" wrapText="1"/>
    </xf>
    <xf numFmtId="0" fontId="56" fillId="0" borderId="26" xfId="0" applyFont="1" applyBorder="1" applyAlignment="1">
      <alignment horizontal="left" vertical="center"/>
    </xf>
    <xf numFmtId="0" fontId="56" fillId="0" borderId="27" xfId="0" applyFont="1" applyBorder="1" applyAlignment="1">
      <alignment horizontal="left" vertical="center"/>
    </xf>
    <xf numFmtId="0" fontId="56" fillId="0" borderId="28" xfId="0" applyFont="1" applyBorder="1" applyAlignment="1">
      <alignment horizontal="left" vertical="center"/>
    </xf>
    <xf numFmtId="0" fontId="56" fillId="0" borderId="29" xfId="0" applyFont="1" applyBorder="1" applyAlignment="1">
      <alignment horizontal="left" vertical="center"/>
    </xf>
    <xf numFmtId="0" fontId="56" fillId="0" borderId="30" xfId="0" applyFont="1" applyBorder="1" applyAlignment="1">
      <alignment horizontal="left" vertical="center"/>
    </xf>
    <xf numFmtId="0" fontId="56" fillId="0" borderId="31" xfId="0" applyFont="1" applyBorder="1" applyAlignment="1">
      <alignment horizontal="left" vertical="center"/>
    </xf>
    <xf numFmtId="0" fontId="56" fillId="0" borderId="32" xfId="0" applyFont="1" applyBorder="1" applyAlignment="1">
      <alignment horizontal="left" vertical="center"/>
    </xf>
    <xf numFmtId="0" fontId="56" fillId="0" borderId="33" xfId="0" applyFont="1" applyBorder="1" applyAlignment="1">
      <alignment horizontal="left" vertical="center"/>
    </xf>
    <xf numFmtId="0" fontId="55" fillId="24" borderId="25" xfId="0" applyFont="1" applyFill="1" applyBorder="1" applyAlignment="1">
      <alignment horizontal="center" vertical="center"/>
    </xf>
    <xf numFmtId="0" fontId="0" fillId="25" borderId="34" xfId="0" applyFill="1" applyBorder="1" applyAlignment="1">
      <alignment horizontal="left" vertical="center" wrapText="1"/>
    </xf>
    <xf numFmtId="0" fontId="0" fillId="25" borderId="35" xfId="0" applyFill="1" applyBorder="1" applyAlignment="1">
      <alignment horizontal="left" vertical="center" wrapText="1"/>
    </xf>
    <xf numFmtId="0" fontId="0" fillId="25" borderId="36" xfId="0" applyFill="1" applyBorder="1" applyAlignment="1">
      <alignment horizontal="left" vertical="center" wrapText="1"/>
    </xf>
    <xf numFmtId="0" fontId="48" fillId="25" borderId="26" xfId="0" applyFont="1" applyFill="1" applyBorder="1" applyAlignment="1">
      <alignment horizontal="center" vertical="center"/>
    </xf>
    <xf numFmtId="0" fontId="0" fillId="0" borderId="27" xfId="0" applyBorder="1" applyAlignment="1">
      <alignment horizontal="left" vertical="center" wrapText="1"/>
    </xf>
    <xf numFmtId="0" fontId="0" fillId="0" borderId="28" xfId="0" applyBorder="1" applyAlignment="1">
      <alignment horizontal="left" vertical="center" wrapText="1"/>
    </xf>
    <xf numFmtId="0" fontId="48" fillId="25" borderId="29" xfId="0" applyFont="1" applyFill="1" applyBorder="1" applyAlignment="1">
      <alignment horizontal="center" vertical="center"/>
    </xf>
    <xf numFmtId="0" fontId="0" fillId="0" borderId="30" xfId="0" applyBorder="1" applyAlignment="1">
      <alignment horizontal="left" vertical="center" wrapText="1"/>
    </xf>
    <xf numFmtId="0" fontId="48" fillId="25" borderId="31" xfId="0" applyFont="1" applyFill="1" applyBorder="1" applyAlignment="1">
      <alignment horizontal="center" vertical="center"/>
    </xf>
    <xf numFmtId="0" fontId="0" fillId="0" borderId="32" xfId="0" applyBorder="1" applyAlignment="1">
      <alignment horizontal="left" vertical="center" wrapText="1"/>
    </xf>
    <xf numFmtId="0" fontId="0" fillId="0" borderId="33" xfId="0" applyBorder="1" applyAlignment="1">
      <alignment horizontal="left" vertical="center" wrapText="1"/>
    </xf>
    <xf numFmtId="0" fontId="52" fillId="25" borderId="37" xfId="0" applyFont="1" applyFill="1" applyBorder="1"/>
    <xf numFmtId="0" fontId="0" fillId="0" borderId="38" xfId="0" applyBorder="1" applyAlignment="1">
      <alignment horizontal="left"/>
    </xf>
    <xf numFmtId="0" fontId="0" fillId="0" borderId="39" xfId="0" applyBorder="1" applyAlignment="1">
      <alignment horizontal="left"/>
    </xf>
    <xf numFmtId="0" fontId="49" fillId="0" borderId="26" xfId="0" applyFont="1" applyBorder="1" applyAlignment="1">
      <alignment horizontal="center" vertical="center"/>
    </xf>
    <xf numFmtId="0" fontId="44" fillId="0" borderId="27" xfId="0" applyFont="1" applyBorder="1" applyAlignment="1"/>
    <xf numFmtId="0" fontId="44" fillId="0" borderId="28" xfId="0" applyFont="1" applyBorder="1" applyAlignment="1"/>
    <xf numFmtId="0" fontId="49" fillId="0" borderId="31" xfId="0" applyFont="1" applyBorder="1" applyAlignment="1">
      <alignment horizontal="center" vertical="center"/>
    </xf>
    <xf numFmtId="0" fontId="0" fillId="0" borderId="32" xfId="0" applyBorder="1" applyAlignment="1"/>
    <xf numFmtId="0" fontId="0" fillId="0" borderId="33" xfId="0" applyBorder="1" applyAlignment="1"/>
    <xf numFmtId="0" fontId="48" fillId="0" borderId="26" xfId="0" applyFont="1" applyBorder="1" applyAlignment="1">
      <alignment horizontal="center" vertical="center" wrapText="1"/>
    </xf>
    <xf numFmtId="0" fontId="0" fillId="0" borderId="27" xfId="0" applyBorder="1" applyAlignment="1">
      <alignment horizontal="left" vertical="center"/>
    </xf>
    <xf numFmtId="0" fontId="0" fillId="0" borderId="28" xfId="0" applyBorder="1" applyAlignment="1">
      <alignment horizontal="left" vertical="center"/>
    </xf>
    <xf numFmtId="0" fontId="48" fillId="0" borderId="29" xfId="0" applyFont="1" applyBorder="1" applyAlignment="1">
      <alignment horizontal="center" vertical="center" wrapText="1"/>
    </xf>
    <xf numFmtId="0" fontId="0" fillId="0" borderId="30" xfId="0" applyBorder="1" applyAlignment="1">
      <alignment horizontal="left" vertical="center"/>
    </xf>
    <xf numFmtId="0" fontId="48" fillId="0" borderId="31" xfId="0" applyFont="1" applyBorder="1" applyAlignment="1">
      <alignment horizontal="center" vertical="center" wrapText="1"/>
    </xf>
    <xf numFmtId="0" fontId="0" fillId="0" borderId="32" xfId="0" applyBorder="1" applyAlignment="1">
      <alignment horizontal="left" vertical="center"/>
    </xf>
    <xf numFmtId="0" fontId="0" fillId="0" borderId="33" xfId="0" applyBorder="1" applyAlignment="1">
      <alignment horizontal="left" vertical="center"/>
    </xf>
    <xf numFmtId="0" fontId="48" fillId="0" borderId="26" xfId="0" applyFont="1" applyBorder="1" applyAlignment="1">
      <alignment horizontal="center" vertical="center"/>
    </xf>
    <xf numFmtId="0" fontId="48" fillId="0" borderId="31" xfId="0" applyFont="1" applyBorder="1" applyAlignment="1">
      <alignment horizontal="center" vertical="center"/>
    </xf>
    <xf numFmtId="0" fontId="0" fillId="0" borderId="32" xfId="0" applyBorder="1" applyAlignment="1">
      <alignment horizontal="left" vertical="center"/>
    </xf>
    <xf numFmtId="0" fontId="0" fillId="0" borderId="33" xfId="0" applyBorder="1" applyAlignment="1">
      <alignment horizontal="left" vertical="center"/>
    </xf>
    <xf numFmtId="0" fontId="48" fillId="0" borderId="29" xfId="0" applyFon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4" xfId="0" applyBorder="1" applyAlignment="1">
      <alignment horizontal="center" vertical="center"/>
    </xf>
    <xf numFmtId="0" fontId="0" fillId="0" borderId="30"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cellXfs>
  <cellStyles count="44">
    <cellStyle name="20% — akcent 1" xfId="1" builtinId="30" customBuiltin="1"/>
    <cellStyle name="20% — akcent 2" xfId="2" builtinId="34" customBuiltin="1"/>
    <cellStyle name="20% — akcent 3" xfId="3" builtinId="38" customBuiltin="1"/>
    <cellStyle name="20% — akcent 4" xfId="4" builtinId="42" customBuiltin="1"/>
    <cellStyle name="20% — akcent 5" xfId="5" builtinId="46" customBuiltin="1"/>
    <cellStyle name="20% — akcent 6" xfId="6" builtinId="50" customBuiltin="1"/>
    <cellStyle name="40% — akcent 1" xfId="7" builtinId="31" customBuiltin="1"/>
    <cellStyle name="40% — akcent 2" xfId="8" builtinId="35" customBuiltin="1"/>
    <cellStyle name="40% — akcent 3" xfId="9" builtinId="39" customBuiltin="1"/>
    <cellStyle name="40% — akcent 4" xfId="10" builtinId="43" customBuiltin="1"/>
    <cellStyle name="40% — akcent 5" xfId="11" builtinId="47" customBuiltin="1"/>
    <cellStyle name="40% — akcent 6" xfId="12" builtinId="51" customBuiltin="1"/>
    <cellStyle name="60% — akcent 1" xfId="13" builtinId="32" customBuiltin="1"/>
    <cellStyle name="60% — akcent 2" xfId="14" builtinId="36" customBuiltin="1"/>
    <cellStyle name="60% — akcent 3" xfId="15" builtinId="40" customBuiltin="1"/>
    <cellStyle name="60% — akcent 4" xfId="16" builtinId="44" customBuiltin="1"/>
    <cellStyle name="60% — akcent 5" xfId="17" builtinId="48" customBuiltin="1"/>
    <cellStyle name="60% — akcent 6" xfId="18" builtinId="52" customBuiltin="1"/>
    <cellStyle name="Akcent 1" xfId="19" builtinId="29" customBuiltin="1"/>
    <cellStyle name="Akcent 2" xfId="20" builtinId="33" customBuiltin="1"/>
    <cellStyle name="Akcent 3" xfId="21" builtinId="37" customBuiltin="1"/>
    <cellStyle name="Akcent 4" xfId="22" builtinId="41" customBuiltin="1"/>
    <cellStyle name="Akcent 5" xfId="23" builtinId="45" customBuiltin="1"/>
    <cellStyle name="Akcent 6" xfId="24" builtinId="49" customBuiltin="1"/>
    <cellStyle name="Dane wejściowe" xfId="35" builtinId="20" customBuiltin="1"/>
    <cellStyle name="Dane wyjściowe" xfId="39" builtinId="21" customBuiltin="1"/>
    <cellStyle name="Dobry" xfId="29" builtinId="26" customBuiltin="1"/>
    <cellStyle name="Hiperłącze" xfId="34" builtinId="8"/>
    <cellStyle name="Komórka połączona" xfId="36" builtinId="24" customBuiltin="1"/>
    <cellStyle name="Komórka zaznaczona" xfId="27" builtinId="23" customBuiltin="1"/>
    <cellStyle name="Nagłówek 1" xfId="30" builtinId="16" customBuiltin="1"/>
    <cellStyle name="Nagłówek 2" xfId="31" builtinId="17" customBuiltin="1"/>
    <cellStyle name="Nagłówek 3" xfId="32" builtinId="18" customBuiltin="1"/>
    <cellStyle name="Nagłówek 4" xfId="33" builtinId="19" customBuiltin="1"/>
    <cellStyle name="Neutralny" xfId="37" builtinId="28" customBuiltin="1"/>
    <cellStyle name="Normalny" xfId="0" builtinId="0"/>
    <cellStyle name="Obliczenia" xfId="26" builtinId="22" customBuiltin="1"/>
    <cellStyle name="Procentowy" xfId="40" builtinId="5"/>
    <cellStyle name="Suma" xfId="42" builtinId="25" customBuiltin="1"/>
    <cellStyle name="Tekst objaśnienia" xfId="28" builtinId="53" customBuiltin="1"/>
    <cellStyle name="Tekst ostrzeżenia" xfId="43" builtinId="11" customBuiltin="1"/>
    <cellStyle name="Tytuł" xfId="41" builtinId="15" customBuiltin="1"/>
    <cellStyle name="Uwaga" xfId="38" builtinId="10" customBuiltin="1"/>
    <cellStyle name="Zły" xfId="25" builtinId="27" customBuiltin="1"/>
  </cellStyles>
  <dxfs count="7">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4</xdr:col>
      <xdr:colOff>457200</xdr:colOff>
      <xdr:row>5</xdr:row>
      <xdr:rowOff>142875</xdr:rowOff>
    </xdr:from>
    <xdr:to>
      <xdr:col>13</xdr:col>
      <xdr:colOff>142875</xdr:colOff>
      <xdr:row>10</xdr:row>
      <xdr:rowOff>32808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0"/>
  <sheetViews>
    <sheetView showGridLines="0" tabSelected="1" zoomScaleNormal="100" workbookViewId="0">
      <pane ySplit="7" topLeftCell="A20" activePane="bottomLeft" state="frozen"/>
      <selection pane="bottomLeft" activeCell="T25" sqref="T25"/>
    </sheetView>
  </sheetViews>
  <sheetFormatPr defaultColWidth="9.140625" defaultRowHeight="13.15"/>
  <cols>
    <col min="1" max="1" width="6.85546875" customWidth="1"/>
    <col min="2" max="2" width="41" bestFit="1" customWidth="1"/>
    <col min="3" max="3" width="19.5703125" customWidth="1"/>
    <col min="4" max="4" width="6.85546875" hidden="1" customWidth="1"/>
    <col min="5" max="6" width="12" customWidth="1"/>
    <col min="7" max="7" width="6" customWidth="1"/>
    <col min="8" max="8" width="6.7109375" customWidth="1"/>
    <col min="9" max="9" width="10.140625" customWidth="1"/>
    <col min="10" max="10" width="1.85546875" customWidth="1"/>
    <col min="11" max="66" width="2.42578125" customWidth="1"/>
  </cols>
  <sheetData>
    <row r="1" spans="1:66" ht="30" customHeight="1">
      <c r="A1" s="51" t="s">
        <v>0</v>
      </c>
      <c r="B1" s="6"/>
      <c r="C1" s="6"/>
      <c r="D1" s="6"/>
      <c r="E1" s="6"/>
      <c r="F1" s="6"/>
      <c r="I1" s="55"/>
      <c r="K1" s="81"/>
      <c r="L1" s="81"/>
      <c r="M1" s="81"/>
      <c r="N1" s="81"/>
      <c r="O1" s="81"/>
      <c r="P1" s="81"/>
      <c r="Q1" s="81"/>
      <c r="R1" s="81"/>
      <c r="S1" s="81"/>
      <c r="T1" s="81"/>
      <c r="U1" s="81"/>
      <c r="V1" s="81"/>
      <c r="W1" s="81"/>
      <c r="X1" s="81"/>
      <c r="Y1" s="81"/>
      <c r="Z1" s="81"/>
      <c r="AA1" s="81"/>
      <c r="AB1" s="81"/>
      <c r="AC1" s="81"/>
      <c r="AD1" s="81"/>
      <c r="AE1" s="81"/>
    </row>
    <row r="2" spans="1:66" ht="18" customHeight="1">
      <c r="A2" s="8"/>
      <c r="B2" s="3"/>
      <c r="C2" s="3"/>
      <c r="D2" s="5"/>
      <c r="E2" s="56"/>
      <c r="F2" s="56"/>
      <c r="H2" s="1"/>
    </row>
    <row r="3" spans="1:66" ht="13.9">
      <c r="A3" s="8"/>
      <c r="B3" s="2"/>
      <c r="H3" s="1"/>
      <c r="K3" s="4"/>
      <c r="L3" s="4"/>
      <c r="M3" s="4"/>
      <c r="N3" s="4"/>
      <c r="O3" s="4"/>
      <c r="P3" s="4"/>
      <c r="Q3" s="4"/>
      <c r="R3" s="4"/>
      <c r="S3" s="4"/>
      <c r="T3" s="4"/>
      <c r="U3" s="4"/>
      <c r="V3" s="4"/>
      <c r="W3" s="4"/>
      <c r="X3" s="4"/>
      <c r="Y3" s="4"/>
      <c r="Z3" s="4"/>
      <c r="AA3" s="4"/>
    </row>
    <row r="4" spans="1:66" ht="17.25" customHeight="1">
      <c r="A4" s="41"/>
      <c r="B4" s="42" t="s">
        <v>1</v>
      </c>
      <c r="C4" s="82">
        <v>45364</v>
      </c>
      <c r="D4" s="82"/>
      <c r="E4" s="82"/>
      <c r="F4" s="41"/>
      <c r="G4" s="42" t="s">
        <v>2</v>
      </c>
      <c r="H4" s="54">
        <v>2</v>
      </c>
      <c r="I4" s="2"/>
      <c r="J4" s="7"/>
      <c r="K4" s="75" t="str">
        <f>"Week "&amp;(K6-($C$4-WEEKDAY($C$4,1)+2))/7+1</f>
        <v>Week 2</v>
      </c>
      <c r="L4" s="76"/>
      <c r="M4" s="76"/>
      <c r="N4" s="76"/>
      <c r="O4" s="76"/>
      <c r="P4" s="76"/>
      <c r="Q4" s="77"/>
      <c r="R4" s="75" t="str">
        <f>"Week "&amp;(R6-($C$4-WEEKDAY($C$4,1)+2))/7+1</f>
        <v>Week 3</v>
      </c>
      <c r="S4" s="76"/>
      <c r="T4" s="76"/>
      <c r="U4" s="76"/>
      <c r="V4" s="76"/>
      <c r="W4" s="76"/>
      <c r="X4" s="77"/>
      <c r="Y4" s="75" t="str">
        <f>"Week "&amp;(Y6-($C$4-WEEKDAY($C$4,1)+2))/7+1</f>
        <v>Week 4</v>
      </c>
      <c r="Z4" s="76"/>
      <c r="AA4" s="76"/>
      <c r="AB4" s="76"/>
      <c r="AC4" s="76"/>
      <c r="AD4" s="76"/>
      <c r="AE4" s="77"/>
      <c r="AF4" s="75" t="str">
        <f>"Week "&amp;(AF6-($C$4-WEEKDAY($C$4,1)+2))/7+1</f>
        <v>Week 5</v>
      </c>
      <c r="AG4" s="76"/>
      <c r="AH4" s="76"/>
      <c r="AI4" s="76"/>
      <c r="AJ4" s="76"/>
      <c r="AK4" s="76"/>
      <c r="AL4" s="77"/>
      <c r="AM4" s="75" t="str">
        <f>"Week "&amp;(AM6-($C$4-WEEKDAY($C$4,1)+2))/7+1</f>
        <v>Week 6</v>
      </c>
      <c r="AN4" s="76"/>
      <c r="AO4" s="76"/>
      <c r="AP4" s="76"/>
      <c r="AQ4" s="76"/>
      <c r="AR4" s="76"/>
      <c r="AS4" s="77"/>
      <c r="AT4" s="75" t="str">
        <f>"Week "&amp;(AT6-($C$4-WEEKDAY($C$4,1)+2))/7+1</f>
        <v>Week 7</v>
      </c>
      <c r="AU4" s="76"/>
      <c r="AV4" s="76"/>
      <c r="AW4" s="76"/>
      <c r="AX4" s="76"/>
      <c r="AY4" s="76"/>
      <c r="AZ4" s="77"/>
      <c r="BA4" s="75" t="str">
        <f>"Week "&amp;(BA6-($C$4-WEEKDAY($C$4,1)+2))/7+1</f>
        <v>Week 8</v>
      </c>
      <c r="BB4" s="76"/>
      <c r="BC4" s="76"/>
      <c r="BD4" s="76"/>
      <c r="BE4" s="76"/>
      <c r="BF4" s="76"/>
      <c r="BG4" s="77"/>
      <c r="BH4" s="75" t="str">
        <f>"Week "&amp;(BH6-($C$4-WEEKDAY($C$4,1)+2))/7+1</f>
        <v>Week 9</v>
      </c>
      <c r="BI4" s="76"/>
      <c r="BJ4" s="76"/>
      <c r="BK4" s="76"/>
      <c r="BL4" s="76"/>
      <c r="BM4" s="76"/>
      <c r="BN4" s="77"/>
    </row>
    <row r="5" spans="1:66" ht="17.25" customHeight="1">
      <c r="A5" s="41"/>
      <c r="B5" s="42"/>
      <c r="F5" s="41"/>
      <c r="G5" s="41"/>
      <c r="H5" s="41"/>
      <c r="I5" s="41"/>
      <c r="J5" s="7"/>
      <c r="K5" s="78">
        <f>K6</f>
        <v>45369</v>
      </c>
      <c r="L5" s="79"/>
      <c r="M5" s="79"/>
      <c r="N5" s="79"/>
      <c r="O5" s="79"/>
      <c r="P5" s="79"/>
      <c r="Q5" s="80"/>
      <c r="R5" s="78">
        <f>R6</f>
        <v>45376</v>
      </c>
      <c r="S5" s="79"/>
      <c r="T5" s="79"/>
      <c r="U5" s="79"/>
      <c r="V5" s="79"/>
      <c r="W5" s="79"/>
      <c r="X5" s="80"/>
      <c r="Y5" s="78">
        <f>Y6</f>
        <v>45383</v>
      </c>
      <c r="Z5" s="79"/>
      <c r="AA5" s="79"/>
      <c r="AB5" s="79"/>
      <c r="AC5" s="79"/>
      <c r="AD5" s="79"/>
      <c r="AE5" s="80"/>
      <c r="AF5" s="78">
        <f>AF6</f>
        <v>45390</v>
      </c>
      <c r="AG5" s="79"/>
      <c r="AH5" s="79"/>
      <c r="AI5" s="79"/>
      <c r="AJ5" s="79"/>
      <c r="AK5" s="79"/>
      <c r="AL5" s="80"/>
      <c r="AM5" s="78">
        <f>AM6</f>
        <v>45397</v>
      </c>
      <c r="AN5" s="79"/>
      <c r="AO5" s="79"/>
      <c r="AP5" s="79"/>
      <c r="AQ5" s="79"/>
      <c r="AR5" s="79"/>
      <c r="AS5" s="80"/>
      <c r="AT5" s="78">
        <f>AT6</f>
        <v>45404</v>
      </c>
      <c r="AU5" s="79"/>
      <c r="AV5" s="79"/>
      <c r="AW5" s="79"/>
      <c r="AX5" s="79"/>
      <c r="AY5" s="79"/>
      <c r="AZ5" s="80"/>
      <c r="BA5" s="78">
        <f>BA6</f>
        <v>45411</v>
      </c>
      <c r="BB5" s="79"/>
      <c r="BC5" s="79"/>
      <c r="BD5" s="79"/>
      <c r="BE5" s="79"/>
      <c r="BF5" s="79"/>
      <c r="BG5" s="80"/>
      <c r="BH5" s="78">
        <f>BH6</f>
        <v>45418</v>
      </c>
      <c r="BI5" s="79"/>
      <c r="BJ5" s="79"/>
      <c r="BK5" s="79"/>
      <c r="BL5" s="79"/>
      <c r="BM5" s="79"/>
      <c r="BN5" s="80"/>
    </row>
    <row r="6" spans="1:66">
      <c r="A6" s="7"/>
      <c r="B6" s="7"/>
      <c r="C6" s="7"/>
      <c r="D6" s="7"/>
      <c r="E6" s="7"/>
      <c r="F6" s="7"/>
      <c r="G6" s="7"/>
      <c r="H6" s="7"/>
      <c r="I6" s="7"/>
      <c r="J6" s="7"/>
      <c r="K6" s="30">
        <f>C4-WEEKDAY(C4,1)+2+7*(H4-1)</f>
        <v>45369</v>
      </c>
      <c r="L6" s="21">
        <f t="shared" ref="L6:AQ6" si="0">K6+1</f>
        <v>45370</v>
      </c>
      <c r="M6" s="21">
        <f t="shared" si="0"/>
        <v>45371</v>
      </c>
      <c r="N6" s="21">
        <f t="shared" si="0"/>
        <v>45372</v>
      </c>
      <c r="O6" s="21">
        <f t="shared" si="0"/>
        <v>45373</v>
      </c>
      <c r="P6" s="21">
        <f t="shared" si="0"/>
        <v>45374</v>
      </c>
      <c r="Q6" s="31">
        <f t="shared" si="0"/>
        <v>45375</v>
      </c>
      <c r="R6" s="30">
        <f t="shared" si="0"/>
        <v>45376</v>
      </c>
      <c r="S6" s="21">
        <f t="shared" si="0"/>
        <v>45377</v>
      </c>
      <c r="T6" s="21">
        <f t="shared" si="0"/>
        <v>45378</v>
      </c>
      <c r="U6" s="21">
        <f t="shared" si="0"/>
        <v>45379</v>
      </c>
      <c r="V6" s="21">
        <f t="shared" si="0"/>
        <v>45380</v>
      </c>
      <c r="W6" s="21">
        <f t="shared" si="0"/>
        <v>45381</v>
      </c>
      <c r="X6" s="31">
        <f t="shared" si="0"/>
        <v>45382</v>
      </c>
      <c r="Y6" s="30">
        <f t="shared" si="0"/>
        <v>45383</v>
      </c>
      <c r="Z6" s="21">
        <f t="shared" si="0"/>
        <v>45384</v>
      </c>
      <c r="AA6" s="21">
        <f t="shared" si="0"/>
        <v>45385</v>
      </c>
      <c r="AB6" s="21">
        <f t="shared" si="0"/>
        <v>45386</v>
      </c>
      <c r="AC6" s="21">
        <f t="shared" si="0"/>
        <v>45387</v>
      </c>
      <c r="AD6" s="21">
        <f t="shared" si="0"/>
        <v>45388</v>
      </c>
      <c r="AE6" s="31">
        <f t="shared" si="0"/>
        <v>45389</v>
      </c>
      <c r="AF6" s="30">
        <f t="shared" si="0"/>
        <v>45390</v>
      </c>
      <c r="AG6" s="21">
        <f t="shared" si="0"/>
        <v>45391</v>
      </c>
      <c r="AH6" s="21">
        <f t="shared" si="0"/>
        <v>45392</v>
      </c>
      <c r="AI6" s="21">
        <f t="shared" si="0"/>
        <v>45393</v>
      </c>
      <c r="AJ6" s="21">
        <f t="shared" si="0"/>
        <v>45394</v>
      </c>
      <c r="AK6" s="21">
        <f t="shared" si="0"/>
        <v>45395</v>
      </c>
      <c r="AL6" s="31">
        <f t="shared" si="0"/>
        <v>45396</v>
      </c>
      <c r="AM6" s="30">
        <f t="shared" si="0"/>
        <v>45397</v>
      </c>
      <c r="AN6" s="21">
        <f t="shared" si="0"/>
        <v>45398</v>
      </c>
      <c r="AO6" s="21">
        <f t="shared" si="0"/>
        <v>45399</v>
      </c>
      <c r="AP6" s="21">
        <f t="shared" si="0"/>
        <v>45400</v>
      </c>
      <c r="AQ6" s="21">
        <f t="shared" si="0"/>
        <v>45401</v>
      </c>
      <c r="AR6" s="21">
        <f t="shared" ref="AR6:BN6" si="1">AQ6+1</f>
        <v>45402</v>
      </c>
      <c r="AS6" s="31">
        <f t="shared" si="1"/>
        <v>45403</v>
      </c>
      <c r="AT6" s="30">
        <f t="shared" si="1"/>
        <v>45404</v>
      </c>
      <c r="AU6" s="21">
        <f t="shared" si="1"/>
        <v>45405</v>
      </c>
      <c r="AV6" s="21">
        <f t="shared" si="1"/>
        <v>45406</v>
      </c>
      <c r="AW6" s="21">
        <f t="shared" si="1"/>
        <v>45407</v>
      </c>
      <c r="AX6" s="21">
        <f t="shared" si="1"/>
        <v>45408</v>
      </c>
      <c r="AY6" s="21">
        <f t="shared" si="1"/>
        <v>45409</v>
      </c>
      <c r="AZ6" s="31">
        <f t="shared" si="1"/>
        <v>45410</v>
      </c>
      <c r="BA6" s="30">
        <f t="shared" si="1"/>
        <v>45411</v>
      </c>
      <c r="BB6" s="21">
        <f t="shared" si="1"/>
        <v>45412</v>
      </c>
      <c r="BC6" s="21">
        <f t="shared" si="1"/>
        <v>45413</v>
      </c>
      <c r="BD6" s="21">
        <f t="shared" si="1"/>
        <v>45414</v>
      </c>
      <c r="BE6" s="21">
        <f t="shared" si="1"/>
        <v>45415</v>
      </c>
      <c r="BF6" s="21">
        <f t="shared" si="1"/>
        <v>45416</v>
      </c>
      <c r="BG6" s="31">
        <f t="shared" si="1"/>
        <v>45417</v>
      </c>
      <c r="BH6" s="30">
        <f t="shared" si="1"/>
        <v>45418</v>
      </c>
      <c r="BI6" s="21">
        <f t="shared" si="1"/>
        <v>45419</v>
      </c>
      <c r="BJ6" s="21">
        <f t="shared" si="1"/>
        <v>45420</v>
      </c>
      <c r="BK6" s="21">
        <f t="shared" si="1"/>
        <v>45421</v>
      </c>
      <c r="BL6" s="21">
        <f t="shared" si="1"/>
        <v>45422</v>
      </c>
      <c r="BM6" s="21">
        <f t="shared" si="1"/>
        <v>45423</v>
      </c>
      <c r="BN6" s="31">
        <f t="shared" si="1"/>
        <v>45424</v>
      </c>
    </row>
    <row r="7" spans="1:66" s="2" customFormat="1" ht="24">
      <c r="A7" s="44" t="s">
        <v>3</v>
      </c>
      <c r="B7" s="44" t="s">
        <v>4</v>
      </c>
      <c r="C7" s="45" t="s">
        <v>5</v>
      </c>
      <c r="D7" s="46" t="s">
        <v>6</v>
      </c>
      <c r="E7" s="47" t="s">
        <v>7</v>
      </c>
      <c r="F7" s="47" t="s">
        <v>8</v>
      </c>
      <c r="G7" s="45" t="s">
        <v>9</v>
      </c>
      <c r="H7" s="45" t="s">
        <v>10</v>
      </c>
      <c r="I7" s="45" t="s">
        <v>11</v>
      </c>
      <c r="J7" s="45"/>
      <c r="K7" s="48" t="str">
        <f t="shared" ref="K7:AP7" si="2">CHOOSE(WEEKDAY(K6,1),"S","M","T","W","T","F","S")</f>
        <v>M</v>
      </c>
      <c r="L7" s="49" t="str">
        <f t="shared" si="2"/>
        <v>T</v>
      </c>
      <c r="M7" s="49" t="str">
        <f t="shared" si="2"/>
        <v>W</v>
      </c>
      <c r="N7" s="49" t="str">
        <f t="shared" si="2"/>
        <v>T</v>
      </c>
      <c r="O7" s="49" t="str">
        <f t="shared" si="2"/>
        <v>F</v>
      </c>
      <c r="P7" s="49" t="str">
        <f t="shared" si="2"/>
        <v>S</v>
      </c>
      <c r="Q7" s="50" t="str">
        <f t="shared" si="2"/>
        <v>S</v>
      </c>
      <c r="R7" s="48" t="str">
        <f t="shared" si="2"/>
        <v>M</v>
      </c>
      <c r="S7" s="49" t="str">
        <f t="shared" si="2"/>
        <v>T</v>
      </c>
      <c r="T7" s="49" t="str">
        <f t="shared" si="2"/>
        <v>W</v>
      </c>
      <c r="U7" s="49" t="str">
        <f t="shared" si="2"/>
        <v>T</v>
      </c>
      <c r="V7" s="49" t="str">
        <f t="shared" si="2"/>
        <v>F</v>
      </c>
      <c r="W7" s="49" t="str">
        <f t="shared" si="2"/>
        <v>S</v>
      </c>
      <c r="X7" s="50" t="str">
        <f t="shared" si="2"/>
        <v>S</v>
      </c>
      <c r="Y7" s="48" t="str">
        <f t="shared" si="2"/>
        <v>M</v>
      </c>
      <c r="Z7" s="49" t="str">
        <f t="shared" si="2"/>
        <v>T</v>
      </c>
      <c r="AA7" s="49" t="str">
        <f t="shared" si="2"/>
        <v>W</v>
      </c>
      <c r="AB7" s="49" t="str">
        <f t="shared" si="2"/>
        <v>T</v>
      </c>
      <c r="AC7" s="49" t="str">
        <f t="shared" si="2"/>
        <v>F</v>
      </c>
      <c r="AD7" s="49" t="str">
        <f t="shared" si="2"/>
        <v>S</v>
      </c>
      <c r="AE7" s="50" t="str">
        <f t="shared" si="2"/>
        <v>S</v>
      </c>
      <c r="AF7" s="48" t="str">
        <f t="shared" si="2"/>
        <v>M</v>
      </c>
      <c r="AG7" s="49" t="str">
        <f t="shared" si="2"/>
        <v>T</v>
      </c>
      <c r="AH7" s="49" t="str">
        <f t="shared" si="2"/>
        <v>W</v>
      </c>
      <c r="AI7" s="49" t="str">
        <f t="shared" si="2"/>
        <v>T</v>
      </c>
      <c r="AJ7" s="49" t="str">
        <f t="shared" si="2"/>
        <v>F</v>
      </c>
      <c r="AK7" s="49" t="str">
        <f t="shared" si="2"/>
        <v>S</v>
      </c>
      <c r="AL7" s="50" t="str">
        <f t="shared" si="2"/>
        <v>S</v>
      </c>
      <c r="AM7" s="48" t="str">
        <f t="shared" si="2"/>
        <v>M</v>
      </c>
      <c r="AN7" s="49" t="str">
        <f t="shared" si="2"/>
        <v>T</v>
      </c>
      <c r="AO7" s="49" t="str">
        <f t="shared" si="2"/>
        <v>W</v>
      </c>
      <c r="AP7" s="49" t="str">
        <f t="shared" si="2"/>
        <v>T</v>
      </c>
      <c r="AQ7" s="49" t="str">
        <f t="shared" ref="AQ7:BN7" si="3">CHOOSE(WEEKDAY(AQ6,1),"S","M","T","W","T","F","S")</f>
        <v>F</v>
      </c>
      <c r="AR7" s="49" t="str">
        <f t="shared" si="3"/>
        <v>S</v>
      </c>
      <c r="AS7" s="50" t="str">
        <f t="shared" si="3"/>
        <v>S</v>
      </c>
      <c r="AT7" s="48" t="str">
        <f t="shared" si="3"/>
        <v>M</v>
      </c>
      <c r="AU7" s="49" t="str">
        <f t="shared" si="3"/>
        <v>T</v>
      </c>
      <c r="AV7" s="49" t="str">
        <f t="shared" si="3"/>
        <v>W</v>
      </c>
      <c r="AW7" s="49" t="str">
        <f t="shared" si="3"/>
        <v>T</v>
      </c>
      <c r="AX7" s="49" t="str">
        <f t="shared" si="3"/>
        <v>F</v>
      </c>
      <c r="AY7" s="49" t="str">
        <f t="shared" si="3"/>
        <v>S</v>
      </c>
      <c r="AZ7" s="50" t="str">
        <f t="shared" si="3"/>
        <v>S</v>
      </c>
      <c r="BA7" s="48" t="str">
        <f t="shared" si="3"/>
        <v>M</v>
      </c>
      <c r="BB7" s="49" t="str">
        <f t="shared" si="3"/>
        <v>T</v>
      </c>
      <c r="BC7" s="49" t="str">
        <f t="shared" si="3"/>
        <v>W</v>
      </c>
      <c r="BD7" s="49" t="str">
        <f t="shared" si="3"/>
        <v>T</v>
      </c>
      <c r="BE7" s="49" t="str">
        <f t="shared" si="3"/>
        <v>F</v>
      </c>
      <c r="BF7" s="49" t="str">
        <f t="shared" si="3"/>
        <v>S</v>
      </c>
      <c r="BG7" s="50" t="str">
        <f t="shared" si="3"/>
        <v>S</v>
      </c>
      <c r="BH7" s="48" t="str">
        <f t="shared" si="3"/>
        <v>M</v>
      </c>
      <c r="BI7" s="49" t="str">
        <f t="shared" si="3"/>
        <v>T</v>
      </c>
      <c r="BJ7" s="49" t="str">
        <f t="shared" si="3"/>
        <v>W</v>
      </c>
      <c r="BK7" s="49" t="str">
        <f t="shared" si="3"/>
        <v>T</v>
      </c>
      <c r="BL7" s="49" t="str">
        <f t="shared" si="3"/>
        <v>F</v>
      </c>
      <c r="BM7" s="49" t="str">
        <f t="shared" si="3"/>
        <v>S</v>
      </c>
      <c r="BN7" s="50" t="str">
        <f t="shared" si="3"/>
        <v>S</v>
      </c>
    </row>
    <row r="8" spans="1:66" s="11" customFormat="1" ht="17.45">
      <c r="A8" s="22" t="str">
        <f ca="1">IF(ISERROR(VALUE(SUBSTITUTE(prevWBS,".",""))),"1",IF(ISERROR(FIND("`",SUBSTITUTE(prevWBS,".","`",1))),TEXT(VALUE(prevWBS)+1,"#"),TEXT(VALUE(LEFT(prevWBS,FIND("`",SUBSTITUTE(prevWBS,".","`",1))-1))+1,"#")))</f>
        <v>1</v>
      </c>
      <c r="B8" s="23" t="s">
        <v>12</v>
      </c>
      <c r="C8" s="24"/>
      <c r="D8" s="25"/>
      <c r="E8" s="26"/>
      <c r="F8" s="43" t="str">
        <f>IF(ISBLANK(E8)," - ",IF(G8=0,E8,E8+G8-1))</f>
        <v xml:space="preserve"> - </v>
      </c>
      <c r="G8" s="27"/>
      <c r="H8" s="28"/>
      <c r="I8" s="29" t="str">
        <f t="shared" ref="I8:I33" si="4">IF(OR(F8=0,E8=0)," - ",NETWORKDAYS(E8,F8))</f>
        <v xml:space="preserve"> - </v>
      </c>
      <c r="J8" s="32"/>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row>
    <row r="9" spans="1:66" s="17" customFormat="1" ht="22.5">
      <c r="A9" s="16" t="str">
        <f t="shared" ref="A9:A13" ca="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2" t="s">
        <v>13</v>
      </c>
      <c r="C9" s="58" t="s">
        <v>14</v>
      </c>
      <c r="D9" s="53"/>
      <c r="E9" s="35">
        <v>45364</v>
      </c>
      <c r="F9" s="36">
        <f>IF(ISBLANK(E9)," - ",IF(G9=0,E9,E9+G9-1))</f>
        <v>45371</v>
      </c>
      <c r="G9" s="18">
        <v>8</v>
      </c>
      <c r="H9" s="19">
        <v>1</v>
      </c>
      <c r="I9" s="20">
        <f t="shared" si="4"/>
        <v>6</v>
      </c>
      <c r="J9" s="33"/>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6" s="17" customFormat="1" ht="18">
      <c r="A10" s="16" t="str">
        <f t="shared" ca="1" si="5"/>
        <v>1.2</v>
      </c>
      <c r="B10" s="60" t="s">
        <v>15</v>
      </c>
      <c r="C10" s="62" t="s">
        <v>14</v>
      </c>
      <c r="D10" s="53"/>
      <c r="E10" s="35">
        <v>45368</v>
      </c>
      <c r="F10" s="36">
        <f>IF(ISBLANK(E10)," - ",IF(G10=0,E10,E10+G10-1))</f>
        <v>45372</v>
      </c>
      <c r="G10" s="18">
        <v>5</v>
      </c>
      <c r="H10" s="19">
        <v>0.8</v>
      </c>
      <c r="I10" s="20">
        <f t="shared" si="4"/>
        <v>4</v>
      </c>
      <c r="J10" s="33"/>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6" s="17" customFormat="1" ht="18">
      <c r="A11" s="16" t="str">
        <f t="shared" ca="1" si="5"/>
        <v>1.3</v>
      </c>
      <c r="B11" s="52" t="s">
        <v>16</v>
      </c>
      <c r="C11" s="62" t="s">
        <v>14</v>
      </c>
      <c r="D11" s="53"/>
      <c r="E11" s="35">
        <v>45368</v>
      </c>
      <c r="F11" s="36">
        <f t="shared" ref="F11:F32" si="6">IF(ISBLANK(E11)," - ",IF(G11=0,E11,E11+G11-1))</f>
        <v>45368</v>
      </c>
      <c r="G11" s="18">
        <v>1</v>
      </c>
      <c r="H11" s="19">
        <v>1</v>
      </c>
      <c r="I11" s="20">
        <f t="shared" si="4"/>
        <v>0</v>
      </c>
      <c r="J11" s="33"/>
      <c r="K11" s="16"/>
      <c r="L11" s="16"/>
      <c r="M11" s="39"/>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6" s="17" customFormat="1" ht="18">
      <c r="A12"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52" t="s">
        <v>17</v>
      </c>
      <c r="C12" s="62" t="s">
        <v>14</v>
      </c>
      <c r="D12" s="53"/>
      <c r="E12" s="35">
        <v>45370</v>
      </c>
      <c r="F12" s="36">
        <f t="shared" si="6"/>
        <v>45370</v>
      </c>
      <c r="G12" s="18">
        <v>1</v>
      </c>
      <c r="H12" s="19">
        <v>1</v>
      </c>
      <c r="I12" s="20">
        <f t="shared" si="4"/>
        <v>1</v>
      </c>
      <c r="J12" s="33"/>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6" s="17" customFormat="1" ht="18">
      <c r="A13" s="16" t="str">
        <f t="shared" ca="1" si="5"/>
        <v>1.5</v>
      </c>
      <c r="B13" s="52" t="s">
        <v>18</v>
      </c>
      <c r="C13" s="62" t="s">
        <v>19</v>
      </c>
      <c r="D13" s="53"/>
      <c r="E13" s="35">
        <v>45370</v>
      </c>
      <c r="F13" s="36">
        <f>IF(ISBLANK(E13)," - ",IF(G13=0,E13,E13+G13-1))</f>
        <v>45370</v>
      </c>
      <c r="G13" s="18">
        <v>1</v>
      </c>
      <c r="H13" s="19">
        <v>1</v>
      </c>
      <c r="I13" s="20">
        <f t="shared" si="4"/>
        <v>1</v>
      </c>
      <c r="J13" s="33"/>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6" s="17" customFormat="1" ht="18">
      <c r="A14"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4" s="52" t="s">
        <v>20</v>
      </c>
      <c r="C14" s="62" t="s">
        <v>14</v>
      </c>
      <c r="D14" s="53"/>
      <c r="E14" s="35">
        <v>45368</v>
      </c>
      <c r="F14" s="36">
        <f t="shared" ref="F14" si="7">IF(ISBLANK(E14)," - ",IF(G14=0,E14,E14+G14-1))</f>
        <v>45374</v>
      </c>
      <c r="G14" s="18">
        <v>7</v>
      </c>
      <c r="H14" s="19">
        <v>0.8</v>
      </c>
      <c r="I14" s="20">
        <f t="shared" ref="I14" si="8">IF(OR(F14=0,E14=0)," - ",NETWORKDAYS(E14,F14))</f>
        <v>5</v>
      </c>
      <c r="J14" s="33"/>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row>
    <row r="15" spans="1:66" s="17" customFormat="1" ht="18">
      <c r="A15"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15" s="52" t="s">
        <v>21</v>
      </c>
      <c r="C15" s="62" t="s">
        <v>22</v>
      </c>
      <c r="D15" s="53"/>
      <c r="E15" s="35">
        <v>45371</v>
      </c>
      <c r="F15" s="36">
        <f>IF(ISBLANK(E15)," - ",IF(G15=0,E15,E15+G15-1))</f>
        <v>45371</v>
      </c>
      <c r="G15" s="18">
        <v>1</v>
      </c>
      <c r="H15" s="61">
        <v>1</v>
      </c>
      <c r="I15" s="20">
        <f>IF(OR(F15=0,E15=0)," - ",NETWORKDAYS(E15,F15))</f>
        <v>1</v>
      </c>
      <c r="J15" s="33"/>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6" s="11" customFormat="1" ht="18">
      <c r="A16" s="9" t="str">
        <f ca="1">IF(ISERROR(VALUE(SUBSTITUTE(prevWBS,".",""))),"1",IF(ISERROR(FIND("`",SUBSTITUTE(prevWBS,".","`",1))),TEXT(VALUE(prevWBS)+1,"#"),TEXT(VALUE(LEFT(prevWBS,FIND("`",SUBSTITUTE(prevWBS,".","`",1))-1))+1,"#")))</f>
        <v>2</v>
      </c>
      <c r="B16" s="10" t="s">
        <v>23</v>
      </c>
      <c r="C16" s="59"/>
      <c r="D16" s="12"/>
      <c r="E16" s="37"/>
      <c r="F16" s="37" t="str">
        <f t="shared" si="6"/>
        <v xml:space="preserve"> - </v>
      </c>
      <c r="G16" s="13"/>
      <c r="H16" s="14"/>
      <c r="I16" s="15" t="str">
        <f t="shared" si="4"/>
        <v xml:space="preserve"> - </v>
      </c>
      <c r="J16" s="34"/>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17" customFormat="1" ht="18">
      <c r="A17" s="16" t="str">
        <f t="shared" ref="A17:A26" ca="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52" t="s">
        <v>24</v>
      </c>
      <c r="C17" s="58" t="s">
        <v>14</v>
      </c>
      <c r="D17" s="53"/>
      <c r="E17" s="35">
        <v>45374</v>
      </c>
      <c r="F17" s="36">
        <f>IF(ISBLANK(E17)," - ",IF(G17=0,E17,E17+G17-1))</f>
        <v>45378</v>
      </c>
      <c r="G17" s="18">
        <v>5</v>
      </c>
      <c r="H17" s="19">
        <v>1</v>
      </c>
      <c r="I17" s="20">
        <f t="shared" si="4"/>
        <v>3</v>
      </c>
      <c r="J17" s="33"/>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row>
    <row r="18" spans="1:66" s="17" customFormat="1" ht="18">
      <c r="A18"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52" t="s">
        <v>25</v>
      </c>
      <c r="C18" s="58" t="s">
        <v>14</v>
      </c>
      <c r="D18" s="53"/>
      <c r="E18" s="35"/>
      <c r="F18" s="36" t="str">
        <f>IF(ISBLANK(E18)," - ",IF(G18=0,E18,E18+G18-1))</f>
        <v xml:space="preserve"> - </v>
      </c>
      <c r="G18" s="18">
        <v>0</v>
      </c>
      <c r="H18" s="19">
        <v>0</v>
      </c>
      <c r="I18" s="20" t="str">
        <f>IF(OR(F18=0,E18=0)," - ",NETWORKDAYS(E18,F18))</f>
        <v xml:space="preserve"> - </v>
      </c>
      <c r="J18" s="33"/>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row>
    <row r="19" spans="1:66" s="17" customFormat="1" ht="23.25" customHeight="1">
      <c r="A19" s="16" t="str">
        <f t="shared" ca="1" si="9"/>
        <v>2.3</v>
      </c>
      <c r="B19" s="52" t="s">
        <v>26</v>
      </c>
      <c r="C19" s="58" t="s">
        <v>14</v>
      </c>
      <c r="D19" s="53"/>
      <c r="E19" s="35"/>
      <c r="F19" s="36" t="str">
        <f t="shared" si="6"/>
        <v xml:space="preserve"> - </v>
      </c>
      <c r="G19" s="18">
        <v>0</v>
      </c>
      <c r="H19" s="19">
        <v>0</v>
      </c>
      <c r="I19" s="20" t="str">
        <f t="shared" si="4"/>
        <v xml:space="preserve"> - </v>
      </c>
      <c r="J19" s="33"/>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row>
    <row r="20" spans="1:66" s="17" customFormat="1" ht="26.25" customHeight="1">
      <c r="A20" s="9" t="str">
        <f ca="1">IF(ISERROR(VALUE(SUBSTITUTE(prevWBS,".",""))),"1",IF(ISERROR(FIND("`",SUBSTITUTE(prevWBS,".","`",1))),TEXT(VALUE(prevWBS)+1,"#"),TEXT(VALUE(LEFT(prevWBS,FIND("`",SUBSTITUTE(prevWBS,".","`",1))-1))+1,"#")))</f>
        <v>3</v>
      </c>
      <c r="B20" s="10" t="s">
        <v>27</v>
      </c>
      <c r="C20" s="59"/>
      <c r="D20" s="12"/>
      <c r="E20" s="37"/>
      <c r="F20" s="37" t="str">
        <f>IF(ISBLANK(E20)," - ",IF(G20=0,E20,E20+G20-1))</f>
        <v xml:space="preserve"> - </v>
      </c>
      <c r="G20" s="63"/>
      <c r="H20" s="64"/>
      <c r="I20" s="15" t="str">
        <f>IF(OR(F20=0,E20=0)," - ",NETWORKDAYS(E20,F20))</f>
        <v xml:space="preserve"> - </v>
      </c>
      <c r="J20" s="34"/>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17" customFormat="1" ht="18">
      <c r="A21" s="16" t="str">
        <f t="shared" ca="1" si="9"/>
        <v>3.1</v>
      </c>
      <c r="B21" s="52" t="s">
        <v>28</v>
      </c>
      <c r="C21" s="58" t="s">
        <v>29</v>
      </c>
      <c r="D21" s="53"/>
      <c r="E21" s="35">
        <v>45374</v>
      </c>
      <c r="F21" s="36">
        <f t="shared" si="6"/>
        <v>45378</v>
      </c>
      <c r="G21" s="18">
        <v>5</v>
      </c>
      <c r="H21" s="19">
        <v>1</v>
      </c>
      <c r="I21" s="20">
        <f t="shared" si="4"/>
        <v>3</v>
      </c>
      <c r="J21" s="33"/>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row>
    <row r="22" spans="1:66" s="17" customFormat="1" ht="18">
      <c r="A22" s="16" t="str">
        <f t="shared" ca="1" si="9"/>
        <v>3.2</v>
      </c>
      <c r="B22" s="52" t="s">
        <v>30</v>
      </c>
      <c r="C22" s="58" t="s">
        <v>29</v>
      </c>
      <c r="D22" s="53"/>
      <c r="E22" s="35">
        <v>45378</v>
      </c>
      <c r="F22" s="36">
        <f t="shared" ref="F22" si="10">IF(ISBLANK(E22)," - ",IF(G22=0,E22,E22+G22-1))</f>
        <v>45384</v>
      </c>
      <c r="G22" s="18">
        <v>7</v>
      </c>
      <c r="H22" s="19">
        <v>1</v>
      </c>
      <c r="I22" s="20">
        <f t="shared" ref="I22" si="11">IF(OR(F22=0,E22=0)," - ",NETWORKDAYS(E22,F22))</f>
        <v>5</v>
      </c>
      <c r="J22" s="33"/>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66" s="17" customFormat="1" ht="18">
      <c r="A23"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52" t="s">
        <v>31</v>
      </c>
      <c r="C23" s="58" t="s">
        <v>29</v>
      </c>
      <c r="D23" s="53"/>
      <c r="E23" s="35">
        <v>45378</v>
      </c>
      <c r="F23" s="36">
        <f>IF(ISBLANK(E23)," - ",IF(G23=0,E23,E23+G23-1))</f>
        <v>45380</v>
      </c>
      <c r="G23" s="18">
        <v>3</v>
      </c>
      <c r="H23" s="19">
        <v>1</v>
      </c>
      <c r="I23" s="20">
        <f>IF(OR(F23=0,E23=0)," - ",NETWORKDAYS(E23,F23))</f>
        <v>3</v>
      </c>
      <c r="J23" s="33"/>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row>
    <row r="24" spans="1:66" s="17" customFormat="1" ht="17.45">
      <c r="A24" s="16" t="str">
        <f t="shared" ca="1" si="9"/>
        <v>3.4</v>
      </c>
      <c r="B24" s="52" t="s">
        <v>32</v>
      </c>
      <c r="C24" s="58" t="s">
        <v>33</v>
      </c>
      <c r="D24" s="53"/>
      <c r="E24" s="35">
        <v>45380</v>
      </c>
      <c r="F24" s="36">
        <f t="shared" ref="F24:F26" si="12">IF(ISBLANK(E24)," - ",IF(G24=0,E24,E24+G24-1))</f>
        <v>45382</v>
      </c>
      <c r="G24" s="18">
        <v>3</v>
      </c>
      <c r="H24" s="19">
        <v>1</v>
      </c>
      <c r="I24" s="20">
        <f t="shared" ref="I24:I26" si="13">IF(OR(F24=0,E24=0)," - ",NETWORKDAYS(E24,F24))</f>
        <v>1</v>
      </c>
      <c r="J24" s="33"/>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row>
    <row r="25" spans="1:66" s="17" customFormat="1" ht="18">
      <c r="A25"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5" s="52" t="s">
        <v>34</v>
      </c>
      <c r="C25" s="58" t="s">
        <v>33</v>
      </c>
      <c r="D25" s="53"/>
      <c r="E25" s="35">
        <v>45380</v>
      </c>
      <c r="F25" s="36">
        <f>IF(ISBLANK(E25)," - ",IF(G25=0,E25,E25+G25-1))</f>
        <v>45380</v>
      </c>
      <c r="G25" s="18">
        <v>1</v>
      </c>
      <c r="H25" s="19">
        <v>1</v>
      </c>
      <c r="I25" s="20">
        <f>IF(OR(F25=0,E25=0)," - ",NETWORKDAYS(E25,F25))</f>
        <v>1</v>
      </c>
      <c r="J25" s="33"/>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row>
    <row r="26" spans="1:66" s="17" customFormat="1" ht="18">
      <c r="A26" s="16" t="str">
        <f t="shared" ca="1" si="9"/>
        <v>3.6</v>
      </c>
      <c r="B26" s="17" t="s">
        <v>35</v>
      </c>
      <c r="C26" s="58" t="s">
        <v>33</v>
      </c>
      <c r="D26" s="53"/>
      <c r="E26" s="35">
        <v>45416</v>
      </c>
      <c r="F26" s="36">
        <f t="shared" si="12"/>
        <v>45416</v>
      </c>
      <c r="G26" s="18">
        <v>1</v>
      </c>
      <c r="H26" s="19">
        <v>0.75</v>
      </c>
      <c r="I26" s="20">
        <v>1</v>
      </c>
      <c r="J26" s="33"/>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row>
    <row r="27" spans="1:66" s="11" customFormat="1" ht="17.45">
      <c r="A27" s="9" t="str">
        <f ca="1">IF(ISERROR(VALUE(SUBSTITUTE(prevWBS,".",""))),"1",IF(ISERROR(FIND("`",SUBSTITUTE(prevWBS,".","`",1))),TEXT(VALUE(prevWBS)+1,"#"),TEXT(VALUE(LEFT(prevWBS,FIND("`",SUBSTITUTE(prevWBS,".","`",1))-1))+1,"#")))</f>
        <v>4</v>
      </c>
      <c r="B27" s="10" t="s">
        <v>36</v>
      </c>
      <c r="C27" s="59"/>
      <c r="D27" s="12"/>
      <c r="E27" s="37"/>
      <c r="F27" s="37" t="str">
        <f t="shared" si="6"/>
        <v xml:space="preserve"> - </v>
      </c>
      <c r="G27" s="13"/>
      <c r="H27" s="14"/>
      <c r="I27" s="15" t="str">
        <f t="shared" si="4"/>
        <v xml:space="preserve"> - </v>
      </c>
      <c r="J27" s="34"/>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11" customFormat="1" ht="18">
      <c r="A28"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52" t="s">
        <v>37</v>
      </c>
      <c r="C28" s="58" t="s">
        <v>38</v>
      </c>
      <c r="D28" s="53"/>
      <c r="E28" s="35">
        <v>45395</v>
      </c>
      <c r="F28" s="36">
        <f>IF(ISBLANK(E28)," - ",IF(G28=0,E28,E28+G28-1))</f>
        <v>45399</v>
      </c>
      <c r="G28" s="18">
        <v>5</v>
      </c>
      <c r="H28" s="61">
        <v>1</v>
      </c>
      <c r="I28" s="20">
        <f>IF(OR(F28=0,E28=0)," - ",NETWORKDAYS(E28,F28))</f>
        <v>3</v>
      </c>
      <c r="J28" s="33"/>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row>
    <row r="29" spans="1:66" s="17" customFormat="1" ht="17.45">
      <c r="A29"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9" s="52" t="s">
        <v>39</v>
      </c>
      <c r="C29" s="58" t="s">
        <v>33</v>
      </c>
      <c r="D29" s="53"/>
      <c r="E29" s="35">
        <v>45389</v>
      </c>
      <c r="F29" s="36">
        <f t="shared" si="6"/>
        <v>45418</v>
      </c>
      <c r="G29" s="18">
        <v>30</v>
      </c>
      <c r="H29" s="19">
        <v>0.4</v>
      </c>
      <c r="I29" s="20">
        <f t="shared" si="4"/>
        <v>21</v>
      </c>
      <c r="J29" s="33"/>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row>
    <row r="30" spans="1:66" s="17" customFormat="1" ht="17.45">
      <c r="A30"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0" s="52" t="s">
        <v>40</v>
      </c>
      <c r="C30" s="58" t="s">
        <v>38</v>
      </c>
      <c r="D30" s="53"/>
      <c r="E30" s="35">
        <v>45399</v>
      </c>
      <c r="F30" s="36">
        <f t="shared" si="6"/>
        <v>45428</v>
      </c>
      <c r="G30" s="18">
        <v>30</v>
      </c>
      <c r="H30" s="19">
        <v>0</v>
      </c>
      <c r="I30" s="20">
        <f t="shared" si="4"/>
        <v>22</v>
      </c>
      <c r="J30" s="33"/>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row>
    <row r="31" spans="1:66" s="17" customFormat="1" ht="18">
      <c r="A31"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1" s="65" t="s">
        <v>41</v>
      </c>
      <c r="C31" s="17" t="s">
        <v>14</v>
      </c>
      <c r="D31" s="53"/>
      <c r="E31" s="35">
        <v>45389</v>
      </c>
      <c r="F31" s="36">
        <f t="shared" si="6"/>
        <v>45418</v>
      </c>
      <c r="G31" s="18">
        <v>30</v>
      </c>
      <c r="H31" s="19">
        <v>0.33</v>
      </c>
      <c r="I31" s="20">
        <f t="shared" si="4"/>
        <v>21</v>
      </c>
      <c r="J31" s="33"/>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row>
    <row r="32" spans="1:66" s="17" customFormat="1" ht="18">
      <c r="A32"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2" s="65" t="s">
        <v>42</v>
      </c>
      <c r="C32" s="17" t="s">
        <v>14</v>
      </c>
      <c r="D32" s="53"/>
      <c r="E32" s="35"/>
      <c r="F32" s="36" t="str">
        <f t="shared" si="6"/>
        <v xml:space="preserve"> - </v>
      </c>
      <c r="G32" s="18">
        <v>10</v>
      </c>
      <c r="H32" s="19">
        <v>0</v>
      </c>
      <c r="I32" s="20" t="str">
        <f t="shared" si="4"/>
        <v xml:space="preserve"> - </v>
      </c>
      <c r="J32" s="33"/>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row>
    <row r="33" spans="1:66" s="17" customFormat="1" ht="17.45">
      <c r="A33"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3" s="52" t="s">
        <v>43</v>
      </c>
      <c r="C33" s="58" t="s">
        <v>14</v>
      </c>
      <c r="D33" s="53"/>
      <c r="E33" s="35"/>
      <c r="F33" s="36" t="str">
        <f>IF(ISBLANK(E33)," - ",IF(G33=0,E33,E33+G33-1))</f>
        <v xml:space="preserve"> - </v>
      </c>
      <c r="G33" s="18">
        <v>10</v>
      </c>
      <c r="H33" s="19">
        <v>0</v>
      </c>
      <c r="I33" s="20" t="str">
        <f t="shared" si="4"/>
        <v xml:space="preserve"> - </v>
      </c>
      <c r="J33" s="33"/>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row>
    <row r="34" spans="1:66" s="17" customFormat="1" ht="18">
      <c r="A34"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4" s="52" t="s">
        <v>44</v>
      </c>
      <c r="C34" s="58" t="s">
        <v>45</v>
      </c>
      <c r="D34" s="53"/>
      <c r="E34" s="35"/>
      <c r="F34" s="36" t="str">
        <f>IF(ISBLANK(E34)," - ",IF(G34=0,E34,E34+G34-1))</f>
        <v xml:space="preserve"> - </v>
      </c>
      <c r="G34" s="18">
        <v>10</v>
      </c>
      <c r="H34" s="61">
        <v>0</v>
      </c>
      <c r="I34" s="20" t="str">
        <f>IF(OR(F34=0,E34=0)," - ",NETWORKDAYS(E34,F34))</f>
        <v xml:space="preserve"> - </v>
      </c>
      <c r="J34" s="33"/>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row>
    <row r="35" spans="1:66" s="11" customFormat="1" ht="17.45">
      <c r="A35" s="9" t="str">
        <f ca="1">IF(ISERROR(VALUE(SUBSTITUTE(prevWBS,".",""))),"1",IF(ISERROR(FIND("`",SUBSTITUTE(prevWBS,".","`",1))),TEXT(VALUE(prevWBS)+1,"#"),TEXT(VALUE(LEFT(prevWBS,FIND("`",SUBSTITUTE(prevWBS,".","`",1))-1))+1,"#")))</f>
        <v>5</v>
      </c>
      <c r="B35" s="10" t="s">
        <v>46</v>
      </c>
      <c r="C35" s="59"/>
      <c r="D35" s="12"/>
      <c r="E35" s="37"/>
      <c r="F35" s="37" t="str">
        <f t="shared" ref="F35:F37" si="14">IF(ISBLANK(E35)," - ",IF(G35=0,E35,E35+G35-1))</f>
        <v xml:space="preserve"> - </v>
      </c>
      <c r="G35" s="13"/>
      <c r="H35" s="14"/>
      <c r="I35" s="15" t="str">
        <f t="shared" ref="I35:I37" si="15">IF(OR(F35=0,E35=0)," - ",NETWORKDAYS(E35,F35))</f>
        <v xml:space="preserve"> - </v>
      </c>
      <c r="J35" s="34"/>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17" customFormat="1" ht="17.45">
      <c r="A36"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6" s="52" t="s">
        <v>47</v>
      </c>
      <c r="C36" s="58" t="s">
        <v>14</v>
      </c>
      <c r="D36" s="53"/>
      <c r="E36" s="35"/>
      <c r="F36" s="36" t="str">
        <f t="shared" si="14"/>
        <v xml:space="preserve"> - </v>
      </c>
      <c r="G36" s="18">
        <v>17</v>
      </c>
      <c r="H36" s="19">
        <v>0</v>
      </c>
      <c r="I36" s="20" t="str">
        <f t="shared" si="15"/>
        <v xml:space="preserve"> - </v>
      </c>
      <c r="J36" s="33"/>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row>
    <row r="37" spans="1:66" s="17" customFormat="1" ht="17.45">
      <c r="A37" s="16"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7" s="52" t="s">
        <v>48</v>
      </c>
      <c r="C37" s="58" t="s">
        <v>14</v>
      </c>
      <c r="D37" s="53"/>
      <c r="E37" s="35"/>
      <c r="F37" s="36" t="str">
        <f t="shared" si="14"/>
        <v xml:space="preserve"> - </v>
      </c>
      <c r="G37" s="18">
        <v>17</v>
      </c>
      <c r="H37" s="19">
        <v>0</v>
      </c>
      <c r="I37" s="20" t="str">
        <f t="shared" si="15"/>
        <v xml:space="preserve"> - </v>
      </c>
      <c r="J37" s="33"/>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row>
    <row r="38" spans="1:66" ht="12.75"/>
    <row r="42" spans="1:66">
      <c r="H42" s="57"/>
    </row>
    <row r="43" spans="1:66" ht="12.75"/>
    <row r="44" spans="1:66" ht="12.75"/>
    <row r="45" spans="1:66" ht="12.75"/>
    <row r="46" spans="1:66" ht="12.75"/>
    <row r="47" spans="1:66" ht="12.75"/>
    <row r="48" spans="1:66" ht="12.75"/>
    <row r="49" ht="12.75"/>
    <row r="50" ht="12.75"/>
  </sheetData>
  <sheetProtection formatCells="0" formatColumns="0" formatRows="0" insertRows="0" deleteRows="0"/>
  <mergeCells count="18">
    <mergeCell ref="K1:AE1"/>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7">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 priority="45">
      <formula>K$6=TODAY()</formula>
    </cfRule>
  </conditionalFormatting>
  <conditionalFormatting sqref="K8:BN29 K30:AN30 AQ30:BN30 K31:BN37">
    <cfRule type="expression" dxfId="5" priority="48">
      <formula>AND($E8&lt;=K$6,ROUNDDOWN(($F8-$E8+1)*$H8,0)+$E8-1&gt;=K$6)</formula>
    </cfRule>
    <cfRule type="expression" dxfId="4" priority="49">
      <formula>AND(NOT(ISBLANK($E8)),$E8&lt;=K$6,$F8&gt;=K$6)</formula>
    </cfRule>
  </conditionalFormatting>
  <conditionalFormatting sqref="K6:BN29 K30:AN30 AQ30:BN30 K31:BN37">
    <cfRule type="expression" dxfId="3" priority="8">
      <formula>K$6=TODAY()</formula>
    </cfRule>
  </conditionalFormatting>
  <conditionalFormatting sqref="AO30">
    <cfRule type="expression" dxfId="2" priority="52">
      <formula>AND($E30&lt;=AP$6,ROUNDDOWN(($F30-$E30+1)*$H30,0)+$E30-1&gt;=AP$6)</formula>
    </cfRule>
    <cfRule type="expression" dxfId="1" priority="53">
      <formula>AND(NOT(ISBLANK($E30)),$E30&lt;=AP$6,$F30&gt;=AP$6)</formula>
    </cfRule>
  </conditionalFormatting>
  <conditionalFormatting sqref="AO30">
    <cfRule type="expression" dxfId="0" priority="55">
      <formula>AP$6=TODAY()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E16 E27 G16:H16 G27:H27 H32 H30" unlockedFormula="1"/>
    <ignoredError sqref="A27 A16"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C6A40-4C20-4A9E-8E7B-06E721690439}">
  <dimension ref="A1:AJ33"/>
  <sheetViews>
    <sheetView workbookViewId="0">
      <selection activeCell="O14" sqref="O14"/>
    </sheetView>
  </sheetViews>
  <sheetFormatPr defaultRowHeight="12.75"/>
  <cols>
    <col min="1" max="1" width="12.140625" customWidth="1"/>
    <col min="2" max="2" width="10.42578125" bestFit="1" customWidth="1"/>
    <col min="7" max="7" width="18.5703125" customWidth="1"/>
    <col min="19" max="19" width="12.85546875" bestFit="1" customWidth="1"/>
  </cols>
  <sheetData>
    <row r="1" spans="1:20" ht="18.75">
      <c r="A1" t="s">
        <v>49</v>
      </c>
      <c r="C1" s="85" t="s">
        <v>50</v>
      </c>
      <c r="D1" s="85"/>
      <c r="E1" s="85"/>
      <c r="F1" s="85"/>
      <c r="G1" s="85"/>
      <c r="T1" s="67" t="s">
        <v>51</v>
      </c>
    </row>
    <row r="2" spans="1:20">
      <c r="B2" s="69" t="s">
        <v>52</v>
      </c>
      <c r="C2" s="89" t="s">
        <v>28</v>
      </c>
      <c r="D2" s="89"/>
      <c r="E2" s="89"/>
      <c r="F2" s="89"/>
      <c r="G2" s="89"/>
      <c r="S2" s="73" t="s">
        <v>52</v>
      </c>
      <c r="T2" t="s">
        <v>53</v>
      </c>
    </row>
    <row r="3" spans="1:20">
      <c r="C3" s="84" t="s">
        <v>32</v>
      </c>
      <c r="D3" s="84"/>
      <c r="E3" s="84"/>
      <c r="F3" s="84"/>
      <c r="G3" s="84"/>
    </row>
    <row r="4" spans="1:20">
      <c r="C4" s="84" t="s">
        <v>54</v>
      </c>
      <c r="D4" s="84"/>
      <c r="E4" s="84"/>
      <c r="F4" s="84"/>
      <c r="G4" s="84"/>
    </row>
    <row r="5" spans="1:20">
      <c r="C5" s="84" t="s">
        <v>55</v>
      </c>
      <c r="D5" s="84"/>
      <c r="E5" s="84"/>
      <c r="F5" s="84"/>
      <c r="G5" s="84"/>
    </row>
    <row r="6" spans="1:20">
      <c r="C6" s="84" t="s">
        <v>56</v>
      </c>
      <c r="D6" s="84"/>
      <c r="E6" s="84"/>
      <c r="F6" s="84"/>
      <c r="G6" s="84"/>
    </row>
    <row r="7" spans="1:20">
      <c r="C7" s="84" t="s">
        <v>57</v>
      </c>
      <c r="D7" s="84"/>
      <c r="E7" s="84"/>
      <c r="F7" s="84"/>
      <c r="G7" s="84"/>
    </row>
    <row r="14" spans="1:20" ht="15">
      <c r="B14" s="69" t="s">
        <v>58</v>
      </c>
      <c r="C14" s="84" t="s">
        <v>59</v>
      </c>
      <c r="D14" s="84"/>
      <c r="E14" s="84"/>
      <c r="F14" s="84"/>
      <c r="G14" s="84"/>
      <c r="S14" s="74" t="s">
        <v>58</v>
      </c>
      <c r="T14" s="66" t="s">
        <v>60</v>
      </c>
    </row>
    <row r="15" spans="1:20">
      <c r="C15" s="84" t="s">
        <v>61</v>
      </c>
      <c r="D15" s="84"/>
      <c r="E15" s="84"/>
      <c r="F15" s="84"/>
      <c r="G15" s="84"/>
      <c r="T15" t="s">
        <v>62</v>
      </c>
    </row>
    <row r="19" spans="2:36" ht="15">
      <c r="R19" s="71"/>
      <c r="S19" s="72" t="s">
        <v>63</v>
      </c>
      <c r="T19" t="s">
        <v>64</v>
      </c>
    </row>
    <row r="20" spans="2:36">
      <c r="T20" t="s">
        <v>65</v>
      </c>
      <c r="AB20" s="83" t="s">
        <v>66</v>
      </c>
      <c r="AC20" s="83"/>
      <c r="AD20" s="83"/>
      <c r="AE20" s="83"/>
      <c r="AF20" s="83"/>
      <c r="AG20" s="83"/>
      <c r="AH20" s="83"/>
      <c r="AI20" s="83"/>
      <c r="AJ20" s="83"/>
    </row>
    <row r="21" spans="2:36">
      <c r="T21" t="s">
        <v>67</v>
      </c>
      <c r="AB21" s="83"/>
      <c r="AC21" s="83"/>
      <c r="AD21" s="83"/>
      <c r="AE21" s="83"/>
      <c r="AF21" s="83"/>
      <c r="AG21" s="83"/>
      <c r="AH21" s="83"/>
      <c r="AI21" s="83"/>
      <c r="AJ21" s="83"/>
    </row>
    <row r="22" spans="2:36">
      <c r="AB22" s="83"/>
      <c r="AC22" s="83"/>
      <c r="AD22" s="83"/>
      <c r="AE22" s="83"/>
      <c r="AF22" s="83"/>
      <c r="AG22" s="83"/>
      <c r="AH22" s="83"/>
      <c r="AI22" s="83"/>
      <c r="AJ22" s="83"/>
    </row>
    <row r="23" spans="2:36">
      <c r="AB23" s="83"/>
      <c r="AC23" s="83"/>
      <c r="AD23" s="83"/>
      <c r="AE23" s="83"/>
      <c r="AF23" s="83"/>
      <c r="AG23" s="83"/>
      <c r="AH23" s="83"/>
      <c r="AI23" s="83"/>
      <c r="AJ23" s="83"/>
    </row>
    <row r="24" spans="2:36">
      <c r="B24" s="68" t="s">
        <v>68</v>
      </c>
      <c r="C24" s="84" t="s">
        <v>69</v>
      </c>
      <c r="D24" s="84"/>
      <c r="E24" s="84"/>
      <c r="F24" s="84"/>
      <c r="G24" s="84"/>
      <c r="R24" s="71"/>
      <c r="S24" s="70" t="s">
        <v>68</v>
      </c>
      <c r="T24" t="s">
        <v>70</v>
      </c>
      <c r="AB24" s="83"/>
      <c r="AC24" s="83"/>
      <c r="AD24" s="83"/>
      <c r="AE24" s="83"/>
      <c r="AF24" s="83"/>
      <c r="AG24" s="83"/>
      <c r="AH24" s="83"/>
      <c r="AI24" s="83"/>
      <c r="AJ24" s="83"/>
    </row>
    <row r="25" spans="2:36">
      <c r="C25" s="84" t="s">
        <v>71</v>
      </c>
      <c r="D25" s="84"/>
      <c r="E25" s="84"/>
      <c r="F25" s="84"/>
      <c r="G25" s="84"/>
      <c r="T25" t="s">
        <v>72</v>
      </c>
      <c r="AB25" s="83"/>
      <c r="AC25" s="83"/>
      <c r="AD25" s="83"/>
      <c r="AE25" s="83"/>
      <c r="AF25" s="83"/>
      <c r="AG25" s="83"/>
      <c r="AH25" s="83"/>
      <c r="AI25" s="83"/>
      <c r="AJ25" s="83"/>
    </row>
    <row r="26" spans="2:36">
      <c r="C26" s="84" t="s">
        <v>73</v>
      </c>
      <c r="D26" s="84"/>
      <c r="E26" s="84"/>
      <c r="F26" s="84"/>
      <c r="G26" s="84"/>
    </row>
    <row r="33" spans="2:7">
      <c r="B33" s="68" t="s">
        <v>74</v>
      </c>
      <c r="C33" s="84" t="s">
        <v>75</v>
      </c>
      <c r="D33" s="84"/>
      <c r="E33" s="84"/>
      <c r="F33" s="84"/>
      <c r="G33" s="84"/>
    </row>
  </sheetData>
  <mergeCells count="14">
    <mergeCell ref="C1:G1"/>
    <mergeCell ref="C2:G2"/>
    <mergeCell ref="C3:G3"/>
    <mergeCell ref="C4:G4"/>
    <mergeCell ref="C5:G5"/>
    <mergeCell ref="AB20:AJ25"/>
    <mergeCell ref="C26:G26"/>
    <mergeCell ref="C33:G33"/>
    <mergeCell ref="C6:G6"/>
    <mergeCell ref="C7:G7"/>
    <mergeCell ref="C14:G14"/>
    <mergeCell ref="C15:G15"/>
    <mergeCell ref="C24:G24"/>
    <mergeCell ref="C25:G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911B-385C-4FAE-8F4A-392AAAE93C1A}">
  <dimension ref="B1:Z38"/>
  <sheetViews>
    <sheetView workbookViewId="0">
      <selection activeCell="K7" sqref="K7"/>
    </sheetView>
  </sheetViews>
  <sheetFormatPr defaultRowHeight="12.75"/>
  <cols>
    <col min="1" max="1" width="12.140625" customWidth="1"/>
    <col min="2" max="2" width="11.85546875" bestFit="1" customWidth="1"/>
    <col min="3" max="6" width="9.140625" bestFit="1" customWidth="1"/>
    <col min="7" max="7" width="18.5703125" customWidth="1"/>
    <col min="8" max="12" width="9.140625" bestFit="1" customWidth="1"/>
    <col min="13" max="13" width="9.140625" style="71" bestFit="1" customWidth="1"/>
    <col min="14" max="14" width="12.85546875" bestFit="1" customWidth="1"/>
  </cols>
  <sheetData>
    <row r="1" spans="2:25" ht="24">
      <c r="C1" s="88" t="s">
        <v>50</v>
      </c>
      <c r="D1" s="88"/>
      <c r="E1" s="88"/>
      <c r="F1" s="88"/>
      <c r="G1" s="88"/>
      <c r="H1" s="88"/>
      <c r="I1" s="88"/>
      <c r="J1" s="88"/>
      <c r="N1" s="87" t="s">
        <v>51</v>
      </c>
      <c r="O1" s="87"/>
      <c r="P1" s="87"/>
      <c r="Q1" s="87"/>
      <c r="R1" s="87"/>
      <c r="S1" s="87"/>
      <c r="T1" s="87"/>
      <c r="U1" s="87"/>
      <c r="V1" s="87"/>
      <c r="W1" s="87"/>
      <c r="X1" s="87"/>
      <c r="Y1" s="87"/>
    </row>
    <row r="2" spans="2:25">
      <c r="B2" s="69" t="s">
        <v>52</v>
      </c>
      <c r="C2" s="89" t="s">
        <v>76</v>
      </c>
      <c r="D2" s="89"/>
      <c r="E2" s="89"/>
      <c r="F2" s="89"/>
      <c r="G2" s="89"/>
      <c r="N2" s="90" t="s">
        <v>52</v>
      </c>
      <c r="O2" s="84" t="s">
        <v>77</v>
      </c>
      <c r="P2" s="84"/>
      <c r="Q2" s="84"/>
      <c r="R2" s="84"/>
      <c r="S2" s="84"/>
      <c r="T2" s="84"/>
      <c r="U2" s="84"/>
      <c r="V2" s="84"/>
      <c r="W2" s="84"/>
      <c r="X2" s="84"/>
    </row>
    <row r="3" spans="2:25">
      <c r="C3" s="84"/>
      <c r="D3" s="84"/>
      <c r="E3" s="84"/>
      <c r="F3" s="84"/>
      <c r="G3" s="84"/>
      <c r="N3" s="90"/>
      <c r="O3" s="84" t="s">
        <v>78</v>
      </c>
      <c r="P3" s="84"/>
      <c r="Q3" s="84"/>
      <c r="R3" s="84"/>
      <c r="S3" s="84"/>
      <c r="T3" s="84"/>
      <c r="U3" s="84"/>
      <c r="V3" s="84"/>
      <c r="W3" s="84"/>
      <c r="X3" s="84"/>
    </row>
    <row r="4" spans="2:25">
      <c r="C4" s="84"/>
      <c r="D4" s="84"/>
      <c r="E4" s="84"/>
      <c r="F4" s="84"/>
      <c r="G4" s="84"/>
    </row>
    <row r="5" spans="2:25">
      <c r="C5" s="84"/>
      <c r="D5" s="84"/>
      <c r="E5" s="84"/>
      <c r="F5" s="84"/>
      <c r="G5" s="84"/>
    </row>
    <row r="6" spans="2:25">
      <c r="C6" s="84"/>
      <c r="D6" s="84"/>
      <c r="E6" s="84"/>
      <c r="F6" s="84"/>
      <c r="G6" s="84"/>
    </row>
    <row r="7" spans="2:25">
      <c r="C7" s="84"/>
      <c r="D7" s="84"/>
      <c r="E7" s="84"/>
      <c r="F7" s="84"/>
      <c r="G7" s="84"/>
    </row>
    <row r="14" spans="2:25" ht="15">
      <c r="B14" s="123" t="s">
        <v>58</v>
      </c>
      <c r="C14" s="124" t="s">
        <v>60</v>
      </c>
      <c r="D14" s="124"/>
      <c r="E14" s="124"/>
      <c r="F14" s="124"/>
      <c r="G14" s="124"/>
      <c r="H14" s="124"/>
      <c r="I14" s="125"/>
      <c r="N14" s="120" t="s">
        <v>58</v>
      </c>
      <c r="O14" s="121" t="s">
        <v>79</v>
      </c>
      <c r="P14" s="121"/>
      <c r="Q14" s="121"/>
      <c r="R14" s="121"/>
      <c r="S14" s="121"/>
      <c r="T14" s="122"/>
      <c r="U14" s="86"/>
      <c r="V14" s="86"/>
    </row>
    <row r="15" spans="2:25">
      <c r="B15" s="126"/>
      <c r="C15" s="127" t="s">
        <v>62</v>
      </c>
      <c r="D15" s="127"/>
      <c r="E15" s="127"/>
      <c r="F15" s="127"/>
      <c r="G15" s="127"/>
      <c r="H15" s="127"/>
      <c r="I15" s="128"/>
    </row>
    <row r="18" spans="2:26">
      <c r="B18" s="129" t="s">
        <v>80</v>
      </c>
      <c r="C18" s="130" t="s">
        <v>81</v>
      </c>
      <c r="D18" s="130"/>
      <c r="E18" s="130"/>
      <c r="F18" s="130"/>
      <c r="G18" s="130"/>
      <c r="H18" s="130"/>
      <c r="I18" s="131"/>
    </row>
    <row r="19" spans="2:26" ht="15" customHeight="1">
      <c r="B19" s="132"/>
      <c r="C19" s="91"/>
      <c r="D19" s="91"/>
      <c r="E19" s="91"/>
      <c r="F19" s="91"/>
      <c r="G19" s="91"/>
      <c r="H19" s="91"/>
      <c r="I19" s="133"/>
      <c r="N19" s="108" t="s">
        <v>63</v>
      </c>
      <c r="O19" s="100" t="s">
        <v>64</v>
      </c>
      <c r="P19" s="101"/>
      <c r="Q19" s="101"/>
      <c r="R19" s="101"/>
      <c r="S19" s="101"/>
      <c r="T19" s="101"/>
      <c r="U19" s="101"/>
      <c r="V19" s="102"/>
      <c r="W19" s="109" t="s">
        <v>82</v>
      </c>
      <c r="X19" s="95"/>
      <c r="Y19" s="95"/>
      <c r="Z19" s="96"/>
    </row>
    <row r="20" spans="2:26">
      <c r="B20" s="132"/>
      <c r="C20" s="91"/>
      <c r="D20" s="91"/>
      <c r="E20" s="91"/>
      <c r="F20" s="91"/>
      <c r="G20" s="91"/>
      <c r="H20" s="91"/>
      <c r="I20" s="133"/>
      <c r="N20" s="108"/>
      <c r="O20" s="103" t="s">
        <v>65</v>
      </c>
      <c r="P20" s="93"/>
      <c r="Q20" s="93"/>
      <c r="R20" s="93"/>
      <c r="S20" s="93"/>
      <c r="T20" s="93"/>
      <c r="U20" s="93"/>
      <c r="V20" s="104"/>
      <c r="W20" s="110"/>
      <c r="X20" s="94"/>
      <c r="Y20" s="94"/>
      <c r="Z20" s="97"/>
    </row>
    <row r="21" spans="2:26">
      <c r="B21" s="134"/>
      <c r="C21" s="135"/>
      <c r="D21" s="135"/>
      <c r="E21" s="135"/>
      <c r="F21" s="135"/>
      <c r="G21" s="135"/>
      <c r="H21" s="135"/>
      <c r="I21" s="136"/>
      <c r="N21" s="108"/>
      <c r="O21" s="105" t="s">
        <v>67</v>
      </c>
      <c r="P21" s="106"/>
      <c r="Q21" s="106"/>
      <c r="R21" s="106"/>
      <c r="S21" s="106"/>
      <c r="T21" s="106"/>
      <c r="U21" s="106"/>
      <c r="V21" s="107"/>
      <c r="W21" s="111"/>
      <c r="X21" s="98"/>
      <c r="Y21" s="98"/>
      <c r="Z21" s="99"/>
    </row>
    <row r="24" spans="2:26" ht="178.5" customHeight="1">
      <c r="B24" s="137" t="s">
        <v>68</v>
      </c>
      <c r="C24" s="130" t="s">
        <v>83</v>
      </c>
      <c r="D24" s="130"/>
      <c r="E24" s="130"/>
      <c r="F24" s="130"/>
      <c r="G24" s="130"/>
      <c r="H24" s="130"/>
      <c r="I24" s="131"/>
      <c r="N24" s="112" t="s">
        <v>68</v>
      </c>
      <c r="O24" s="113" t="s">
        <v>84</v>
      </c>
      <c r="P24" s="113"/>
      <c r="Q24" s="113"/>
      <c r="R24" s="113"/>
      <c r="S24" s="113"/>
      <c r="T24" s="113"/>
      <c r="U24" s="113"/>
      <c r="V24" s="114"/>
    </row>
    <row r="25" spans="2:26">
      <c r="B25" s="138"/>
      <c r="C25" s="139" t="s">
        <v>85</v>
      </c>
      <c r="D25" s="139"/>
      <c r="E25" s="139"/>
      <c r="F25" s="139"/>
      <c r="G25" s="139"/>
      <c r="H25" s="139"/>
      <c r="I25" s="140"/>
      <c r="N25" s="115"/>
      <c r="O25" s="92"/>
      <c r="P25" s="92"/>
      <c r="Q25" s="92"/>
      <c r="R25" s="92"/>
      <c r="S25" s="92"/>
      <c r="T25" s="92"/>
      <c r="U25" s="92"/>
      <c r="V25" s="116"/>
    </row>
    <row r="26" spans="2:26">
      <c r="C26" s="84"/>
      <c r="D26" s="84"/>
      <c r="E26" s="84"/>
      <c r="F26" s="84"/>
      <c r="G26" s="84"/>
      <c r="N26" s="115"/>
      <c r="O26" s="92"/>
      <c r="P26" s="92"/>
      <c r="Q26" s="92"/>
      <c r="R26" s="92"/>
      <c r="S26" s="92"/>
      <c r="T26" s="92"/>
      <c r="U26" s="92"/>
      <c r="V26" s="116"/>
    </row>
    <row r="27" spans="2:26">
      <c r="N27" s="115"/>
      <c r="O27" s="92"/>
      <c r="P27" s="92"/>
      <c r="Q27" s="92"/>
      <c r="R27" s="92"/>
      <c r="S27" s="92"/>
      <c r="T27" s="92"/>
      <c r="U27" s="92"/>
      <c r="V27" s="116"/>
    </row>
    <row r="28" spans="2:26">
      <c r="N28" s="115"/>
      <c r="O28" s="92"/>
      <c r="P28" s="92"/>
      <c r="Q28" s="92"/>
      <c r="R28" s="92"/>
      <c r="S28" s="92"/>
      <c r="T28" s="92"/>
      <c r="U28" s="92"/>
      <c r="V28" s="116"/>
    </row>
    <row r="29" spans="2:26">
      <c r="N29" s="115"/>
      <c r="O29" s="92"/>
      <c r="P29" s="92"/>
      <c r="Q29" s="92"/>
      <c r="R29" s="92"/>
      <c r="S29" s="92"/>
      <c r="T29" s="92"/>
      <c r="U29" s="92"/>
      <c r="V29" s="116"/>
    </row>
    <row r="30" spans="2:26">
      <c r="B30" s="137" t="s">
        <v>74</v>
      </c>
      <c r="C30" s="142"/>
      <c r="D30" s="142"/>
      <c r="E30" s="142"/>
      <c r="F30" s="142"/>
      <c r="G30" s="142"/>
      <c r="H30" s="142"/>
      <c r="I30" s="143"/>
      <c r="N30" s="115"/>
      <c r="O30" s="92"/>
      <c r="P30" s="92"/>
      <c r="Q30" s="92"/>
      <c r="R30" s="92"/>
      <c r="S30" s="92"/>
      <c r="T30" s="92"/>
      <c r="U30" s="92"/>
      <c r="V30" s="116"/>
    </row>
    <row r="31" spans="2:26">
      <c r="B31" s="141"/>
      <c r="C31" s="144"/>
      <c r="D31" s="144"/>
      <c r="E31" s="144"/>
      <c r="F31" s="144"/>
      <c r="G31" s="144"/>
      <c r="H31" s="144"/>
      <c r="I31" s="145"/>
      <c r="N31" s="117"/>
      <c r="O31" s="118"/>
      <c r="P31" s="118"/>
      <c r="Q31" s="118"/>
      <c r="R31" s="118"/>
      <c r="S31" s="118"/>
      <c r="T31" s="118"/>
      <c r="U31" s="118"/>
      <c r="V31" s="119"/>
    </row>
    <row r="32" spans="2:26">
      <c r="B32" s="138"/>
      <c r="C32" s="146"/>
      <c r="D32" s="146"/>
      <c r="E32" s="146"/>
      <c r="F32" s="146"/>
      <c r="G32" s="146"/>
      <c r="H32" s="146"/>
      <c r="I32" s="147"/>
    </row>
    <row r="36" spans="14:21">
      <c r="N36" s="137" t="s">
        <v>74</v>
      </c>
      <c r="O36" s="142"/>
      <c r="P36" s="142"/>
      <c r="Q36" s="142"/>
      <c r="R36" s="142"/>
      <c r="S36" s="142"/>
      <c r="T36" s="142"/>
      <c r="U36" s="143"/>
    </row>
    <row r="37" spans="14:21">
      <c r="N37" s="141"/>
      <c r="O37" s="144"/>
      <c r="P37" s="144"/>
      <c r="Q37" s="144"/>
      <c r="R37" s="144"/>
      <c r="S37" s="144"/>
      <c r="T37" s="144"/>
      <c r="U37" s="145"/>
    </row>
    <row r="38" spans="14:21">
      <c r="N38" s="138"/>
      <c r="O38" s="146"/>
      <c r="P38" s="146"/>
      <c r="Q38" s="146"/>
      <c r="R38" s="146"/>
      <c r="S38" s="146"/>
      <c r="T38" s="146"/>
      <c r="U38" s="147"/>
    </row>
  </sheetData>
  <mergeCells count="31">
    <mergeCell ref="O20:V20"/>
    <mergeCell ref="O21:V21"/>
    <mergeCell ref="N24:N31"/>
    <mergeCell ref="B30:B32"/>
    <mergeCell ref="C30:I32"/>
    <mergeCell ref="B14:B15"/>
    <mergeCell ref="B18:B21"/>
    <mergeCell ref="B24:B25"/>
    <mergeCell ref="O36:U38"/>
    <mergeCell ref="N36:N38"/>
    <mergeCell ref="C6:G6"/>
    <mergeCell ref="O24:V31"/>
    <mergeCell ref="N1:Y1"/>
    <mergeCell ref="C1:J1"/>
    <mergeCell ref="O2:X2"/>
    <mergeCell ref="O3:X3"/>
    <mergeCell ref="W19:Z21"/>
    <mergeCell ref="C18:I21"/>
    <mergeCell ref="C14:I14"/>
    <mergeCell ref="C15:I15"/>
    <mergeCell ref="C24:I24"/>
    <mergeCell ref="N2:N3"/>
    <mergeCell ref="O14:T14"/>
    <mergeCell ref="N19:N21"/>
    <mergeCell ref="O19:V19"/>
    <mergeCell ref="C2:G2"/>
    <mergeCell ref="C3:G3"/>
    <mergeCell ref="C4:G4"/>
    <mergeCell ref="C5:G5"/>
    <mergeCell ref="C7:G7"/>
    <mergeCell ref="C26:G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PD</dc:creator>
  <cp:keywords/>
  <dc:description>(c) 2006-2018 Vertex42 LLC. All Rights Reserved.</dc:description>
  <cp:lastModifiedBy/>
  <cp:revision/>
  <dcterms:created xsi:type="dcterms:W3CDTF">2010-06-09T16:05:03Z</dcterms:created>
  <dcterms:modified xsi:type="dcterms:W3CDTF">2024-04-17T16:54:45Z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