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Niklas\Oster-Platine\10_Entwicklungsunterlagen\00400-28669-1000\"/>
    </mc:Choice>
  </mc:AlternateContent>
  <xr:revisionPtr revIDLastSave="0" documentId="13_ncr:1_{88F9E312-5880-44F2-B520-1333971C5A20}" xr6:coauthVersionLast="36" xr6:coauthVersionMax="36" xr10:uidLastSave="{00000000-0000-0000-0000-000000000000}"/>
  <bookViews>
    <workbookView xWindow="1875" yWindow="6690" windowWidth="18180" windowHeight="9030" firstSheet="1" activeTab="1" xr2:uid="{00000000-000D-0000-FFFF-FFFF00000000}"/>
  </bookViews>
  <sheets>
    <sheet name="Hilfstabelle" sheetId="2" state="hidden" r:id="rId1"/>
    <sheet name="BOM" sheetId="1" r:id="rId2"/>
  </sheets>
  <calcPr calcId="191029" iterateDelta="1E-4"/>
</workbook>
</file>

<file path=xl/calcChain.xml><?xml version="1.0" encoding="utf-8"?>
<calcChain xmlns="http://schemas.openxmlformats.org/spreadsheetml/2006/main">
  <c r="H65" i="1" l="1"/>
  <c r="F65" i="1"/>
  <c r="D65" i="1"/>
  <c r="A65" i="1"/>
  <c r="H64" i="1"/>
  <c r="F64" i="1"/>
  <c r="D64" i="1"/>
  <c r="A64" i="1"/>
  <c r="H63" i="1"/>
  <c r="F63" i="1"/>
  <c r="D63" i="1"/>
  <c r="A63" i="1"/>
  <c r="H62" i="1"/>
  <c r="F62" i="1"/>
  <c r="D62" i="1"/>
  <c r="A62" i="1"/>
  <c r="H61" i="1"/>
  <c r="F61" i="1"/>
  <c r="D61" i="1"/>
  <c r="A61" i="1"/>
  <c r="H60" i="1"/>
  <c r="F60" i="1"/>
  <c r="D60" i="1"/>
  <c r="A60" i="1"/>
  <c r="H59" i="1"/>
  <c r="F59" i="1"/>
  <c r="D59" i="1"/>
  <c r="A59" i="1"/>
  <c r="H58" i="1"/>
  <c r="F58" i="1"/>
  <c r="D58" i="1"/>
  <c r="A58" i="1"/>
  <c r="H57" i="1"/>
  <c r="F57" i="1"/>
  <c r="D57" i="1"/>
  <c r="A57" i="1"/>
  <c r="H56" i="1"/>
  <c r="F56" i="1"/>
  <c r="D56" i="1"/>
  <c r="A56" i="1"/>
  <c r="H55" i="1"/>
  <c r="F55" i="1"/>
  <c r="D55" i="1"/>
  <c r="A55" i="1"/>
  <c r="H54" i="1"/>
  <c r="F54" i="1"/>
  <c r="D54" i="1"/>
  <c r="A54" i="1"/>
  <c r="H53" i="1"/>
  <c r="F53" i="1"/>
  <c r="D53" i="1"/>
  <c r="A53" i="1"/>
  <c r="H52" i="1"/>
  <c r="F52" i="1"/>
  <c r="D52" i="1"/>
  <c r="A52" i="1"/>
  <c r="H51" i="1"/>
  <c r="F51" i="1"/>
  <c r="D51" i="1"/>
  <c r="A51" i="1"/>
  <c r="H50" i="1"/>
  <c r="F50" i="1"/>
  <c r="D50" i="1"/>
  <c r="A50" i="1"/>
  <c r="H49" i="1"/>
  <c r="F49" i="1"/>
  <c r="D49" i="1"/>
  <c r="A49" i="1"/>
  <c r="H48" i="1"/>
  <c r="F48" i="1"/>
  <c r="D48" i="1"/>
  <c r="A48" i="1"/>
  <c r="H47" i="1"/>
  <c r="F47" i="1"/>
  <c r="D47" i="1"/>
  <c r="A47" i="1"/>
  <c r="H46" i="1"/>
  <c r="F46" i="1"/>
  <c r="D46" i="1"/>
  <c r="A46" i="1"/>
  <c r="H45" i="1"/>
  <c r="F45" i="1"/>
  <c r="D45" i="1"/>
  <c r="A45" i="1"/>
  <c r="H44" i="1"/>
  <c r="F44" i="1"/>
  <c r="D44" i="1"/>
  <c r="A44" i="1"/>
  <c r="H43" i="1"/>
  <c r="F43" i="1"/>
  <c r="D43" i="1"/>
  <c r="A43" i="1"/>
  <c r="H42" i="1"/>
  <c r="F42" i="1"/>
  <c r="D42" i="1"/>
  <c r="A42" i="1"/>
  <c r="H41" i="1"/>
  <c r="F41" i="1"/>
  <c r="D41" i="1"/>
  <c r="A41" i="1"/>
  <c r="H40" i="1"/>
  <c r="F40" i="1"/>
  <c r="D40" i="1"/>
  <c r="A40" i="1"/>
  <c r="H39" i="1"/>
  <c r="F39" i="1"/>
  <c r="D39" i="1"/>
  <c r="A39" i="1"/>
  <c r="H38" i="1"/>
  <c r="F38" i="1"/>
  <c r="D38" i="1"/>
  <c r="A38" i="1"/>
  <c r="H37" i="1"/>
  <c r="F37" i="1"/>
  <c r="D37" i="1"/>
  <c r="A37" i="1"/>
  <c r="H36" i="1"/>
  <c r="F36" i="1"/>
  <c r="D36" i="1"/>
  <c r="A36" i="1"/>
  <c r="H35" i="1"/>
  <c r="F35" i="1"/>
  <c r="D35" i="1"/>
  <c r="A35" i="1"/>
  <c r="H34" i="1"/>
  <c r="F34" i="1"/>
  <c r="D34" i="1"/>
  <c r="A34" i="1"/>
  <c r="H33" i="1"/>
  <c r="F33" i="1"/>
  <c r="D33" i="1"/>
  <c r="A33" i="1"/>
  <c r="H32" i="1"/>
  <c r="F32" i="1"/>
  <c r="D32" i="1"/>
  <c r="A32" i="1"/>
  <c r="H31" i="1"/>
  <c r="F31" i="1"/>
  <c r="D31" i="1"/>
  <c r="A31" i="1"/>
  <c r="H30" i="1"/>
  <c r="F30" i="1"/>
  <c r="D30" i="1"/>
  <c r="A30" i="1"/>
  <c r="H29" i="1"/>
  <c r="F29" i="1"/>
  <c r="D29" i="1"/>
  <c r="A29" i="1"/>
  <c r="H28" i="1"/>
  <c r="F28" i="1"/>
  <c r="D28" i="1"/>
  <c r="A28" i="1"/>
  <c r="H27" i="1"/>
  <c r="F27" i="1"/>
  <c r="D27" i="1"/>
  <c r="A27" i="1"/>
  <c r="H26" i="1"/>
  <c r="F26" i="1"/>
  <c r="D26" i="1"/>
  <c r="A26" i="1"/>
  <c r="H25" i="1"/>
  <c r="F25" i="1"/>
  <c r="D25" i="1"/>
  <c r="A25" i="1"/>
  <c r="H24" i="1"/>
  <c r="F24" i="1"/>
  <c r="D24" i="1"/>
  <c r="A24" i="1"/>
  <c r="H23" i="1"/>
  <c r="F23" i="1"/>
  <c r="D23" i="1"/>
  <c r="A23" i="1"/>
  <c r="H22" i="1"/>
  <c r="F22" i="1"/>
  <c r="D22" i="1"/>
  <c r="A22" i="1"/>
  <c r="H21" i="1"/>
  <c r="F21" i="1"/>
  <c r="D21" i="1"/>
  <c r="A21" i="1"/>
  <c r="H20" i="1"/>
  <c r="F20" i="1"/>
  <c r="D20" i="1"/>
  <c r="A20" i="1"/>
  <c r="H19" i="1"/>
  <c r="F19" i="1"/>
  <c r="D19" i="1"/>
  <c r="A19" i="1"/>
  <c r="H18" i="1"/>
  <c r="F18" i="1"/>
  <c r="D18" i="1"/>
  <c r="A18" i="1"/>
  <c r="H17" i="1"/>
  <c r="F17" i="1"/>
  <c r="D17" i="1"/>
  <c r="A17" i="1"/>
  <c r="H16" i="1"/>
  <c r="F16" i="1"/>
  <c r="D16" i="1"/>
  <c r="A16" i="1"/>
  <c r="H15" i="1"/>
  <c r="F15" i="1"/>
  <c r="D15" i="1"/>
  <c r="A15" i="1"/>
  <c r="A14" i="1" l="1"/>
  <c r="A13" i="1"/>
  <c r="H18" i="2"/>
  <c r="H33" i="2"/>
  <c r="H55" i="2"/>
  <c r="H22" i="2"/>
  <c r="H37" i="2"/>
  <c r="H21" i="2"/>
  <c r="H32" i="2"/>
  <c r="H44" i="2"/>
  <c r="H25" i="2"/>
  <c r="H34" i="2"/>
  <c r="H50" i="2"/>
  <c r="H26" i="2"/>
  <c r="H53" i="2"/>
  <c r="H57" i="2"/>
  <c r="H15" i="2"/>
  <c r="H48" i="2"/>
  <c r="H51" i="2"/>
  <c r="H56" i="2"/>
  <c r="H35" i="2"/>
  <c r="H52" i="2"/>
  <c r="H23" i="2"/>
  <c r="H49" i="2"/>
  <c r="H43" i="2"/>
  <c r="H47" i="2"/>
  <c r="H31" i="2"/>
  <c r="H46" i="2"/>
  <c r="H45" i="2"/>
  <c r="H62" i="2"/>
  <c r="H39" i="2"/>
  <c r="H60" i="2"/>
  <c r="H36" i="2"/>
  <c r="H41" i="2"/>
  <c r="H63" i="2"/>
  <c r="H42" i="2"/>
  <c r="H17" i="2"/>
  <c r="H40" i="2"/>
  <c r="H58" i="2"/>
  <c r="H61" i="2"/>
  <c r="H20" i="2"/>
  <c r="H59" i="2"/>
  <c r="H24" i="2"/>
  <c r="H27" i="2"/>
  <c r="H19" i="2"/>
  <c r="H29" i="2"/>
  <c r="H65" i="2"/>
  <c r="H64" i="2"/>
  <c r="H16" i="2"/>
  <c r="H38" i="2"/>
  <c r="H30" i="2"/>
  <c r="H28" i="2"/>
  <c r="H54" i="2"/>
  <c r="P5" i="2" l="1"/>
  <c r="E2" i="1" s="1"/>
  <c r="F14" i="1" l="1"/>
  <c r="F13" i="1"/>
  <c r="D14" i="1"/>
  <c r="D13" i="1"/>
  <c r="P11" i="2"/>
  <c r="E6" i="1" s="1"/>
  <c r="P8" i="2"/>
  <c r="E4" i="1" s="1"/>
  <c r="H14" i="1"/>
  <c r="H13" i="1"/>
  <c r="H14" i="2"/>
  <c r="H13" i="2"/>
</calcChain>
</file>

<file path=xl/sharedStrings.xml><?xml version="1.0" encoding="utf-8"?>
<sst xmlns="http://schemas.openxmlformats.org/spreadsheetml/2006/main" count="411" uniqueCount="297">
  <si>
    <t>Platinen-Bezeichnung:</t>
  </si>
  <si>
    <t>Entwickler:</t>
  </si>
  <si>
    <t>Bestückungs-Variante:</t>
  </si>
  <si>
    <t>Baugruppe:</t>
  </si>
  <si>
    <t>Dokument-Nr.:</t>
  </si>
  <si>
    <t>Bill Of Material</t>
  </si>
  <si>
    <t>Revision-Nr:</t>
  </si>
  <si>
    <t>Versions-Buchstabe:</t>
  </si>
  <si>
    <t>Date:</t>
  </si>
  <si>
    <t>Dokument:</t>
  </si>
  <si>
    <t>iMAR_Partnumber</t>
  </si>
  <si>
    <t>Description</t>
  </si>
  <si>
    <t>Manufacturer
Partnumber</t>
  </si>
  <si>
    <t>BAUGRUPPE</t>
  </si>
  <si>
    <t>BOM-NAME</t>
  </si>
  <si>
    <t>PN1</t>
  </si>
  <si>
    <t>PN2</t>
  </si>
  <si>
    <t>PN3</t>
  </si>
  <si>
    <t>PN4</t>
  </si>
  <si>
    <t>VariantName</t>
  </si>
  <si>
    <t>Platinen-Bezeichnung</t>
  </si>
  <si>
    <t>Bestückungs-Variante</t>
  </si>
  <si>
    <t>BOM-Template:</t>
  </si>
  <si>
    <t>iMAR Navigation GmbH
Im Reihersbruch 3
D-66386 St. Ingbert</t>
  </si>
  <si>
    <t>www.imar.de</t>
  </si>
  <si>
    <t>Pos</t>
  </si>
  <si>
    <t>BOM_iMAR.xltx
Rev. 2.01; 14.03.2024</t>
  </si>
  <si>
    <t>Bunny-PCB</t>
  </si>
  <si>
    <t>00400</t>
  </si>
  <si>
    <t>28669</t>
  </si>
  <si>
    <t>1</t>
  </si>
  <si>
    <t>A</t>
  </si>
  <si>
    <t>000</t>
  </si>
  <si>
    <t>iMAR_PN</t>
  </si>
  <si>
    <t>00001-06483-0000</t>
  </si>
  <si>
    <t>00001-07601-0000</t>
  </si>
  <si>
    <t>00001-06144-0005</t>
  </si>
  <si>
    <t>00001-09139-0000</t>
  </si>
  <si>
    <t>00001-06703-0002</t>
  </si>
  <si>
    <t>00001-07598-0000</t>
  </si>
  <si>
    <t>00001-07152-0001</t>
  </si>
  <si>
    <t>00001-07280-0000</t>
  </si>
  <si>
    <t>00001-04551-0000</t>
  </si>
  <si>
    <t>00001-08279-0000</t>
  </si>
  <si>
    <t>00001-08410-0000</t>
  </si>
  <si>
    <t>00001-08334-0001</t>
  </si>
  <si>
    <t>00001-06144-0004</t>
  </si>
  <si>
    <t>00001-06474-0000</t>
  </si>
  <si>
    <t>00001-08143-0000</t>
  </si>
  <si>
    <t>00001-07283-0000</t>
  </si>
  <si>
    <t>00001-09097-0000</t>
  </si>
  <si>
    <t>00001-07334-0000</t>
  </si>
  <si>
    <t>00001-09293-0000</t>
  </si>
  <si>
    <t>00001-08791-0000</t>
  </si>
  <si>
    <t>00001-08261-0000</t>
  </si>
  <si>
    <t>00001-06144-0003</t>
  </si>
  <si>
    <t>00001-07703-0000</t>
  </si>
  <si>
    <t>00001-08393-0000</t>
  </si>
  <si>
    <t>00001-08053-0000</t>
  </si>
  <si>
    <t>00001-08337-0001</t>
  </si>
  <si>
    <t>00001-07655-0000</t>
  </si>
  <si>
    <t>00001-08266-0000</t>
  </si>
  <si>
    <t>00001-06159-0000</t>
  </si>
  <si>
    <t>tbd</t>
  </si>
  <si>
    <t>00003-07451-0000</t>
  </si>
  <si>
    <t>00500-21006-0001</t>
  </si>
  <si>
    <t>00500-35035-0001</t>
  </si>
  <si>
    <t>00001-09090-0000</t>
  </si>
  <si>
    <t>00001-06615-0001</t>
  </si>
  <si>
    <t>00001-06736-0000</t>
  </si>
  <si>
    <t>00001-08544-0000</t>
  </si>
  <si>
    <t>00001-08163-0000</t>
  </si>
  <si>
    <t>00500-35042-0001</t>
  </si>
  <si>
    <t>00001-09121-0000</t>
  </si>
  <si>
    <t>00001-07255-0000</t>
  </si>
  <si>
    <t>00001-07756-0000</t>
  </si>
  <si>
    <t>00001-00035-0000</t>
  </si>
  <si>
    <t>00400-28669-1xxA</t>
  </si>
  <si>
    <t>#Column Name Error:' Partnumber</t>
  </si>
  <si>
    <t>Manufacturer_PN</t>
  </si>
  <si>
    <t>unspecified</t>
  </si>
  <si>
    <t>VJ0603A102FXACW1BC</t>
  </si>
  <si>
    <t>2N7002</t>
  </si>
  <si>
    <t>7914J-1-000</t>
  </si>
  <si>
    <t>ACSA56-51SURKWA</t>
  </si>
  <si>
    <t>B3U-1100P</t>
  </si>
  <si>
    <t>BMI270</t>
  </si>
  <si>
    <t>BMP390</t>
  </si>
  <si>
    <t>CP2102N-A02-GQFN28</t>
  </si>
  <si>
    <t>FDC1004DGSR</t>
  </si>
  <si>
    <t>IIS2MDCTR</t>
  </si>
  <si>
    <t>LDC1314RGHR</t>
  </si>
  <si>
    <t>KP-1608SGC</t>
  </si>
  <si>
    <t>MAX6816EUS+T</t>
  </si>
  <si>
    <t>MCP73831T-2ACI/OT</t>
  </si>
  <si>
    <t>MSPM0L1306SRHBR</t>
  </si>
  <si>
    <t>OPT4001DTSR</t>
  </si>
  <si>
    <t>PMEG4050EP,115</t>
  </si>
  <si>
    <t>SHT41-AD1F-R2</t>
  </si>
  <si>
    <t>SI2301CDS-T1-GE3</t>
  </si>
  <si>
    <t>SRV05-4.TCT</t>
  </si>
  <si>
    <t>TLC6C598PWR</t>
  </si>
  <si>
    <t>TPS3705-33D</t>
  </si>
  <si>
    <t>TPS63031DSKR</t>
  </si>
  <si>
    <t>iMAR_Description</t>
  </si>
  <si>
    <t>0R  0402  0mW  0%  0ppm  0V</t>
  </si>
  <si>
    <t>1µF  25V  Ceramic  0402  10%  X5R</t>
  </si>
  <si>
    <t>1k  0402  62mW  1%  100ppm  50V</t>
  </si>
  <si>
    <t>1nF 50V Ceramic 0603 1% C0G(NP0)</t>
  </si>
  <si>
    <t>WE-TPC  2,2µH  1,8A  2,4A  0,057R</t>
  </si>
  <si>
    <t>2k  0402  62mW  1%  100ppm  50V</t>
  </si>
  <si>
    <t>Leistungs-MOSFET, n-Kanal, 60 V, 115 mA, 1.2 ohm, SOT-23, Oberflächenmontage</t>
  </si>
  <si>
    <t>3,3k  0402  62mW  1%  100ppm  50V</t>
  </si>
  <si>
    <t>4,5k/200MHz  500mA  0603  WE-CBF SMD EMI Suppression Ferrite Bead</t>
  </si>
  <si>
    <t>4,7µF  25V  Ceramic  0603  10%  X5R</t>
  </si>
  <si>
    <t>5,1k  0402  62mW  1%  100ppm  50V</t>
  </si>
  <si>
    <t>10µF  16V  Ceramic  0603  10%  X5R</t>
  </si>
  <si>
    <t>10k  0402  62mW  1%  100ppm  50V</t>
  </si>
  <si>
    <t>10nF  50V  Ceramic  0402  10%  X7R</t>
  </si>
  <si>
    <t>22k  0402  62mW  1%  100ppm  50V</t>
  </si>
  <si>
    <t>22R  0402  62mW  1%  100ppm  50V</t>
  </si>
  <si>
    <t>27k  0402  62mW  1%  100ppm  50V</t>
  </si>
  <si>
    <t>47k  0402  62mW  1%  100ppm  50V</t>
  </si>
  <si>
    <t>100k  0402  62mW  0,1%  25ppm  50V</t>
  </si>
  <si>
    <t>100nF  50V  Ceramic  0402  10%  X7R</t>
  </si>
  <si>
    <t>100nF  100V  Ceramic  0603  10%  X7R</t>
  </si>
  <si>
    <t>100R  0402  62mW  1%  100ppm  50V</t>
  </si>
  <si>
    <t>140R/600MHz  1,2A  0402  WE-CBF SMD EMI Suppression Ferrite Bead</t>
  </si>
  <si>
    <t>150R  0402  62mW  1%  100ppm  50V</t>
  </si>
  <si>
    <t>220nF  16V  Ceramic  0402  10%  X7R</t>
  </si>
  <si>
    <t>470nF  10V  Ceramic  0402  10%  X5R</t>
  </si>
  <si>
    <t>470R  0402  62mW  1%  100ppm  50V</t>
  </si>
  <si>
    <t>680nF  50V  Ceramic  0603  10%  X5R</t>
  </si>
  <si>
    <t>SMD Pushbutton Sealed</t>
  </si>
  <si>
    <t>WR-COM USB 3.1 Type C Receptacle Horizontal THR / SMT</t>
  </si>
  <si>
    <t>WR-FPC 0.50 mm SMT ZIF Horizontal Bottom Contact</t>
  </si>
  <si>
    <t>Smart/Normal 7 Seg Numeric LED Display</t>
  </si>
  <si>
    <t>Keypad Switch, 1 Switches, SPST, Momentary-tactile, 0.05A, 12VDC, 1.99N, Solder Terminal, Surface Mount-straight</t>
  </si>
  <si>
    <t>6-axis, smart, low-power Inertial Measurement Unit</t>
  </si>
  <si>
    <t>Pressure Sensor</t>
  </si>
  <si>
    <t>USB-IC-Schnittstelle USBXpress - USB to UART Bridge</t>
  </si>
  <si>
    <t>4-Channel Capacitance-to-Digital Converter for Capacitive Sensing Applications</t>
  </si>
  <si>
    <t xml:space="preserve">High accuracy, ultra-low-power ,3-axis digital output magnetometer </t>
  </si>
  <si>
    <t>Data Acquisition ADCs/DACs - Specialised 12-bit Inductance- t o-Digital Converter</t>
  </si>
  <si>
    <t>LED green 0603 2,2V 20mA</t>
  </si>
  <si>
    <t>CMOS Switch Debouncers ±15kV ESD-Protected, Single/Dual/Octal,</t>
  </si>
  <si>
    <t>Li-Polymer Charge Management Controller</t>
  </si>
  <si>
    <t>ARM Microcontrollers - MCU 32-MHz Arm Cortex - M0+ MCU with 64-KB</t>
  </si>
  <si>
    <t>High-speed high-precision digital ambient light sensor (ALS)</t>
  </si>
  <si>
    <t>Schottky-Diode 5A low Vf</t>
  </si>
  <si>
    <t xml:space="preserve">Digital humidity and temperature sensor, ±1.8% / max. ±3.5% RH </t>
  </si>
  <si>
    <t>Leistungs-MOSFET, p-Kanal, 20 V, 3.1 A, 0.09 ohm, SOT-23, Oberflächenmontage</t>
  </si>
  <si>
    <t>Low Capacitance TVS Diode Array,USB, 10/100/1000 ETH</t>
  </si>
  <si>
    <t>LED Driver, 8-Segment, PDSO16</t>
  </si>
  <si>
    <t>Überwachungsschaltung, Active-Low, Push-Pull-Reset, 2 Überwachungsschaltungen, 2V-6Vin, SOIC-8</t>
  </si>
  <si>
    <t>High Efficient Single Inductor Buck-Boost Converter with 1-A Switches</t>
  </si>
  <si>
    <t>WS-SLSU Mini Slide Switch</t>
  </si>
  <si>
    <t>PCB (not assembled)</t>
  </si>
  <si>
    <t/>
  </si>
  <si>
    <t>XxXx</t>
  </si>
  <si>
    <t>-</t>
  </si>
  <si>
    <t>xx.xx.xxxx</t>
  </si>
  <si>
    <t>1.00</t>
  </si>
  <si>
    <t>Quantity</t>
  </si>
  <si>
    <t>Designator</t>
  </si>
  <si>
    <t>R14, R16, R17, R31, R44, R46, R52</t>
  </si>
  <si>
    <t>C10, C14</t>
  </si>
  <si>
    <t>R54</t>
  </si>
  <si>
    <t>C16, C18</t>
  </si>
  <si>
    <t>L2</t>
  </si>
  <si>
    <t>R20, R21, R22, R23, R33, R34</t>
  </si>
  <si>
    <t>Q2, Q3</t>
  </si>
  <si>
    <t>R27</t>
  </si>
  <si>
    <t>L1</t>
  </si>
  <si>
    <t>C32, C34</t>
  </si>
  <si>
    <t>R50, R51</t>
  </si>
  <si>
    <t>C1, C24, C26, C27, C28, C29</t>
  </si>
  <si>
    <t>R18, R19, R24, R28, R29, R35</t>
  </si>
  <si>
    <t>C5</t>
  </si>
  <si>
    <t>R53</t>
  </si>
  <si>
    <t>R1, R2, R3, R4, R5, R6, R7, R10, R12, R25, R30, R43, R45, R60, R63</t>
  </si>
  <si>
    <t>R26</t>
  </si>
  <si>
    <t>R9, R55</t>
  </si>
  <si>
    <t>R11</t>
  </si>
  <si>
    <t>C2, C4, C6, C7, C9, C11, C12, C13, C15, C17, C20, C22, C23, C30, C33, C35, C37, C38</t>
  </si>
  <si>
    <t>C8</t>
  </si>
  <si>
    <t>R47, R48</t>
  </si>
  <si>
    <t>L3, L4</t>
  </si>
  <si>
    <t>R57, R58, R59, R61, R62, R64, R65</t>
  </si>
  <si>
    <t>C25</t>
  </si>
  <si>
    <t>C3</t>
  </si>
  <si>
    <t>R36</t>
  </si>
  <si>
    <t>C31</t>
  </si>
  <si>
    <t>SW2, SW3</t>
  </si>
  <si>
    <t>X2</t>
  </si>
  <si>
    <t>X1</t>
  </si>
  <si>
    <t>D7</t>
  </si>
  <si>
    <t>SW1</t>
  </si>
  <si>
    <t>IC10</t>
  </si>
  <si>
    <t>IC7</t>
  </si>
  <si>
    <t>IC14</t>
  </si>
  <si>
    <t>IC8</t>
  </si>
  <si>
    <t>IC11</t>
  </si>
  <si>
    <t>IC9</t>
  </si>
  <si>
    <t>D2, D4, D5</t>
  </si>
  <si>
    <t>IC3, IC4</t>
  </si>
  <si>
    <t>IC13</t>
  </si>
  <si>
    <t>IC1</t>
  </si>
  <si>
    <t>IC6</t>
  </si>
  <si>
    <t>D1</t>
  </si>
  <si>
    <t>IC5</t>
  </si>
  <si>
    <t>Q1</t>
  </si>
  <si>
    <t>D6</t>
  </si>
  <si>
    <t>IC15</t>
  </si>
  <si>
    <t>IC2</t>
  </si>
  <si>
    <t>IC12</t>
  </si>
  <si>
    <t>SW4</t>
  </si>
  <si>
    <t>Manufacturer</t>
  </si>
  <si>
    <t>VISHAY</t>
  </si>
  <si>
    <t>WUERTH ELEKTRONIK</t>
  </si>
  <si>
    <t>ON SEMICONDUCTOR</t>
  </si>
  <si>
    <t>BOURNS</t>
  </si>
  <si>
    <t>Kingbright</t>
  </si>
  <si>
    <t>OMRON</t>
  </si>
  <si>
    <t>BOSCH</t>
  </si>
  <si>
    <t>SILICON LABS</t>
  </si>
  <si>
    <t>TEXAS INSTRUMENTS</t>
  </si>
  <si>
    <t>ST Microelectronics</t>
  </si>
  <si>
    <t>KINGBRIGHT</t>
  </si>
  <si>
    <t>MAXIM INTEGRATED</t>
  </si>
  <si>
    <t>MICROCHIP TECHNOLOGY</t>
  </si>
  <si>
    <t>NEXPERIA</t>
  </si>
  <si>
    <t>SENSIRION</t>
  </si>
  <si>
    <t>SEMTECH</t>
  </si>
  <si>
    <t>Comment</t>
  </si>
  <si>
    <t>0R</t>
  </si>
  <si>
    <t>1µF 25V</t>
  </si>
  <si>
    <t>1k</t>
  </si>
  <si>
    <t>1nF 50V</t>
  </si>
  <si>
    <t>2,2µH 1,8A</t>
  </si>
  <si>
    <t>2k</t>
  </si>
  <si>
    <t>3,3k</t>
  </si>
  <si>
    <t>4,5k/200MHz</t>
  </si>
  <si>
    <t>4,7µF 25V</t>
  </si>
  <si>
    <t>5,1k</t>
  </si>
  <si>
    <t>10µF 16V</t>
  </si>
  <si>
    <t>10k</t>
  </si>
  <si>
    <t>10nF 50V</t>
  </si>
  <si>
    <t>22k</t>
  </si>
  <si>
    <t>22R</t>
  </si>
  <si>
    <t>27k</t>
  </si>
  <si>
    <t>47k</t>
  </si>
  <si>
    <t>100k 0,1%</t>
  </si>
  <si>
    <t>100nF 50V</t>
  </si>
  <si>
    <t>100nF 100V</t>
  </si>
  <si>
    <t>100R</t>
  </si>
  <si>
    <t>140R/600MHz</t>
  </si>
  <si>
    <t>150R</t>
  </si>
  <si>
    <t>220nF 16V</t>
  </si>
  <si>
    <t>470nF 10V</t>
  </si>
  <si>
    <t>470R</t>
  </si>
  <si>
    <t>680nF 50V</t>
  </si>
  <si>
    <t>7914J</t>
  </si>
  <si>
    <t>LED</t>
  </si>
  <si>
    <t>MAX6816</t>
  </si>
  <si>
    <t>PMEG4050EP</t>
  </si>
  <si>
    <t>WE_450404015514</t>
  </si>
  <si>
    <t>Footprint</t>
  </si>
  <si>
    <t>RESC1005L</t>
  </si>
  <si>
    <t>CAPC1005N</t>
  </si>
  <si>
    <t>CAPC1608L</t>
  </si>
  <si>
    <t>IND_WE_TPC_2828</t>
  </si>
  <si>
    <t>SOT95P237X100-3N</t>
  </si>
  <si>
    <t>IND_WE_CBF_0603_Wide_Band</t>
  </si>
  <si>
    <t>INDC1005X06N</t>
  </si>
  <si>
    <t>BOURNS_7914J</t>
  </si>
  <si>
    <t>WE_632723300011</t>
  </si>
  <si>
    <t>WE_687110183722</t>
  </si>
  <si>
    <t>OMRON_B3U-1100P</t>
  </si>
  <si>
    <t>BOSCH_LGA14_BMI_vergroesserte_Pads</t>
  </si>
  <si>
    <t>QFN50P500X500X80_HS-29N</t>
  </si>
  <si>
    <t>TSSOP50P490X110-10N</t>
  </si>
  <si>
    <t>ST_IIS2MDCTR_LGA12C50P4X4_200X200X70</t>
  </si>
  <si>
    <t>QFN65P400X400X80_HS-17N</t>
  </si>
  <si>
    <t>LEDM1608X11_Green</t>
  </si>
  <si>
    <t>SOT190P237X120-4N</t>
  </si>
  <si>
    <t>SOT95P275X110-5N</t>
  </si>
  <si>
    <t>QFN50P500X500X80_HS-33N</t>
  </si>
  <si>
    <t>SOT50P160X60-8N</t>
  </si>
  <si>
    <t>SOD4725X110</t>
  </si>
  <si>
    <t>SENSIRION_SHT4x</t>
  </si>
  <si>
    <t>SOT95P237X112-3N</t>
  </si>
  <si>
    <t>SOT95P280X110-6N</t>
  </si>
  <si>
    <t>TSSOP65P640X120-16N</t>
  </si>
  <si>
    <t>SOIC127P600X175-8N</t>
  </si>
  <si>
    <t>SON50P250X80_HS-11N</t>
  </si>
  <si>
    <t>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</si>
</sst>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400]h:mm:ss\ AM/PM"/>
  </numFmts>
  <fonts count="14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sz val="12"/>
      <color indexed="8"/>
      <name val="MS Sans Serif"/>
      <family val="2"/>
    </font>
    <font>
      <u/>
      <sz val="10"/>
      <color theme="10"/>
      <name val="MS Sans Serif"/>
      <family val="2"/>
    </font>
    <font>
      <sz val="8"/>
      <color theme="0" tint="-4.9989318521683403E-2"/>
      <name val="Arial"/>
      <family val="2"/>
    </font>
    <font>
      <sz val="10"/>
      <color indexed="8"/>
      <name val="MS Sans Serif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3" fillId="6" borderId="0" applyNumberFormat="0" applyBorder="0" applyAlignment="0" applyProtection="0"/>
  </cellStyleXfs>
  <cellXfs count="69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Alignment="1">
      <alignment vertical="top"/>
    </xf>
    <xf numFmtId="0" fontId="3" fillId="2" borderId="0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7" fillId="4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/>
    <xf numFmtId="0" fontId="8" fillId="0" borderId="0" xfId="0" applyFont="1" applyAlignment="1">
      <alignment vertical="top"/>
    </xf>
    <xf numFmtId="0" fontId="3" fillId="2" borderId="0" xfId="0" applyFont="1" applyFill="1" applyBorder="1" applyAlignment="1">
      <alignment horizontal="left"/>
    </xf>
    <xf numFmtId="0" fontId="0" fillId="0" borderId="0" xfId="0" applyFont="1" applyAlignment="1">
      <alignment vertical="top"/>
    </xf>
    <xf numFmtId="0" fontId="6" fillId="3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49" fontId="0" fillId="0" borderId="0" xfId="0" applyNumberFormat="1" applyFill="1" applyBorder="1" applyAlignment="1" applyProtection="1"/>
    <xf numFmtId="49" fontId="7" fillId="2" borderId="1" xfId="0" applyNumberFormat="1" applyFont="1" applyFill="1" applyBorder="1" applyAlignment="1">
      <alignment horizontal="left"/>
    </xf>
    <xf numFmtId="49" fontId="7" fillId="2" borderId="0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 applyProtection="1">
      <alignment wrapText="1"/>
    </xf>
    <xf numFmtId="49" fontId="2" fillId="0" borderId="0" xfId="0" applyNumberFormat="1" applyFont="1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 applyProtection="1"/>
    <xf numFmtId="1" fontId="6" fillId="3" borderId="2" xfId="0" applyNumberFormat="1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11" fillId="3" borderId="0" xfId="0" applyFont="1" applyFill="1" applyBorder="1" applyAlignment="1">
      <alignment vertical="top" wrapText="1"/>
    </xf>
    <xf numFmtId="0" fontId="5" fillId="3" borderId="0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left"/>
    </xf>
    <xf numFmtId="0" fontId="6" fillId="3" borderId="2" xfId="0" applyNumberFormat="1" applyFont="1" applyFill="1" applyBorder="1" applyAlignment="1">
      <alignment horizontal="center" vertical="center" wrapText="1"/>
    </xf>
    <xf numFmtId="0" fontId="11" fillId="3" borderId="0" xfId="0" applyNumberFormat="1" applyFont="1" applyFill="1" applyBorder="1" applyAlignment="1">
      <alignment horizontal="right" vertical="top"/>
    </xf>
    <xf numFmtId="0" fontId="2" fillId="2" borderId="0" xfId="0" applyNumberFormat="1" applyFont="1" applyFill="1" applyBorder="1" applyAlignment="1"/>
    <xf numFmtId="0" fontId="7" fillId="2" borderId="0" xfId="0" applyNumberFormat="1" applyFont="1" applyFill="1" applyBorder="1" applyAlignment="1"/>
    <xf numFmtId="0" fontId="6" fillId="3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3" fillId="2" borderId="5" xfId="2" applyNumberFormat="1" applyFont="1" applyFill="1" applyBorder="1" applyAlignment="1">
      <alignment horizontal="left"/>
    </xf>
    <xf numFmtId="0" fontId="3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/>
    <xf numFmtId="0" fontId="2" fillId="2" borderId="3" xfId="0" applyFont="1" applyFill="1" applyBorder="1" applyAlignment="1"/>
    <xf numFmtId="0" fontId="2" fillId="2" borderId="3" xfId="0" applyNumberFormat="1" applyFont="1" applyFill="1" applyBorder="1" applyAlignment="1"/>
    <xf numFmtId="0" fontId="2" fillId="2" borderId="4" xfId="0" applyFont="1" applyFill="1" applyBorder="1" applyAlignment="1"/>
    <xf numFmtId="0" fontId="3" fillId="2" borderId="7" xfId="0" applyFont="1" applyFill="1" applyBorder="1" applyAlignment="1"/>
    <xf numFmtId="0" fontId="2" fillId="2" borderId="8" xfId="0" applyFont="1" applyFill="1" applyBorder="1" applyAlignment="1"/>
    <xf numFmtId="0" fontId="3" fillId="2" borderId="9" xfId="0" applyFont="1" applyFill="1" applyBorder="1" applyAlignment="1"/>
    <xf numFmtId="0" fontId="7" fillId="2" borderId="7" xfId="0" applyFont="1" applyFill="1" applyBorder="1" applyAlignment="1"/>
    <xf numFmtId="0" fontId="7" fillId="2" borderId="8" xfId="0" applyFont="1" applyFill="1" applyBorder="1" applyAlignment="1"/>
    <xf numFmtId="0" fontId="7" fillId="4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0" fillId="0" borderId="0" xfId="0" quotePrefix="1" applyNumberFormat="1" applyFill="1" applyBorder="1" applyAlignment="1" applyProtection="1"/>
    <xf numFmtId="49" fontId="0" fillId="0" borderId="0" xfId="0" quotePrefix="1" applyNumberFormat="1" applyFill="1" applyBorder="1" applyAlignment="1" applyProtection="1"/>
    <xf numFmtId="49" fontId="3" fillId="2" borderId="1" xfId="0" quotePrefix="1" applyNumberFormat="1" applyFont="1" applyFill="1" applyBorder="1" applyAlignment="1">
      <alignment horizontal="left"/>
    </xf>
    <xf numFmtId="0" fontId="7" fillId="2" borderId="0" xfId="0" quotePrefix="1" applyFont="1" applyFill="1" applyBorder="1" applyAlignment="1">
      <alignment horizontal="left"/>
    </xf>
    <xf numFmtId="165" fontId="7" fillId="2" borderId="0" xfId="0" quotePrefix="1" applyNumberFormat="1" applyFont="1" applyFill="1" applyBorder="1" applyAlignment="1">
      <alignment horizontal="left"/>
    </xf>
    <xf numFmtId="0" fontId="13" fillId="6" borderId="0" xfId="3" applyNumberFormat="1" applyBorder="1" applyAlignment="1" applyProtection="1"/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 applyProtection="1">
      <alignment vertical="center"/>
    </xf>
    <xf numFmtId="0" fontId="2" fillId="2" borderId="0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0" fillId="2" borderId="0" xfId="1" applyFill="1" applyBorder="1" applyAlignment="1">
      <alignment horizontal="center" vertical="top"/>
    </xf>
    <xf numFmtId="0" fontId="10" fillId="2" borderId="8" xfId="1" applyFill="1" applyBorder="1" applyAlignment="1">
      <alignment horizontal="center" vertical="top"/>
    </xf>
  </cellXfs>
  <cellStyles count="4">
    <cellStyle name="Gut" xfId="3" builtinId="26"/>
    <cellStyle name="Komma" xfId="2" builtinId="3"/>
    <cellStyle name="Link" xfId="1" builtinId="8"/>
    <cellStyle name="Standard" xfId="0" builtinId="0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2</xdr:row>
      <xdr:rowOff>95250</xdr:rowOff>
    </xdr:from>
    <xdr:to>
      <xdr:col>9</xdr:col>
      <xdr:colOff>609600</xdr:colOff>
      <xdr:row>4</xdr:row>
      <xdr:rowOff>228600</xdr:rowOff>
    </xdr:to>
    <xdr:pic>
      <xdr:nvPicPr>
        <xdr:cNvPr id="1148" name="Grafik 1">
          <a:extLst>
            <a:ext uri="{FF2B5EF4-FFF2-40B4-BE49-F238E27FC236}">
              <a16:creationId xmlns:a16="http://schemas.microsoft.com/office/drawing/2014/main" id="{6397EC3E-D22E-46D5-87CB-C79F62832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628650"/>
          <a:ext cx="15240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ar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FF0000"/>
  </sheetPr>
  <dimension ref="A1:P65"/>
  <sheetViews>
    <sheetView workbookViewId="0">
      <selection activeCell="H1" sqref="G1:H1048576"/>
    </sheetView>
  </sheetViews>
  <sheetFormatPr baseColWidth="10" defaultRowHeight="12.75" x14ac:dyDescent="0.2"/>
  <cols>
    <col min="1" max="3" width="30" customWidth="1"/>
    <col min="4" max="4" width="30" style="25" customWidth="1"/>
    <col min="5" max="6" width="30" customWidth="1"/>
    <col min="9" max="9" width="22.42578125" customWidth="1"/>
    <col min="10" max="10" width="13.140625" customWidth="1"/>
  </cols>
  <sheetData>
    <row r="1" spans="1:16" x14ac:dyDescent="0.2"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6" x14ac:dyDescent="0.2">
      <c r="I2" s="56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</row>
    <row r="4" spans="1:16" x14ac:dyDescent="0.2">
      <c r="P4" t="s">
        <v>14</v>
      </c>
    </row>
    <row r="5" spans="1:16" x14ac:dyDescent="0.2">
      <c r="P5" s="17" t="str">
        <f>CONCATENATE("BOM-",J2,"-",K2,"-",L2,N2,"-",I2,".xlsx")</f>
        <v>BOM-00400-28669-1000-Bunny-PCB.xlsx</v>
      </c>
    </row>
    <row r="7" spans="1:16" x14ac:dyDescent="0.2">
      <c r="P7" t="s">
        <v>20</v>
      </c>
    </row>
    <row r="8" spans="1:16" x14ac:dyDescent="0.2">
      <c r="P8" s="17" t="str">
        <f>CONCATENATE(J2,"-",K2,"-",L2,"xx",M2)</f>
        <v>00400-28669-1xxA</v>
      </c>
    </row>
    <row r="10" spans="1:16" x14ac:dyDescent="0.2">
      <c r="P10" t="s">
        <v>21</v>
      </c>
    </row>
    <row r="11" spans="1:16" x14ac:dyDescent="0.2">
      <c r="P11" s="17" t="str">
        <f>CONCATENATE(J2,"-",K2,"-",L2,N2)</f>
        <v>00400-28669-1000</v>
      </c>
    </row>
    <row r="12" spans="1:16" x14ac:dyDescent="0.2">
      <c r="A12" s="7" t="s">
        <v>33</v>
      </c>
      <c r="B12" s="7" t="s">
        <v>10</v>
      </c>
      <c r="C12" s="7" t="s">
        <v>78</v>
      </c>
      <c r="D12" s="26" t="s">
        <v>79</v>
      </c>
      <c r="E12" s="7" t="s">
        <v>104</v>
      </c>
      <c r="F12" s="7" t="s">
        <v>11</v>
      </c>
      <c r="H12">
        <v>0</v>
      </c>
    </row>
    <row r="13" spans="1:16" x14ac:dyDescent="0.2">
      <c r="A13" t="s">
        <v>34</v>
      </c>
      <c r="D13" s="25" t="s">
        <v>80</v>
      </c>
      <c r="F13" t="s">
        <v>105</v>
      </c>
      <c r="H13">
        <f ca="1">IF(AND(Hilfstabelle!$A13="",(INDIRECT("Hilfstabelle!A"&amp;(ROW()+1)))="",Hilfstabelle!$B13="",(INDIRECT("Hilfstabelle!B"&amp;(ROW()+1)))=""),0,IF(AND(Hilfstabelle!$A13="",(INDIRECT("Hilfstabelle!A"&amp;(ROW()+1)))=""),IF(Hilfstabelle!$B13=(INDIRECT("Hilfstabelle!B"&amp;(ROW()+1))),1,0),IF(AND(Hilfstabelle!$B13="",(INDIRECT("Hilfstabelle!B"&amp;(ROW()+1)))=""),IF(Hilfstabelle!$A13=(INDIRECT("Hilfstabelle!A"&amp;(ROW()+1))),1,0),IF(AND(Hilfstabelle!$A13="",(INDIRECT("Hilfstabelle!B"&amp;(ROW()+1)))=""),IF((INDIRECT("Hilfstabelle!A"&amp;(ROW()+1)))=Hilfstabelle!$B13,1,0),IF(AND((INDIRECT("Hilfstabelle!A"&amp;(ROW()+1)))="",Hilfstabelle!$B13=""),IF(Hilfstabelle!$A13=(INDIRECT("Hilfstabelle!B"&amp;(ROW()+1))),1,0))))))</f>
        <v>0</v>
      </c>
    </row>
    <row r="14" spans="1:16" x14ac:dyDescent="0.2">
      <c r="A14" t="s">
        <v>35</v>
      </c>
      <c r="D14" s="25" t="s">
        <v>80</v>
      </c>
      <c r="F14" t="s">
        <v>106</v>
      </c>
      <c r="H14">
        <f ca="1">IF(AND(Hilfstabelle!$A14="",(INDIRECT("Hilfstabelle!A"&amp;(ROW()+1)))="",Hilfstabelle!$B14="",(INDIRECT("Hilfstabelle!B"&amp;(ROW()+1)))=""),0,IF(AND(Hilfstabelle!$A14="",(INDIRECT("Hilfstabelle!A"&amp;(ROW()+1)))=""),IF(Hilfstabelle!$B14=(INDIRECT("Hilfstabelle!B"&amp;(ROW()+1))),1,0),IF(AND(Hilfstabelle!$B14="",(INDIRECT("Hilfstabelle!B"&amp;(ROW()+1)))=""),IF(Hilfstabelle!$A14=(INDIRECT("Hilfstabelle!A"&amp;(ROW()+1))),1,0),IF(AND(Hilfstabelle!$A14="",(INDIRECT("Hilfstabelle!B"&amp;(ROW()+1)))=""),IF((INDIRECT("Hilfstabelle!A"&amp;(ROW()+1)))=Hilfstabelle!$B14,1,0),IF(AND((INDIRECT("Hilfstabelle!A"&amp;(ROW()+1)))="",Hilfstabelle!$B14=""),IF(Hilfstabelle!$A14=(INDIRECT("Hilfstabelle!B"&amp;(ROW()+1))),1,0))))))</f>
        <v>0</v>
      </c>
    </row>
    <row r="15" spans="1:16" x14ac:dyDescent="0.2">
      <c r="A15" t="s">
        <v>36</v>
      </c>
      <c r="D15" s="25" t="s">
        <v>80</v>
      </c>
      <c r="F15" t="s">
        <v>107</v>
      </c>
      <c r="H15">
        <f ca="1">IF(AND(Hilfstabelle!$A15="",(INDIRECT("Hilfstabelle!A"&amp;(ROW()+1)))="",Hilfstabelle!$B15="",(INDIRECT("Hilfstabelle!B"&amp;(ROW()+1)))=""),0,IF(AND(Hilfstabelle!$A15="",(INDIRECT("Hilfstabelle!A"&amp;(ROW()+1)))=""),IF(Hilfstabelle!$B15=(INDIRECT("Hilfstabelle!B"&amp;(ROW()+1))),1,0),IF(AND(Hilfstabelle!$B15="",(INDIRECT("Hilfstabelle!B"&amp;(ROW()+1)))=""),IF(Hilfstabelle!$A15=(INDIRECT("Hilfstabelle!A"&amp;(ROW()+1))),1,0),IF(AND(Hilfstabelle!$A15="",(INDIRECT("Hilfstabelle!B"&amp;(ROW()+1)))=""),IF((INDIRECT("Hilfstabelle!A"&amp;(ROW()+1)))=Hilfstabelle!$B15,1,0),IF(AND((INDIRECT("Hilfstabelle!A"&amp;(ROW()+1)))="",Hilfstabelle!$B15=""),IF(Hilfstabelle!$A15=(INDIRECT("Hilfstabelle!B"&amp;(ROW()+1))),1,0))))))</f>
        <v>0</v>
      </c>
    </row>
    <row r="16" spans="1:16" x14ac:dyDescent="0.2">
      <c r="A16" t="s">
        <v>37</v>
      </c>
      <c r="D16" s="25" t="s">
        <v>81</v>
      </c>
      <c r="F16" t="s">
        <v>108</v>
      </c>
      <c r="H16">
        <f ca="1">IF(AND(Hilfstabelle!$A16="",(INDIRECT("Hilfstabelle!A"&amp;(ROW()+1)))="",Hilfstabelle!$B16="",(INDIRECT("Hilfstabelle!B"&amp;(ROW()+1)))=""),0,IF(AND(Hilfstabelle!$A16="",(INDIRECT("Hilfstabelle!A"&amp;(ROW()+1)))=""),IF(Hilfstabelle!$B16=(INDIRECT("Hilfstabelle!B"&amp;(ROW()+1))),1,0),IF(AND(Hilfstabelle!$B16="",(INDIRECT("Hilfstabelle!B"&amp;(ROW()+1)))=""),IF(Hilfstabelle!$A16=(INDIRECT("Hilfstabelle!A"&amp;(ROW()+1))),1,0),IF(AND(Hilfstabelle!$A16="",(INDIRECT("Hilfstabelle!B"&amp;(ROW()+1)))=""),IF((INDIRECT("Hilfstabelle!A"&amp;(ROW()+1)))=Hilfstabelle!$B16,1,0),IF(AND((INDIRECT("Hilfstabelle!A"&amp;(ROW()+1)))="",Hilfstabelle!$B16=""),IF(Hilfstabelle!$A16=(INDIRECT("Hilfstabelle!B"&amp;(ROW()+1))),1,0))))))</f>
        <v>0</v>
      </c>
    </row>
    <row r="17" spans="1:8" x14ac:dyDescent="0.2">
      <c r="A17" t="s">
        <v>38</v>
      </c>
      <c r="D17" s="25">
        <v>744025002</v>
      </c>
      <c r="F17" t="s">
        <v>109</v>
      </c>
      <c r="H17">
        <f ca="1">IF(AND(Hilfstabelle!$A17="",(INDIRECT("Hilfstabelle!A"&amp;(ROW()+1)))="",Hilfstabelle!$B17="",(INDIRECT("Hilfstabelle!B"&amp;(ROW()+1)))=""),0,IF(AND(Hilfstabelle!$A17="",(INDIRECT("Hilfstabelle!A"&amp;(ROW()+1)))=""),IF(Hilfstabelle!$B17=(INDIRECT("Hilfstabelle!B"&amp;(ROW()+1))),1,0),IF(AND(Hilfstabelle!$B17="",(INDIRECT("Hilfstabelle!B"&amp;(ROW()+1)))=""),IF(Hilfstabelle!$A17=(INDIRECT("Hilfstabelle!A"&amp;(ROW()+1))),1,0),IF(AND(Hilfstabelle!$A17="",(INDIRECT("Hilfstabelle!B"&amp;(ROW()+1)))=""),IF((INDIRECT("Hilfstabelle!A"&amp;(ROW()+1)))=Hilfstabelle!$B17,1,0),IF(AND((INDIRECT("Hilfstabelle!A"&amp;(ROW()+1)))="",Hilfstabelle!$B17=""),IF(Hilfstabelle!$A17=(INDIRECT("Hilfstabelle!B"&amp;(ROW()+1))),1,0))))))</f>
        <v>0</v>
      </c>
    </row>
    <row r="18" spans="1:8" x14ac:dyDescent="0.2">
      <c r="A18" t="s">
        <v>39</v>
      </c>
      <c r="D18" s="25" t="s">
        <v>80</v>
      </c>
      <c r="F18" t="s">
        <v>110</v>
      </c>
      <c r="H18">
        <f ca="1">IF(AND(Hilfstabelle!$A18="",(INDIRECT("Hilfstabelle!A"&amp;(ROW()+1)))="",Hilfstabelle!$B18="",(INDIRECT("Hilfstabelle!B"&amp;(ROW()+1)))=""),0,IF(AND(Hilfstabelle!$A18="",(INDIRECT("Hilfstabelle!A"&amp;(ROW()+1)))=""),IF(Hilfstabelle!$B18=(INDIRECT("Hilfstabelle!B"&amp;(ROW()+1))),1,0),IF(AND(Hilfstabelle!$B18="",(INDIRECT("Hilfstabelle!B"&amp;(ROW()+1)))=""),IF(Hilfstabelle!$A18=(INDIRECT("Hilfstabelle!A"&amp;(ROW()+1))),1,0),IF(AND(Hilfstabelle!$A18="",(INDIRECT("Hilfstabelle!B"&amp;(ROW()+1)))=""),IF((INDIRECT("Hilfstabelle!A"&amp;(ROW()+1)))=Hilfstabelle!$B18,1,0),IF(AND((INDIRECT("Hilfstabelle!A"&amp;(ROW()+1)))="",Hilfstabelle!$B18=""),IF(Hilfstabelle!$A18=(INDIRECT("Hilfstabelle!B"&amp;(ROW()+1))),1,0))))))</f>
        <v>0</v>
      </c>
    </row>
    <row r="19" spans="1:8" x14ac:dyDescent="0.2">
      <c r="A19" t="s">
        <v>40</v>
      </c>
      <c r="D19" s="25" t="s">
        <v>82</v>
      </c>
      <c r="F19" t="s">
        <v>111</v>
      </c>
      <c r="H19">
        <f ca="1">IF(AND(Hilfstabelle!$A19="",(INDIRECT("Hilfstabelle!A"&amp;(ROW()+1)))="",Hilfstabelle!$B19="",(INDIRECT("Hilfstabelle!B"&amp;(ROW()+1)))=""),0,IF(AND(Hilfstabelle!$A19="",(INDIRECT("Hilfstabelle!A"&amp;(ROW()+1)))=""),IF(Hilfstabelle!$B19=(INDIRECT("Hilfstabelle!B"&amp;(ROW()+1))),1,0),IF(AND(Hilfstabelle!$B19="",(INDIRECT("Hilfstabelle!B"&amp;(ROW()+1)))=""),IF(Hilfstabelle!$A19=(INDIRECT("Hilfstabelle!A"&amp;(ROW()+1))),1,0),IF(AND(Hilfstabelle!$A19="",(INDIRECT("Hilfstabelle!B"&amp;(ROW()+1)))=""),IF((INDIRECT("Hilfstabelle!A"&amp;(ROW()+1)))=Hilfstabelle!$B19,1,0),IF(AND((INDIRECT("Hilfstabelle!A"&amp;(ROW()+1)))="",Hilfstabelle!$B19=""),IF(Hilfstabelle!$A19=(INDIRECT("Hilfstabelle!B"&amp;(ROW()+1))),1,0))))))</f>
        <v>0</v>
      </c>
    </row>
    <row r="20" spans="1:8" x14ac:dyDescent="0.2">
      <c r="A20" t="s">
        <v>41</v>
      </c>
      <c r="D20" s="25" t="s">
        <v>80</v>
      </c>
      <c r="F20" t="s">
        <v>112</v>
      </c>
      <c r="H20">
        <f ca="1">IF(AND(Hilfstabelle!$A20="",(INDIRECT("Hilfstabelle!A"&amp;(ROW()+1)))="",Hilfstabelle!$B20="",(INDIRECT("Hilfstabelle!B"&amp;(ROW()+1)))=""),0,IF(AND(Hilfstabelle!$A20="",(INDIRECT("Hilfstabelle!A"&amp;(ROW()+1)))=""),IF(Hilfstabelle!$B20=(INDIRECT("Hilfstabelle!B"&amp;(ROW()+1))),1,0),IF(AND(Hilfstabelle!$B20="",(INDIRECT("Hilfstabelle!B"&amp;(ROW()+1)))=""),IF(Hilfstabelle!$A20=(INDIRECT("Hilfstabelle!A"&amp;(ROW()+1))),1,0),IF(AND(Hilfstabelle!$A20="",(INDIRECT("Hilfstabelle!B"&amp;(ROW()+1)))=""),IF((INDIRECT("Hilfstabelle!A"&amp;(ROW()+1)))=Hilfstabelle!$B20,1,0),IF(AND((INDIRECT("Hilfstabelle!A"&amp;(ROW()+1)))="",Hilfstabelle!$B20=""),IF(Hilfstabelle!$A20=(INDIRECT("Hilfstabelle!B"&amp;(ROW()+1))),1,0))))))</f>
        <v>0</v>
      </c>
    </row>
    <row r="21" spans="1:8" x14ac:dyDescent="0.2">
      <c r="A21" t="s">
        <v>42</v>
      </c>
      <c r="D21" s="25">
        <v>742792653</v>
      </c>
      <c r="F21" t="s">
        <v>113</v>
      </c>
      <c r="H21">
        <f ca="1">IF(AND(Hilfstabelle!$A21="",(INDIRECT("Hilfstabelle!A"&amp;(ROW()+1)))="",Hilfstabelle!$B21="",(INDIRECT("Hilfstabelle!B"&amp;(ROW()+1)))=""),0,IF(AND(Hilfstabelle!$A21="",(INDIRECT("Hilfstabelle!A"&amp;(ROW()+1)))=""),IF(Hilfstabelle!$B21=(INDIRECT("Hilfstabelle!B"&amp;(ROW()+1))),1,0),IF(AND(Hilfstabelle!$B21="",(INDIRECT("Hilfstabelle!B"&amp;(ROW()+1)))=""),IF(Hilfstabelle!$A21=(INDIRECT("Hilfstabelle!A"&amp;(ROW()+1))),1,0),IF(AND(Hilfstabelle!$A21="",(INDIRECT("Hilfstabelle!B"&amp;(ROW()+1)))=""),IF((INDIRECT("Hilfstabelle!A"&amp;(ROW()+1)))=Hilfstabelle!$B21,1,0),IF(AND((INDIRECT("Hilfstabelle!A"&amp;(ROW()+1)))="",Hilfstabelle!$B21=""),IF(Hilfstabelle!$A21=(INDIRECT("Hilfstabelle!B"&amp;(ROW()+1))),1,0))))))</f>
        <v>0</v>
      </c>
    </row>
    <row r="22" spans="1:8" x14ac:dyDescent="0.2">
      <c r="A22" t="s">
        <v>43</v>
      </c>
      <c r="D22" s="25" t="s">
        <v>80</v>
      </c>
      <c r="F22" t="s">
        <v>114</v>
      </c>
      <c r="H22">
        <f ca="1">IF(AND(Hilfstabelle!$A22="",(INDIRECT("Hilfstabelle!A"&amp;(ROW()+1)))="",Hilfstabelle!$B22="",(INDIRECT("Hilfstabelle!B"&amp;(ROW()+1)))=""),0,IF(AND(Hilfstabelle!$A22="",(INDIRECT("Hilfstabelle!A"&amp;(ROW()+1)))=""),IF(Hilfstabelle!$B22=(INDIRECT("Hilfstabelle!B"&amp;(ROW()+1))),1,0),IF(AND(Hilfstabelle!$B22="",(INDIRECT("Hilfstabelle!B"&amp;(ROW()+1)))=""),IF(Hilfstabelle!$A22=(INDIRECT("Hilfstabelle!A"&amp;(ROW()+1))),1,0),IF(AND(Hilfstabelle!$A22="",(INDIRECT("Hilfstabelle!B"&amp;(ROW()+1)))=""),IF((INDIRECT("Hilfstabelle!A"&amp;(ROW()+1)))=Hilfstabelle!$B22,1,0),IF(AND((INDIRECT("Hilfstabelle!A"&amp;(ROW()+1)))="",Hilfstabelle!$B22=""),IF(Hilfstabelle!$A22=(INDIRECT("Hilfstabelle!B"&amp;(ROW()+1))),1,0))))))</f>
        <v>0</v>
      </c>
    </row>
    <row r="23" spans="1:8" x14ac:dyDescent="0.2">
      <c r="A23" t="s">
        <v>44</v>
      </c>
      <c r="D23" s="25" t="s">
        <v>80</v>
      </c>
      <c r="F23" t="s">
        <v>115</v>
      </c>
      <c r="H23">
        <f ca="1">IF(AND(Hilfstabelle!$A23="",(INDIRECT("Hilfstabelle!A"&amp;(ROW()+1)))="",Hilfstabelle!$B23="",(INDIRECT("Hilfstabelle!B"&amp;(ROW()+1)))=""),0,IF(AND(Hilfstabelle!$A23="",(INDIRECT("Hilfstabelle!A"&amp;(ROW()+1)))=""),IF(Hilfstabelle!$B23=(INDIRECT("Hilfstabelle!B"&amp;(ROW()+1))),1,0),IF(AND(Hilfstabelle!$B23="",(INDIRECT("Hilfstabelle!B"&amp;(ROW()+1)))=""),IF(Hilfstabelle!$A23=(INDIRECT("Hilfstabelle!A"&amp;(ROW()+1))),1,0),IF(AND(Hilfstabelle!$A23="",(INDIRECT("Hilfstabelle!B"&amp;(ROW()+1)))=""),IF((INDIRECT("Hilfstabelle!A"&amp;(ROW()+1)))=Hilfstabelle!$B23,1,0),IF(AND((INDIRECT("Hilfstabelle!A"&amp;(ROW()+1)))="",Hilfstabelle!$B23=""),IF(Hilfstabelle!$A23=(INDIRECT("Hilfstabelle!B"&amp;(ROW()+1))),1,0))))))</f>
        <v>0</v>
      </c>
    </row>
    <row r="24" spans="1:8" x14ac:dyDescent="0.2">
      <c r="A24" t="s">
        <v>45</v>
      </c>
      <c r="D24" s="25" t="s">
        <v>80</v>
      </c>
      <c r="F24" t="s">
        <v>116</v>
      </c>
      <c r="H24">
        <f ca="1">IF(AND(Hilfstabelle!$A24="",(INDIRECT("Hilfstabelle!A"&amp;(ROW()+1)))="",Hilfstabelle!$B24="",(INDIRECT("Hilfstabelle!B"&amp;(ROW()+1)))=""),0,IF(AND(Hilfstabelle!$A24="",(INDIRECT("Hilfstabelle!A"&amp;(ROW()+1)))=""),IF(Hilfstabelle!$B24=(INDIRECT("Hilfstabelle!B"&amp;(ROW()+1))),1,0),IF(AND(Hilfstabelle!$B24="",(INDIRECT("Hilfstabelle!B"&amp;(ROW()+1)))=""),IF(Hilfstabelle!$A24=(INDIRECT("Hilfstabelle!A"&amp;(ROW()+1))),1,0),IF(AND(Hilfstabelle!$A24="",(INDIRECT("Hilfstabelle!B"&amp;(ROW()+1)))=""),IF((INDIRECT("Hilfstabelle!A"&amp;(ROW()+1)))=Hilfstabelle!$B24,1,0),IF(AND((INDIRECT("Hilfstabelle!A"&amp;(ROW()+1)))="",Hilfstabelle!$B24=""),IF(Hilfstabelle!$A24=(INDIRECT("Hilfstabelle!B"&amp;(ROW()+1))),1,0))))))</f>
        <v>0</v>
      </c>
    </row>
    <row r="25" spans="1:8" x14ac:dyDescent="0.2">
      <c r="A25" t="s">
        <v>46</v>
      </c>
      <c r="D25" s="25" t="s">
        <v>80</v>
      </c>
      <c r="F25" t="s">
        <v>117</v>
      </c>
      <c r="H25">
        <f ca="1">IF(AND(Hilfstabelle!$A25="",(INDIRECT("Hilfstabelle!A"&amp;(ROW()+1)))="",Hilfstabelle!$B25="",(INDIRECT("Hilfstabelle!B"&amp;(ROW()+1)))=""),0,IF(AND(Hilfstabelle!$A25="",(INDIRECT("Hilfstabelle!A"&amp;(ROW()+1)))=""),IF(Hilfstabelle!$B25=(INDIRECT("Hilfstabelle!B"&amp;(ROW()+1))),1,0),IF(AND(Hilfstabelle!$B25="",(INDIRECT("Hilfstabelle!B"&amp;(ROW()+1)))=""),IF(Hilfstabelle!$A25=(INDIRECT("Hilfstabelle!A"&amp;(ROW()+1))),1,0),IF(AND(Hilfstabelle!$A25="",(INDIRECT("Hilfstabelle!B"&amp;(ROW()+1)))=""),IF((INDIRECT("Hilfstabelle!A"&amp;(ROW()+1)))=Hilfstabelle!$B25,1,0),IF(AND((INDIRECT("Hilfstabelle!A"&amp;(ROW()+1)))="",Hilfstabelle!$B25=""),IF(Hilfstabelle!$A25=(INDIRECT("Hilfstabelle!B"&amp;(ROW()+1))),1,0))))))</f>
        <v>0</v>
      </c>
    </row>
    <row r="26" spans="1:8" x14ac:dyDescent="0.2">
      <c r="A26" t="s">
        <v>47</v>
      </c>
      <c r="D26" s="25" t="s">
        <v>80</v>
      </c>
      <c r="F26" t="s">
        <v>118</v>
      </c>
      <c r="H26">
        <f ca="1">IF(AND(Hilfstabelle!$A26="",(INDIRECT("Hilfstabelle!A"&amp;(ROW()+1)))="",Hilfstabelle!$B26="",(INDIRECT("Hilfstabelle!B"&amp;(ROW()+1)))=""),0,IF(AND(Hilfstabelle!$A26="",(INDIRECT("Hilfstabelle!A"&amp;(ROW()+1)))=""),IF(Hilfstabelle!$B26=(INDIRECT("Hilfstabelle!B"&amp;(ROW()+1))),1,0),IF(AND(Hilfstabelle!$B26="",(INDIRECT("Hilfstabelle!B"&amp;(ROW()+1)))=""),IF(Hilfstabelle!$A26=(INDIRECT("Hilfstabelle!A"&amp;(ROW()+1))),1,0),IF(AND(Hilfstabelle!$A26="",(INDIRECT("Hilfstabelle!B"&amp;(ROW()+1)))=""),IF((INDIRECT("Hilfstabelle!A"&amp;(ROW()+1)))=Hilfstabelle!$B26,1,0),IF(AND((INDIRECT("Hilfstabelle!A"&amp;(ROW()+1)))="",Hilfstabelle!$B26=""),IF(Hilfstabelle!$A26=(INDIRECT("Hilfstabelle!B"&amp;(ROW()+1))),1,0))))))</f>
        <v>0</v>
      </c>
    </row>
    <row r="27" spans="1:8" x14ac:dyDescent="0.2">
      <c r="A27" t="s">
        <v>48</v>
      </c>
      <c r="D27" s="25" t="s">
        <v>80</v>
      </c>
      <c r="F27" t="s">
        <v>119</v>
      </c>
      <c r="H27">
        <f ca="1">IF(AND(Hilfstabelle!$A27="",(INDIRECT("Hilfstabelle!A"&amp;(ROW()+1)))="",Hilfstabelle!$B27="",(INDIRECT("Hilfstabelle!B"&amp;(ROW()+1)))=""),0,IF(AND(Hilfstabelle!$A27="",(INDIRECT("Hilfstabelle!A"&amp;(ROW()+1)))=""),IF(Hilfstabelle!$B27=(INDIRECT("Hilfstabelle!B"&amp;(ROW()+1))),1,0),IF(AND(Hilfstabelle!$B27="",(INDIRECT("Hilfstabelle!B"&amp;(ROW()+1)))=""),IF(Hilfstabelle!$A27=(INDIRECT("Hilfstabelle!A"&amp;(ROW()+1))),1,0),IF(AND(Hilfstabelle!$A27="",(INDIRECT("Hilfstabelle!B"&amp;(ROW()+1)))=""),IF((INDIRECT("Hilfstabelle!A"&amp;(ROW()+1)))=Hilfstabelle!$B27,1,0),IF(AND((INDIRECT("Hilfstabelle!A"&amp;(ROW()+1)))="",Hilfstabelle!$B27=""),IF(Hilfstabelle!$A27=(INDIRECT("Hilfstabelle!B"&amp;(ROW()+1))),1,0))))))</f>
        <v>0</v>
      </c>
    </row>
    <row r="28" spans="1:8" x14ac:dyDescent="0.2">
      <c r="A28" t="s">
        <v>49</v>
      </c>
      <c r="D28" s="25" t="s">
        <v>80</v>
      </c>
      <c r="F28" t="s">
        <v>120</v>
      </c>
      <c r="H28">
        <f ca="1">IF(AND(Hilfstabelle!$A28="",(INDIRECT("Hilfstabelle!A"&amp;(ROW()+1)))="",Hilfstabelle!$B28="",(INDIRECT("Hilfstabelle!B"&amp;(ROW()+1)))=""),0,IF(AND(Hilfstabelle!$A28="",(INDIRECT("Hilfstabelle!A"&amp;(ROW()+1)))=""),IF(Hilfstabelle!$B28=(INDIRECT("Hilfstabelle!B"&amp;(ROW()+1))),1,0),IF(AND(Hilfstabelle!$B28="",(INDIRECT("Hilfstabelle!B"&amp;(ROW()+1)))=""),IF(Hilfstabelle!$A28=(INDIRECT("Hilfstabelle!A"&amp;(ROW()+1))),1,0),IF(AND(Hilfstabelle!$A28="",(INDIRECT("Hilfstabelle!B"&amp;(ROW()+1)))=""),IF((INDIRECT("Hilfstabelle!A"&amp;(ROW()+1)))=Hilfstabelle!$B28,1,0),IF(AND((INDIRECT("Hilfstabelle!A"&amp;(ROW()+1)))="",Hilfstabelle!$B28=""),IF(Hilfstabelle!$A28=(INDIRECT("Hilfstabelle!B"&amp;(ROW()+1))),1,0))))))</f>
        <v>0</v>
      </c>
    </row>
    <row r="29" spans="1:8" x14ac:dyDescent="0.2">
      <c r="A29" t="s">
        <v>50</v>
      </c>
      <c r="D29" s="25" t="s">
        <v>80</v>
      </c>
      <c r="F29" t="s">
        <v>121</v>
      </c>
      <c r="H29">
        <f ca="1">IF(AND(Hilfstabelle!$A29="",(INDIRECT("Hilfstabelle!A"&amp;(ROW()+1)))="",Hilfstabelle!$B29="",(INDIRECT("Hilfstabelle!B"&amp;(ROW()+1)))=""),0,IF(AND(Hilfstabelle!$A29="",(INDIRECT("Hilfstabelle!A"&amp;(ROW()+1)))=""),IF(Hilfstabelle!$B29=(INDIRECT("Hilfstabelle!B"&amp;(ROW()+1))),1,0),IF(AND(Hilfstabelle!$B29="",(INDIRECT("Hilfstabelle!B"&amp;(ROW()+1)))=""),IF(Hilfstabelle!$A29=(INDIRECT("Hilfstabelle!A"&amp;(ROW()+1))),1,0),IF(AND(Hilfstabelle!$A29="",(INDIRECT("Hilfstabelle!B"&amp;(ROW()+1)))=""),IF((INDIRECT("Hilfstabelle!A"&amp;(ROW()+1)))=Hilfstabelle!$B29,1,0),IF(AND((INDIRECT("Hilfstabelle!A"&amp;(ROW()+1)))="",Hilfstabelle!$B29=""),IF(Hilfstabelle!$A29=(INDIRECT("Hilfstabelle!B"&amp;(ROW()+1))),1,0))))))</f>
        <v>0</v>
      </c>
    </row>
    <row r="30" spans="1:8" x14ac:dyDescent="0.2">
      <c r="A30" t="s">
        <v>51</v>
      </c>
      <c r="D30" s="25" t="s">
        <v>80</v>
      </c>
      <c r="F30" t="s">
        <v>122</v>
      </c>
      <c r="H30">
        <f ca="1">IF(AND(Hilfstabelle!$A30="",(INDIRECT("Hilfstabelle!A"&amp;(ROW()+1)))="",Hilfstabelle!$B30="",(INDIRECT("Hilfstabelle!B"&amp;(ROW()+1)))=""),0,IF(AND(Hilfstabelle!$A30="",(INDIRECT("Hilfstabelle!A"&amp;(ROW()+1)))=""),IF(Hilfstabelle!$B30=(INDIRECT("Hilfstabelle!B"&amp;(ROW()+1))),1,0),IF(AND(Hilfstabelle!$B30="",(INDIRECT("Hilfstabelle!B"&amp;(ROW()+1)))=""),IF(Hilfstabelle!$A30=(INDIRECT("Hilfstabelle!A"&amp;(ROW()+1))),1,0),IF(AND(Hilfstabelle!$A30="",(INDIRECT("Hilfstabelle!B"&amp;(ROW()+1)))=""),IF((INDIRECT("Hilfstabelle!A"&amp;(ROW()+1)))=Hilfstabelle!$B30,1,0),IF(AND((INDIRECT("Hilfstabelle!A"&amp;(ROW()+1)))="",Hilfstabelle!$B30=""),IF(Hilfstabelle!$A30=(INDIRECT("Hilfstabelle!B"&amp;(ROW()+1))),1,0))))))</f>
        <v>0</v>
      </c>
    </row>
    <row r="31" spans="1:8" x14ac:dyDescent="0.2">
      <c r="A31" t="s">
        <v>52</v>
      </c>
      <c r="D31" s="25" t="s">
        <v>80</v>
      </c>
      <c r="F31" t="s">
        <v>123</v>
      </c>
      <c r="H31">
        <f ca="1">IF(AND(Hilfstabelle!$A31="",(INDIRECT("Hilfstabelle!A"&amp;(ROW()+1)))="",Hilfstabelle!$B31="",(INDIRECT("Hilfstabelle!B"&amp;(ROW()+1)))=""),0,IF(AND(Hilfstabelle!$A31="",(INDIRECT("Hilfstabelle!A"&amp;(ROW()+1)))=""),IF(Hilfstabelle!$B31=(INDIRECT("Hilfstabelle!B"&amp;(ROW()+1))),1,0),IF(AND(Hilfstabelle!$B31="",(INDIRECT("Hilfstabelle!B"&amp;(ROW()+1)))=""),IF(Hilfstabelle!$A31=(INDIRECT("Hilfstabelle!A"&amp;(ROW()+1))),1,0),IF(AND(Hilfstabelle!$A31="",(INDIRECT("Hilfstabelle!B"&amp;(ROW()+1)))=""),IF((INDIRECT("Hilfstabelle!A"&amp;(ROW()+1)))=Hilfstabelle!$B31,1,0),IF(AND((INDIRECT("Hilfstabelle!A"&amp;(ROW()+1)))="",Hilfstabelle!$B31=""),IF(Hilfstabelle!$A31=(INDIRECT("Hilfstabelle!B"&amp;(ROW()+1))),1,0))))))</f>
        <v>0</v>
      </c>
    </row>
    <row r="32" spans="1:8" x14ac:dyDescent="0.2">
      <c r="A32" t="s">
        <v>53</v>
      </c>
      <c r="D32" s="25" t="s">
        <v>80</v>
      </c>
      <c r="F32" t="s">
        <v>124</v>
      </c>
      <c r="H32">
        <f ca="1">IF(AND(Hilfstabelle!$A32="",(INDIRECT("Hilfstabelle!A"&amp;(ROW()+1)))="",Hilfstabelle!$B32="",(INDIRECT("Hilfstabelle!B"&amp;(ROW()+1)))=""),0,IF(AND(Hilfstabelle!$A32="",(INDIRECT("Hilfstabelle!A"&amp;(ROW()+1)))=""),IF(Hilfstabelle!$B32=(INDIRECT("Hilfstabelle!B"&amp;(ROW()+1))),1,0),IF(AND(Hilfstabelle!$B32="",(INDIRECT("Hilfstabelle!B"&amp;(ROW()+1)))=""),IF(Hilfstabelle!$A32=(INDIRECT("Hilfstabelle!A"&amp;(ROW()+1))),1,0),IF(AND(Hilfstabelle!$A32="",(INDIRECT("Hilfstabelle!B"&amp;(ROW()+1)))=""),IF((INDIRECT("Hilfstabelle!A"&amp;(ROW()+1)))=Hilfstabelle!$B32,1,0),IF(AND((INDIRECT("Hilfstabelle!A"&amp;(ROW()+1)))="",Hilfstabelle!$B32=""),IF(Hilfstabelle!$A32=(INDIRECT("Hilfstabelle!B"&amp;(ROW()+1))),1,0))))))</f>
        <v>0</v>
      </c>
    </row>
    <row r="33" spans="1:8" x14ac:dyDescent="0.2">
      <c r="A33" t="s">
        <v>54</v>
      </c>
      <c r="D33" s="25" t="s">
        <v>80</v>
      </c>
      <c r="F33" t="s">
        <v>125</v>
      </c>
      <c r="H33">
        <f ca="1">IF(AND(Hilfstabelle!$A33="",(INDIRECT("Hilfstabelle!A"&amp;(ROW()+1)))="",Hilfstabelle!$B33="",(INDIRECT("Hilfstabelle!B"&amp;(ROW()+1)))=""),0,IF(AND(Hilfstabelle!$A33="",(INDIRECT("Hilfstabelle!A"&amp;(ROW()+1)))=""),IF(Hilfstabelle!$B33=(INDIRECT("Hilfstabelle!B"&amp;(ROW()+1))),1,0),IF(AND(Hilfstabelle!$B33="",(INDIRECT("Hilfstabelle!B"&amp;(ROW()+1)))=""),IF(Hilfstabelle!$A33=(INDIRECT("Hilfstabelle!A"&amp;(ROW()+1))),1,0),IF(AND(Hilfstabelle!$A33="",(INDIRECT("Hilfstabelle!B"&amp;(ROW()+1)))=""),IF((INDIRECT("Hilfstabelle!A"&amp;(ROW()+1)))=Hilfstabelle!$B33,1,0),IF(AND((INDIRECT("Hilfstabelle!A"&amp;(ROW()+1)))="",Hilfstabelle!$B33=""),IF(Hilfstabelle!$A33=(INDIRECT("Hilfstabelle!B"&amp;(ROW()+1))),1,0))))))</f>
        <v>0</v>
      </c>
    </row>
    <row r="34" spans="1:8" x14ac:dyDescent="0.2">
      <c r="A34" t="s">
        <v>55</v>
      </c>
      <c r="D34" s="25" t="s">
        <v>80</v>
      </c>
      <c r="F34" t="s">
        <v>126</v>
      </c>
      <c r="H34">
        <f ca="1">IF(AND(Hilfstabelle!$A34="",(INDIRECT("Hilfstabelle!A"&amp;(ROW()+1)))="",Hilfstabelle!$B34="",(INDIRECT("Hilfstabelle!B"&amp;(ROW()+1)))=""),0,IF(AND(Hilfstabelle!$A34="",(INDIRECT("Hilfstabelle!A"&amp;(ROW()+1)))=""),IF(Hilfstabelle!$B34=(INDIRECT("Hilfstabelle!B"&amp;(ROW()+1))),1,0),IF(AND(Hilfstabelle!$B34="",(INDIRECT("Hilfstabelle!B"&amp;(ROW()+1)))=""),IF(Hilfstabelle!$A34=(INDIRECT("Hilfstabelle!A"&amp;(ROW()+1))),1,0),IF(AND(Hilfstabelle!$A34="",(INDIRECT("Hilfstabelle!B"&amp;(ROW()+1)))=""),IF((INDIRECT("Hilfstabelle!A"&amp;(ROW()+1)))=Hilfstabelle!$B34,1,0),IF(AND((INDIRECT("Hilfstabelle!A"&amp;(ROW()+1)))="",Hilfstabelle!$B34=""),IF(Hilfstabelle!$A34=(INDIRECT("Hilfstabelle!B"&amp;(ROW()+1))),1,0))))))</f>
        <v>0</v>
      </c>
    </row>
    <row r="35" spans="1:8" x14ac:dyDescent="0.2">
      <c r="A35" t="s">
        <v>56</v>
      </c>
      <c r="D35" s="25">
        <v>742792731</v>
      </c>
      <c r="F35" t="s">
        <v>127</v>
      </c>
      <c r="H35">
        <f ca="1">IF(AND(Hilfstabelle!$A35="",(INDIRECT("Hilfstabelle!A"&amp;(ROW()+1)))="",Hilfstabelle!$B35="",(INDIRECT("Hilfstabelle!B"&amp;(ROW()+1)))=""),0,IF(AND(Hilfstabelle!$A35="",(INDIRECT("Hilfstabelle!A"&amp;(ROW()+1)))=""),IF(Hilfstabelle!$B35=(INDIRECT("Hilfstabelle!B"&amp;(ROW()+1))),1,0),IF(AND(Hilfstabelle!$B35="",(INDIRECT("Hilfstabelle!B"&amp;(ROW()+1)))=""),IF(Hilfstabelle!$A35=(INDIRECT("Hilfstabelle!A"&amp;(ROW()+1))),1,0),IF(AND(Hilfstabelle!$A35="",(INDIRECT("Hilfstabelle!B"&amp;(ROW()+1)))=""),IF((INDIRECT("Hilfstabelle!A"&amp;(ROW()+1)))=Hilfstabelle!$B35,1,0),IF(AND((INDIRECT("Hilfstabelle!A"&amp;(ROW()+1)))="",Hilfstabelle!$B35=""),IF(Hilfstabelle!$A35=(INDIRECT("Hilfstabelle!B"&amp;(ROW()+1))),1,0))))))</f>
        <v>0</v>
      </c>
    </row>
    <row r="36" spans="1:8" x14ac:dyDescent="0.2">
      <c r="A36" t="s">
        <v>57</v>
      </c>
      <c r="D36" s="25" t="s">
        <v>80</v>
      </c>
      <c r="F36" t="s">
        <v>128</v>
      </c>
      <c r="H36">
        <f ca="1">IF(AND(Hilfstabelle!$A36="",(INDIRECT("Hilfstabelle!A"&amp;(ROW()+1)))="",Hilfstabelle!$B36="",(INDIRECT("Hilfstabelle!B"&amp;(ROW()+1)))=""),0,IF(AND(Hilfstabelle!$A36="",(INDIRECT("Hilfstabelle!A"&amp;(ROW()+1)))=""),IF(Hilfstabelle!$B36=(INDIRECT("Hilfstabelle!B"&amp;(ROW()+1))),1,0),IF(AND(Hilfstabelle!$B36="",(INDIRECT("Hilfstabelle!B"&amp;(ROW()+1)))=""),IF(Hilfstabelle!$A36=(INDIRECT("Hilfstabelle!A"&amp;(ROW()+1))),1,0),IF(AND(Hilfstabelle!$A36="",(INDIRECT("Hilfstabelle!B"&amp;(ROW()+1)))=""),IF((INDIRECT("Hilfstabelle!A"&amp;(ROW()+1)))=Hilfstabelle!$B36,1,0),IF(AND((INDIRECT("Hilfstabelle!A"&amp;(ROW()+1)))="",Hilfstabelle!$B36=""),IF(Hilfstabelle!$A36=(INDIRECT("Hilfstabelle!B"&amp;(ROW()+1))),1,0))))))</f>
        <v>0</v>
      </c>
    </row>
    <row r="37" spans="1:8" x14ac:dyDescent="0.2">
      <c r="A37" t="s">
        <v>58</v>
      </c>
      <c r="D37" s="25" t="s">
        <v>80</v>
      </c>
      <c r="F37" t="s">
        <v>129</v>
      </c>
      <c r="H37">
        <f ca="1">IF(AND(Hilfstabelle!$A37="",(INDIRECT("Hilfstabelle!A"&amp;(ROW()+1)))="",Hilfstabelle!$B37="",(INDIRECT("Hilfstabelle!B"&amp;(ROW()+1)))=""),0,IF(AND(Hilfstabelle!$A37="",(INDIRECT("Hilfstabelle!A"&amp;(ROW()+1)))=""),IF(Hilfstabelle!$B37=(INDIRECT("Hilfstabelle!B"&amp;(ROW()+1))),1,0),IF(AND(Hilfstabelle!$B37="",(INDIRECT("Hilfstabelle!B"&amp;(ROW()+1)))=""),IF(Hilfstabelle!$A37=(INDIRECT("Hilfstabelle!A"&amp;(ROW()+1))),1,0),IF(AND(Hilfstabelle!$A37="",(INDIRECT("Hilfstabelle!B"&amp;(ROW()+1)))=""),IF((INDIRECT("Hilfstabelle!A"&amp;(ROW()+1)))=Hilfstabelle!$B37,1,0),IF(AND((INDIRECT("Hilfstabelle!A"&amp;(ROW()+1)))="",Hilfstabelle!$B37=""),IF(Hilfstabelle!$A37=(INDIRECT("Hilfstabelle!B"&amp;(ROW()+1))),1,0))))))</f>
        <v>0</v>
      </c>
    </row>
    <row r="38" spans="1:8" x14ac:dyDescent="0.2">
      <c r="A38" t="s">
        <v>59</v>
      </c>
      <c r="D38" s="25" t="s">
        <v>80</v>
      </c>
      <c r="F38" t="s">
        <v>130</v>
      </c>
      <c r="H38">
        <f ca="1">IF(AND(Hilfstabelle!$A38="",(INDIRECT("Hilfstabelle!A"&amp;(ROW()+1)))="",Hilfstabelle!$B38="",(INDIRECT("Hilfstabelle!B"&amp;(ROW()+1)))=""),0,IF(AND(Hilfstabelle!$A38="",(INDIRECT("Hilfstabelle!A"&amp;(ROW()+1)))=""),IF(Hilfstabelle!$B38=(INDIRECT("Hilfstabelle!B"&amp;(ROW()+1))),1,0),IF(AND(Hilfstabelle!$B38="",(INDIRECT("Hilfstabelle!B"&amp;(ROW()+1)))=""),IF(Hilfstabelle!$A38=(INDIRECT("Hilfstabelle!A"&amp;(ROW()+1))),1,0),IF(AND(Hilfstabelle!$A38="",(INDIRECT("Hilfstabelle!B"&amp;(ROW()+1)))=""),IF((INDIRECT("Hilfstabelle!A"&amp;(ROW()+1)))=Hilfstabelle!$B38,1,0),IF(AND((INDIRECT("Hilfstabelle!A"&amp;(ROW()+1)))="",Hilfstabelle!$B38=""),IF(Hilfstabelle!$A38=(INDIRECT("Hilfstabelle!B"&amp;(ROW()+1))),1,0))))))</f>
        <v>0</v>
      </c>
    </row>
    <row r="39" spans="1:8" x14ac:dyDescent="0.2">
      <c r="A39" t="s">
        <v>60</v>
      </c>
      <c r="D39" s="25" t="s">
        <v>80</v>
      </c>
      <c r="F39" t="s">
        <v>131</v>
      </c>
      <c r="H39">
        <f ca="1">IF(AND(Hilfstabelle!$A39="",(INDIRECT("Hilfstabelle!A"&amp;(ROW()+1)))="",Hilfstabelle!$B39="",(INDIRECT("Hilfstabelle!B"&amp;(ROW()+1)))=""),0,IF(AND(Hilfstabelle!$A39="",(INDIRECT("Hilfstabelle!A"&amp;(ROW()+1)))=""),IF(Hilfstabelle!$B39=(INDIRECT("Hilfstabelle!B"&amp;(ROW()+1))),1,0),IF(AND(Hilfstabelle!$B39="",(INDIRECT("Hilfstabelle!B"&amp;(ROW()+1)))=""),IF(Hilfstabelle!$A39=(INDIRECT("Hilfstabelle!A"&amp;(ROW()+1))),1,0),IF(AND(Hilfstabelle!$A39="",(INDIRECT("Hilfstabelle!B"&amp;(ROW()+1)))=""),IF((INDIRECT("Hilfstabelle!A"&amp;(ROW()+1)))=Hilfstabelle!$B39,1,0),IF(AND((INDIRECT("Hilfstabelle!A"&amp;(ROW()+1)))="",Hilfstabelle!$B39=""),IF(Hilfstabelle!$A39=(INDIRECT("Hilfstabelle!B"&amp;(ROW()+1))),1,0))))))</f>
        <v>0</v>
      </c>
    </row>
    <row r="40" spans="1:8" x14ac:dyDescent="0.2">
      <c r="A40" t="s">
        <v>61</v>
      </c>
      <c r="D40" s="25" t="s">
        <v>80</v>
      </c>
      <c r="F40" t="s">
        <v>132</v>
      </c>
      <c r="H40">
        <f ca="1">IF(AND(Hilfstabelle!$A40="",(INDIRECT("Hilfstabelle!A"&amp;(ROW()+1)))="",Hilfstabelle!$B40="",(INDIRECT("Hilfstabelle!B"&amp;(ROW()+1)))=""),0,IF(AND(Hilfstabelle!$A40="",(INDIRECT("Hilfstabelle!A"&amp;(ROW()+1)))=""),IF(Hilfstabelle!$B40=(INDIRECT("Hilfstabelle!B"&amp;(ROW()+1))),1,0),IF(AND(Hilfstabelle!$B40="",(INDIRECT("Hilfstabelle!B"&amp;(ROW()+1)))=""),IF(Hilfstabelle!$A40=(INDIRECT("Hilfstabelle!A"&amp;(ROW()+1))),1,0),IF(AND(Hilfstabelle!$A40="",(INDIRECT("Hilfstabelle!B"&amp;(ROW()+1)))=""),IF((INDIRECT("Hilfstabelle!A"&amp;(ROW()+1)))=Hilfstabelle!$B40,1,0),IF(AND((INDIRECT("Hilfstabelle!A"&amp;(ROW()+1)))="",Hilfstabelle!$B40=""),IF(Hilfstabelle!$A40=(INDIRECT("Hilfstabelle!B"&amp;(ROW()+1))),1,0))))))</f>
        <v>0</v>
      </c>
    </row>
    <row r="41" spans="1:8" x14ac:dyDescent="0.2">
      <c r="A41" t="s">
        <v>62</v>
      </c>
      <c r="D41" s="25" t="s">
        <v>83</v>
      </c>
      <c r="F41" t="s">
        <v>133</v>
      </c>
      <c r="H41">
        <f ca="1">IF(AND(Hilfstabelle!$A41="",(INDIRECT("Hilfstabelle!A"&amp;(ROW()+1)))="",Hilfstabelle!$B41="",(INDIRECT("Hilfstabelle!B"&amp;(ROW()+1)))=""),0,IF(AND(Hilfstabelle!$A41="",(INDIRECT("Hilfstabelle!A"&amp;(ROW()+1)))=""),IF(Hilfstabelle!$B41=(INDIRECT("Hilfstabelle!B"&amp;(ROW()+1))),1,0),IF(AND(Hilfstabelle!$B41="",(INDIRECT("Hilfstabelle!B"&amp;(ROW()+1)))=""),IF(Hilfstabelle!$A41=(INDIRECT("Hilfstabelle!A"&amp;(ROW()+1))),1,0),IF(AND(Hilfstabelle!$A41="",(INDIRECT("Hilfstabelle!B"&amp;(ROW()+1)))=""),IF((INDIRECT("Hilfstabelle!A"&amp;(ROW()+1)))=Hilfstabelle!$B41,1,0),IF(AND((INDIRECT("Hilfstabelle!A"&amp;(ROW()+1)))="",Hilfstabelle!$B41=""),IF(Hilfstabelle!$A41=(INDIRECT("Hilfstabelle!B"&amp;(ROW()+1))),1,0))))))</f>
        <v>0</v>
      </c>
    </row>
    <row r="42" spans="1:8" x14ac:dyDescent="0.2">
      <c r="A42" t="s">
        <v>63</v>
      </c>
      <c r="D42" s="25">
        <v>632723300011</v>
      </c>
      <c r="F42" t="s">
        <v>134</v>
      </c>
      <c r="H42">
        <f ca="1">IF(AND(Hilfstabelle!$A42="",(INDIRECT("Hilfstabelle!A"&amp;(ROW()+1)))="",Hilfstabelle!$B42="",(INDIRECT("Hilfstabelle!B"&amp;(ROW()+1)))=""),0,IF(AND(Hilfstabelle!$A42="",(INDIRECT("Hilfstabelle!A"&amp;(ROW()+1)))=""),IF(Hilfstabelle!$B42=(INDIRECT("Hilfstabelle!B"&amp;(ROW()+1))),1,0),IF(AND(Hilfstabelle!$B42="",(INDIRECT("Hilfstabelle!B"&amp;(ROW()+1)))=""),IF(Hilfstabelle!$A42=(INDIRECT("Hilfstabelle!A"&amp;(ROW()+1))),1,0),IF(AND(Hilfstabelle!$A42="",(INDIRECT("Hilfstabelle!B"&amp;(ROW()+1)))=""),IF((INDIRECT("Hilfstabelle!A"&amp;(ROW()+1)))=Hilfstabelle!$B42,1,0),IF(AND((INDIRECT("Hilfstabelle!A"&amp;(ROW()+1)))="",Hilfstabelle!$B42=""),IF(Hilfstabelle!$A42=(INDIRECT("Hilfstabelle!B"&amp;(ROW()+1))),1,0))))))</f>
        <v>0</v>
      </c>
    </row>
    <row r="43" spans="1:8" x14ac:dyDescent="0.2">
      <c r="A43" t="s">
        <v>64</v>
      </c>
      <c r="D43" s="25">
        <v>687110183722</v>
      </c>
      <c r="F43" t="s">
        <v>135</v>
      </c>
      <c r="H43">
        <f ca="1">IF(AND(Hilfstabelle!$A43="",(INDIRECT("Hilfstabelle!A"&amp;(ROW()+1)))="",Hilfstabelle!$B43="",(INDIRECT("Hilfstabelle!B"&amp;(ROW()+1)))=""),0,IF(AND(Hilfstabelle!$A43="",(INDIRECT("Hilfstabelle!A"&amp;(ROW()+1)))=""),IF(Hilfstabelle!$B43=(INDIRECT("Hilfstabelle!B"&amp;(ROW()+1))),1,0),IF(AND(Hilfstabelle!$B43="",(INDIRECT("Hilfstabelle!B"&amp;(ROW()+1)))=""),IF(Hilfstabelle!$A43=(INDIRECT("Hilfstabelle!A"&amp;(ROW()+1))),1,0),IF(AND(Hilfstabelle!$A43="",(INDIRECT("Hilfstabelle!B"&amp;(ROW()+1)))=""),IF((INDIRECT("Hilfstabelle!A"&amp;(ROW()+1)))=Hilfstabelle!$B43,1,0),IF(AND((INDIRECT("Hilfstabelle!A"&amp;(ROW()+1)))="",Hilfstabelle!$B43=""),IF(Hilfstabelle!$A43=(INDIRECT("Hilfstabelle!B"&amp;(ROW()+1))),1,0))))))</f>
        <v>0</v>
      </c>
    </row>
    <row r="44" spans="1:8" x14ac:dyDescent="0.2">
      <c r="D44" s="25" t="s">
        <v>84</v>
      </c>
      <c r="F44" t="s">
        <v>136</v>
      </c>
      <c r="H44">
        <f ca="1">IF(AND(Hilfstabelle!$A44="",(INDIRECT("Hilfstabelle!A"&amp;(ROW()+1)))="",Hilfstabelle!$B44="",(INDIRECT("Hilfstabelle!B"&amp;(ROW()+1)))=""),0,IF(AND(Hilfstabelle!$A44="",(INDIRECT("Hilfstabelle!A"&amp;(ROW()+1)))=""),IF(Hilfstabelle!$B44=(INDIRECT("Hilfstabelle!B"&amp;(ROW()+1))),1,0),IF(AND(Hilfstabelle!$B44="",(INDIRECT("Hilfstabelle!B"&amp;(ROW()+1)))=""),IF(Hilfstabelle!$A44=(INDIRECT("Hilfstabelle!A"&amp;(ROW()+1))),1,0),IF(AND(Hilfstabelle!$A44="",(INDIRECT("Hilfstabelle!B"&amp;(ROW()+1)))=""),IF((INDIRECT("Hilfstabelle!A"&amp;(ROW()+1)))=Hilfstabelle!$B44,1,0),IF(AND((INDIRECT("Hilfstabelle!A"&amp;(ROW()+1)))="",Hilfstabelle!$B44=""),IF(Hilfstabelle!$A44=(INDIRECT("Hilfstabelle!B"&amp;(ROW()+1))),1,0))))))</f>
        <v>0</v>
      </c>
    </row>
    <row r="45" spans="1:8" x14ac:dyDescent="0.2">
      <c r="D45" s="25" t="s">
        <v>85</v>
      </c>
      <c r="F45" t="s">
        <v>137</v>
      </c>
      <c r="H45">
        <f ca="1">IF(AND(Hilfstabelle!$A45="",(INDIRECT("Hilfstabelle!A"&amp;(ROW()+1)))="",Hilfstabelle!$B45="",(INDIRECT("Hilfstabelle!B"&amp;(ROW()+1)))=""),0,IF(AND(Hilfstabelle!$A45="",(INDIRECT("Hilfstabelle!A"&amp;(ROW()+1)))=""),IF(Hilfstabelle!$B45=(INDIRECT("Hilfstabelle!B"&amp;(ROW()+1))),1,0),IF(AND(Hilfstabelle!$B45="",(INDIRECT("Hilfstabelle!B"&amp;(ROW()+1)))=""),IF(Hilfstabelle!$A45=(INDIRECT("Hilfstabelle!A"&amp;(ROW()+1))),1,0),IF(AND(Hilfstabelle!$A45="",(INDIRECT("Hilfstabelle!B"&amp;(ROW()+1)))=""),IF((INDIRECT("Hilfstabelle!A"&amp;(ROW()+1)))=Hilfstabelle!$B45,1,0),IF(AND((INDIRECT("Hilfstabelle!A"&amp;(ROW()+1)))="",Hilfstabelle!$B45=""),IF(Hilfstabelle!$A45=(INDIRECT("Hilfstabelle!B"&amp;(ROW()+1))),1,0))))))</f>
        <v>0</v>
      </c>
    </row>
    <row r="46" spans="1:8" x14ac:dyDescent="0.2">
      <c r="A46" t="s">
        <v>65</v>
      </c>
      <c r="D46" s="25" t="s">
        <v>86</v>
      </c>
      <c r="F46" t="s">
        <v>138</v>
      </c>
      <c r="H46">
        <f ca="1">IF(AND(Hilfstabelle!$A46="",(INDIRECT("Hilfstabelle!A"&amp;(ROW()+1)))="",Hilfstabelle!$B46="",(INDIRECT("Hilfstabelle!B"&amp;(ROW()+1)))=""),0,IF(AND(Hilfstabelle!$A46="",(INDIRECT("Hilfstabelle!A"&amp;(ROW()+1)))=""),IF(Hilfstabelle!$B46=(INDIRECT("Hilfstabelle!B"&amp;(ROW()+1))),1,0),IF(AND(Hilfstabelle!$B46="",(INDIRECT("Hilfstabelle!B"&amp;(ROW()+1)))=""),IF(Hilfstabelle!$A46=(INDIRECT("Hilfstabelle!A"&amp;(ROW()+1))),1,0),IF(AND(Hilfstabelle!$A46="",(INDIRECT("Hilfstabelle!B"&amp;(ROW()+1)))=""),IF((INDIRECT("Hilfstabelle!A"&amp;(ROW()+1)))=Hilfstabelle!$B46,1,0),IF(AND((INDIRECT("Hilfstabelle!A"&amp;(ROW()+1)))="",Hilfstabelle!$B46=""),IF(Hilfstabelle!$A46=(INDIRECT("Hilfstabelle!B"&amp;(ROW()+1))),1,0))))))</f>
        <v>0</v>
      </c>
    </row>
    <row r="47" spans="1:8" x14ac:dyDescent="0.2">
      <c r="A47" t="s">
        <v>66</v>
      </c>
      <c r="D47" s="25" t="s">
        <v>87</v>
      </c>
      <c r="F47" t="s">
        <v>139</v>
      </c>
      <c r="H47">
        <f ca="1">IF(AND(Hilfstabelle!$A47="",(INDIRECT("Hilfstabelle!A"&amp;(ROW()+1)))="",Hilfstabelle!$B47="",(INDIRECT("Hilfstabelle!B"&amp;(ROW()+1)))=""),0,IF(AND(Hilfstabelle!$A47="",(INDIRECT("Hilfstabelle!A"&amp;(ROW()+1)))=""),IF(Hilfstabelle!$B47=(INDIRECT("Hilfstabelle!B"&amp;(ROW()+1))),1,0),IF(AND(Hilfstabelle!$B47="",(INDIRECT("Hilfstabelle!B"&amp;(ROW()+1)))=""),IF(Hilfstabelle!$A47=(INDIRECT("Hilfstabelle!A"&amp;(ROW()+1))),1,0),IF(AND(Hilfstabelle!$A47="",(INDIRECT("Hilfstabelle!B"&amp;(ROW()+1)))=""),IF((INDIRECT("Hilfstabelle!A"&amp;(ROW()+1)))=Hilfstabelle!$B47,1,0),IF(AND((INDIRECT("Hilfstabelle!A"&amp;(ROW()+1)))="",Hilfstabelle!$B47=""),IF(Hilfstabelle!$A47=(INDIRECT("Hilfstabelle!B"&amp;(ROW()+1))),1,0))))))</f>
        <v>0</v>
      </c>
    </row>
    <row r="48" spans="1:8" x14ac:dyDescent="0.2">
      <c r="A48" t="s">
        <v>67</v>
      </c>
      <c r="D48" s="25" t="s">
        <v>88</v>
      </c>
      <c r="F48" t="s">
        <v>140</v>
      </c>
      <c r="H48">
        <f ca="1">IF(AND(Hilfstabelle!$A48="",(INDIRECT("Hilfstabelle!A"&amp;(ROW()+1)))="",Hilfstabelle!$B48="",(INDIRECT("Hilfstabelle!B"&amp;(ROW()+1)))=""),0,IF(AND(Hilfstabelle!$A48="",(INDIRECT("Hilfstabelle!A"&amp;(ROW()+1)))=""),IF(Hilfstabelle!$B48=(INDIRECT("Hilfstabelle!B"&amp;(ROW()+1))),1,0),IF(AND(Hilfstabelle!$B48="",(INDIRECT("Hilfstabelle!B"&amp;(ROW()+1)))=""),IF(Hilfstabelle!$A48=(INDIRECT("Hilfstabelle!A"&amp;(ROW()+1))),1,0),IF(AND(Hilfstabelle!$A48="",(INDIRECT("Hilfstabelle!B"&amp;(ROW()+1)))=""),IF((INDIRECT("Hilfstabelle!A"&amp;(ROW()+1)))=Hilfstabelle!$B48,1,0),IF(AND((INDIRECT("Hilfstabelle!A"&amp;(ROW()+1)))="",Hilfstabelle!$B48=""),IF(Hilfstabelle!$A48=(INDIRECT("Hilfstabelle!B"&amp;(ROW()+1))),1,0))))))</f>
        <v>0</v>
      </c>
    </row>
    <row r="49" spans="1:8" x14ac:dyDescent="0.2">
      <c r="D49" s="25" t="s">
        <v>89</v>
      </c>
      <c r="F49" t="s">
        <v>141</v>
      </c>
      <c r="H49">
        <f ca="1">IF(AND(Hilfstabelle!$A49="",(INDIRECT("Hilfstabelle!A"&amp;(ROW()+1)))="",Hilfstabelle!$B49="",(INDIRECT("Hilfstabelle!B"&amp;(ROW()+1)))=""),0,IF(AND(Hilfstabelle!$A49="",(INDIRECT("Hilfstabelle!A"&amp;(ROW()+1)))=""),IF(Hilfstabelle!$B49=(INDIRECT("Hilfstabelle!B"&amp;(ROW()+1))),1,0),IF(AND(Hilfstabelle!$B49="",(INDIRECT("Hilfstabelle!B"&amp;(ROW()+1)))=""),IF(Hilfstabelle!$A49=(INDIRECT("Hilfstabelle!A"&amp;(ROW()+1))),1,0),IF(AND(Hilfstabelle!$A49="",(INDIRECT("Hilfstabelle!B"&amp;(ROW()+1)))=""),IF((INDIRECT("Hilfstabelle!A"&amp;(ROW()+1)))=Hilfstabelle!$B49,1,0),IF(AND((INDIRECT("Hilfstabelle!A"&amp;(ROW()+1)))="",Hilfstabelle!$B49=""),IF(Hilfstabelle!$A49=(INDIRECT("Hilfstabelle!B"&amp;(ROW()+1))),1,0))))))</f>
        <v>0</v>
      </c>
    </row>
    <row r="50" spans="1:8" x14ac:dyDescent="0.2">
      <c r="D50" s="25" t="s">
        <v>90</v>
      </c>
      <c r="F50" t="s">
        <v>142</v>
      </c>
      <c r="H50">
        <f ca="1">IF(AND(Hilfstabelle!$A50="",(INDIRECT("Hilfstabelle!A"&amp;(ROW()+1)))="",Hilfstabelle!$B50="",(INDIRECT("Hilfstabelle!B"&amp;(ROW()+1)))=""),0,IF(AND(Hilfstabelle!$A50="",(INDIRECT("Hilfstabelle!A"&amp;(ROW()+1)))=""),IF(Hilfstabelle!$B50=(INDIRECT("Hilfstabelle!B"&amp;(ROW()+1))),1,0),IF(AND(Hilfstabelle!$B50="",(INDIRECT("Hilfstabelle!B"&amp;(ROW()+1)))=""),IF(Hilfstabelle!$A50=(INDIRECT("Hilfstabelle!A"&amp;(ROW()+1))),1,0),IF(AND(Hilfstabelle!$A50="",(INDIRECT("Hilfstabelle!B"&amp;(ROW()+1)))=""),IF((INDIRECT("Hilfstabelle!A"&amp;(ROW()+1)))=Hilfstabelle!$B50,1,0),IF(AND((INDIRECT("Hilfstabelle!A"&amp;(ROW()+1)))="",Hilfstabelle!$B50=""),IF(Hilfstabelle!$A50=(INDIRECT("Hilfstabelle!B"&amp;(ROW()+1))),1,0))))))</f>
        <v>0</v>
      </c>
    </row>
    <row r="51" spans="1:8" x14ac:dyDescent="0.2">
      <c r="A51" t="s">
        <v>63</v>
      </c>
      <c r="D51" s="25" t="s">
        <v>91</v>
      </c>
      <c r="F51" t="s">
        <v>143</v>
      </c>
      <c r="H51">
        <f ca="1">IF(AND(Hilfstabelle!$A51="",(INDIRECT("Hilfstabelle!A"&amp;(ROW()+1)))="",Hilfstabelle!$B51="",(INDIRECT("Hilfstabelle!B"&amp;(ROW()+1)))=""),0,IF(AND(Hilfstabelle!$A51="",(INDIRECT("Hilfstabelle!A"&amp;(ROW()+1)))=""),IF(Hilfstabelle!$B51=(INDIRECT("Hilfstabelle!B"&amp;(ROW()+1))),1,0),IF(AND(Hilfstabelle!$B51="",(INDIRECT("Hilfstabelle!B"&amp;(ROW()+1)))=""),IF(Hilfstabelle!$A51=(INDIRECT("Hilfstabelle!A"&amp;(ROW()+1))),1,0),IF(AND(Hilfstabelle!$A51="",(INDIRECT("Hilfstabelle!B"&amp;(ROW()+1)))=""),IF((INDIRECT("Hilfstabelle!A"&amp;(ROW()+1)))=Hilfstabelle!$B51,1,0),IF(AND((INDIRECT("Hilfstabelle!A"&amp;(ROW()+1)))="",Hilfstabelle!$B51=""),IF(Hilfstabelle!$A51=(INDIRECT("Hilfstabelle!B"&amp;(ROW()+1))),1,0))))))</f>
        <v>0</v>
      </c>
    </row>
    <row r="52" spans="1:8" x14ac:dyDescent="0.2">
      <c r="A52" t="s">
        <v>68</v>
      </c>
      <c r="D52" s="25" t="s">
        <v>92</v>
      </c>
      <c r="F52" t="s">
        <v>144</v>
      </c>
      <c r="H52">
        <f ca="1">IF(AND(Hilfstabelle!$A52="",(INDIRECT("Hilfstabelle!A"&amp;(ROW()+1)))="",Hilfstabelle!$B52="",(INDIRECT("Hilfstabelle!B"&amp;(ROW()+1)))=""),0,IF(AND(Hilfstabelle!$A52="",(INDIRECT("Hilfstabelle!A"&amp;(ROW()+1)))=""),IF(Hilfstabelle!$B52=(INDIRECT("Hilfstabelle!B"&amp;(ROW()+1))),1,0),IF(AND(Hilfstabelle!$B52="",(INDIRECT("Hilfstabelle!B"&amp;(ROW()+1)))=""),IF(Hilfstabelle!$A52=(INDIRECT("Hilfstabelle!A"&amp;(ROW()+1))),1,0),IF(AND(Hilfstabelle!$A52="",(INDIRECT("Hilfstabelle!B"&amp;(ROW()+1)))=""),IF((INDIRECT("Hilfstabelle!A"&amp;(ROW()+1)))=Hilfstabelle!$B52,1,0),IF(AND((INDIRECT("Hilfstabelle!A"&amp;(ROW()+1)))="",Hilfstabelle!$B52=""),IF(Hilfstabelle!$A52=(INDIRECT("Hilfstabelle!B"&amp;(ROW()+1))),1,0))))))</f>
        <v>0</v>
      </c>
    </row>
    <row r="53" spans="1:8" x14ac:dyDescent="0.2">
      <c r="A53" t="s">
        <v>69</v>
      </c>
      <c r="D53" s="25" t="s">
        <v>93</v>
      </c>
      <c r="F53" t="s">
        <v>145</v>
      </c>
      <c r="H53">
        <f ca="1">IF(AND(Hilfstabelle!$A53="",(INDIRECT("Hilfstabelle!A"&amp;(ROW()+1)))="",Hilfstabelle!$B53="",(INDIRECT("Hilfstabelle!B"&amp;(ROW()+1)))=""),0,IF(AND(Hilfstabelle!$A53="",(INDIRECT("Hilfstabelle!A"&amp;(ROW()+1)))=""),IF(Hilfstabelle!$B53=(INDIRECT("Hilfstabelle!B"&amp;(ROW()+1))),1,0),IF(AND(Hilfstabelle!$B53="",(INDIRECT("Hilfstabelle!B"&amp;(ROW()+1)))=""),IF(Hilfstabelle!$A53=(INDIRECT("Hilfstabelle!A"&amp;(ROW()+1))),1,0),IF(AND(Hilfstabelle!$A53="",(INDIRECT("Hilfstabelle!B"&amp;(ROW()+1)))=""),IF((INDIRECT("Hilfstabelle!A"&amp;(ROW()+1)))=Hilfstabelle!$B53,1,0),IF(AND((INDIRECT("Hilfstabelle!A"&amp;(ROW()+1)))="",Hilfstabelle!$B53=""),IF(Hilfstabelle!$A53=(INDIRECT("Hilfstabelle!B"&amp;(ROW()+1))),1,0))))))</f>
        <v>0</v>
      </c>
    </row>
    <row r="54" spans="1:8" x14ac:dyDescent="0.2">
      <c r="A54" t="s">
        <v>70</v>
      </c>
      <c r="D54" s="25" t="s">
        <v>94</v>
      </c>
      <c r="F54" t="s">
        <v>146</v>
      </c>
      <c r="H54">
        <f ca="1">IF(AND(Hilfstabelle!$A54="",(INDIRECT("Hilfstabelle!A"&amp;(ROW()+1)))="",Hilfstabelle!$B54="",(INDIRECT("Hilfstabelle!B"&amp;(ROW()+1)))=""),0,IF(AND(Hilfstabelle!$A54="",(INDIRECT("Hilfstabelle!A"&amp;(ROW()+1)))=""),IF(Hilfstabelle!$B54=(INDIRECT("Hilfstabelle!B"&amp;(ROW()+1))),1,0),IF(AND(Hilfstabelle!$B54="",(INDIRECT("Hilfstabelle!B"&amp;(ROW()+1)))=""),IF(Hilfstabelle!$A54=(INDIRECT("Hilfstabelle!A"&amp;(ROW()+1))),1,0),IF(AND(Hilfstabelle!$A54="",(INDIRECT("Hilfstabelle!B"&amp;(ROW()+1)))=""),IF((INDIRECT("Hilfstabelle!A"&amp;(ROW()+1)))=Hilfstabelle!$B54,1,0),IF(AND((INDIRECT("Hilfstabelle!A"&amp;(ROW()+1)))="",Hilfstabelle!$B54=""),IF(Hilfstabelle!$A54=(INDIRECT("Hilfstabelle!B"&amp;(ROW()+1))),1,0))))))</f>
        <v>0</v>
      </c>
    </row>
    <row r="55" spans="1:8" x14ac:dyDescent="0.2">
      <c r="D55" s="25" t="s">
        <v>95</v>
      </c>
      <c r="F55" t="s">
        <v>147</v>
      </c>
      <c r="H55">
        <f ca="1">IF(AND(Hilfstabelle!$A55="",(INDIRECT("Hilfstabelle!A"&amp;(ROW()+1)))="",Hilfstabelle!$B55="",(INDIRECT("Hilfstabelle!B"&amp;(ROW()+1)))=""),0,IF(AND(Hilfstabelle!$A55="",(INDIRECT("Hilfstabelle!A"&amp;(ROW()+1)))=""),IF(Hilfstabelle!$B55=(INDIRECT("Hilfstabelle!B"&amp;(ROW()+1))),1,0),IF(AND(Hilfstabelle!$B55="",(INDIRECT("Hilfstabelle!B"&amp;(ROW()+1)))=""),IF(Hilfstabelle!$A55=(INDIRECT("Hilfstabelle!A"&amp;(ROW()+1))),1,0),IF(AND(Hilfstabelle!$A55="",(INDIRECT("Hilfstabelle!B"&amp;(ROW()+1)))=""),IF((INDIRECT("Hilfstabelle!A"&amp;(ROW()+1)))=Hilfstabelle!$B55,1,0),IF(AND((INDIRECT("Hilfstabelle!A"&amp;(ROW()+1)))="",Hilfstabelle!$B55=""),IF(Hilfstabelle!$A55=(INDIRECT("Hilfstabelle!B"&amp;(ROW()+1))),1,0))))))</f>
        <v>0</v>
      </c>
    </row>
    <row r="56" spans="1:8" x14ac:dyDescent="0.2">
      <c r="D56" s="25" t="s">
        <v>96</v>
      </c>
      <c r="F56" t="s">
        <v>148</v>
      </c>
      <c r="H56">
        <f ca="1">IF(AND(Hilfstabelle!$A56="",(INDIRECT("Hilfstabelle!A"&amp;(ROW()+1)))="",Hilfstabelle!$B56="",(INDIRECT("Hilfstabelle!B"&amp;(ROW()+1)))=""),0,IF(AND(Hilfstabelle!$A56="",(INDIRECT("Hilfstabelle!A"&amp;(ROW()+1)))=""),IF(Hilfstabelle!$B56=(INDIRECT("Hilfstabelle!B"&amp;(ROW()+1))),1,0),IF(AND(Hilfstabelle!$B56="",(INDIRECT("Hilfstabelle!B"&amp;(ROW()+1)))=""),IF(Hilfstabelle!$A56=(INDIRECT("Hilfstabelle!A"&amp;(ROW()+1))),1,0),IF(AND(Hilfstabelle!$A56="",(INDIRECT("Hilfstabelle!B"&amp;(ROW()+1)))=""),IF((INDIRECT("Hilfstabelle!A"&amp;(ROW()+1)))=Hilfstabelle!$B56,1,0),IF(AND((INDIRECT("Hilfstabelle!A"&amp;(ROW()+1)))="",Hilfstabelle!$B56=""),IF(Hilfstabelle!$A56=(INDIRECT("Hilfstabelle!B"&amp;(ROW()+1))),1,0))))))</f>
        <v>0</v>
      </c>
    </row>
    <row r="57" spans="1:8" x14ac:dyDescent="0.2">
      <c r="A57" t="s">
        <v>71</v>
      </c>
      <c r="D57" s="25" t="s">
        <v>97</v>
      </c>
      <c r="F57" t="s">
        <v>149</v>
      </c>
      <c r="H57">
        <f ca="1">IF(AND(Hilfstabelle!$A57="",(INDIRECT("Hilfstabelle!A"&amp;(ROW()+1)))="",Hilfstabelle!$B57="",(INDIRECT("Hilfstabelle!B"&amp;(ROW()+1)))=""),0,IF(AND(Hilfstabelle!$A57="",(INDIRECT("Hilfstabelle!A"&amp;(ROW()+1)))=""),IF(Hilfstabelle!$B57=(INDIRECT("Hilfstabelle!B"&amp;(ROW()+1))),1,0),IF(AND(Hilfstabelle!$B57="",(INDIRECT("Hilfstabelle!B"&amp;(ROW()+1)))=""),IF(Hilfstabelle!$A57=(INDIRECT("Hilfstabelle!A"&amp;(ROW()+1))),1,0),IF(AND(Hilfstabelle!$A57="",(INDIRECT("Hilfstabelle!B"&amp;(ROW()+1)))=""),IF((INDIRECT("Hilfstabelle!A"&amp;(ROW()+1)))=Hilfstabelle!$B57,1,0),IF(AND((INDIRECT("Hilfstabelle!A"&amp;(ROW()+1)))="",Hilfstabelle!$B57=""),IF(Hilfstabelle!$A57=(INDIRECT("Hilfstabelle!B"&amp;(ROW()+1))),1,0))))))</f>
        <v>0</v>
      </c>
    </row>
    <row r="58" spans="1:8" x14ac:dyDescent="0.2">
      <c r="A58" t="s">
        <v>72</v>
      </c>
      <c r="D58" s="25" t="s">
        <v>98</v>
      </c>
      <c r="F58" t="s">
        <v>150</v>
      </c>
      <c r="H58">
        <f ca="1">IF(AND(Hilfstabelle!$A58="",(INDIRECT("Hilfstabelle!A"&amp;(ROW()+1)))="",Hilfstabelle!$B58="",(INDIRECT("Hilfstabelle!B"&amp;(ROW()+1)))=""),0,IF(AND(Hilfstabelle!$A58="",(INDIRECT("Hilfstabelle!A"&amp;(ROW()+1)))=""),IF(Hilfstabelle!$B58=(INDIRECT("Hilfstabelle!B"&amp;(ROW()+1))),1,0),IF(AND(Hilfstabelle!$B58="",(INDIRECT("Hilfstabelle!B"&amp;(ROW()+1)))=""),IF(Hilfstabelle!$A58=(INDIRECT("Hilfstabelle!A"&amp;(ROW()+1))),1,0),IF(AND(Hilfstabelle!$A58="",(INDIRECT("Hilfstabelle!B"&amp;(ROW()+1)))=""),IF((INDIRECT("Hilfstabelle!A"&amp;(ROW()+1)))=Hilfstabelle!$B58,1,0),IF(AND((INDIRECT("Hilfstabelle!A"&amp;(ROW()+1)))="",Hilfstabelle!$B58=""),IF(Hilfstabelle!$A58=(INDIRECT("Hilfstabelle!B"&amp;(ROW()+1))),1,0))))))</f>
        <v>0</v>
      </c>
    </row>
    <row r="59" spans="1:8" x14ac:dyDescent="0.2">
      <c r="A59" t="s">
        <v>73</v>
      </c>
      <c r="D59" s="25" t="s">
        <v>99</v>
      </c>
      <c r="F59" t="s">
        <v>151</v>
      </c>
      <c r="H59">
        <f ca="1">IF(AND(Hilfstabelle!$A59="",(INDIRECT("Hilfstabelle!A"&amp;(ROW()+1)))="",Hilfstabelle!$B59="",(INDIRECT("Hilfstabelle!B"&amp;(ROW()+1)))=""),0,IF(AND(Hilfstabelle!$A59="",(INDIRECT("Hilfstabelle!A"&amp;(ROW()+1)))=""),IF(Hilfstabelle!$B59=(INDIRECT("Hilfstabelle!B"&amp;(ROW()+1))),1,0),IF(AND(Hilfstabelle!$B59="",(INDIRECT("Hilfstabelle!B"&amp;(ROW()+1)))=""),IF(Hilfstabelle!$A59=(INDIRECT("Hilfstabelle!A"&amp;(ROW()+1))),1,0),IF(AND(Hilfstabelle!$A59="",(INDIRECT("Hilfstabelle!B"&amp;(ROW()+1)))=""),IF((INDIRECT("Hilfstabelle!A"&amp;(ROW()+1)))=Hilfstabelle!$B59,1,0),IF(AND((INDIRECT("Hilfstabelle!A"&amp;(ROW()+1)))="",Hilfstabelle!$B59=""),IF(Hilfstabelle!$A59=(INDIRECT("Hilfstabelle!B"&amp;(ROW()+1))),1,0))))))</f>
        <v>0</v>
      </c>
    </row>
    <row r="60" spans="1:8" x14ac:dyDescent="0.2">
      <c r="A60" t="s">
        <v>74</v>
      </c>
      <c r="D60" s="25" t="s">
        <v>100</v>
      </c>
      <c r="F60" t="s">
        <v>152</v>
      </c>
      <c r="H60">
        <f ca="1">IF(AND(Hilfstabelle!$A60="",(INDIRECT("Hilfstabelle!A"&amp;(ROW()+1)))="",Hilfstabelle!$B60="",(INDIRECT("Hilfstabelle!B"&amp;(ROW()+1)))=""),0,IF(AND(Hilfstabelle!$A60="",(INDIRECT("Hilfstabelle!A"&amp;(ROW()+1)))=""),IF(Hilfstabelle!$B60=(INDIRECT("Hilfstabelle!B"&amp;(ROW()+1))),1,0),IF(AND(Hilfstabelle!$B60="",(INDIRECT("Hilfstabelle!B"&amp;(ROW()+1)))=""),IF(Hilfstabelle!$A60=(INDIRECT("Hilfstabelle!A"&amp;(ROW()+1))),1,0),IF(AND(Hilfstabelle!$A60="",(INDIRECT("Hilfstabelle!B"&amp;(ROW()+1)))=""),IF((INDIRECT("Hilfstabelle!A"&amp;(ROW()+1)))=Hilfstabelle!$B60,1,0),IF(AND((INDIRECT("Hilfstabelle!A"&amp;(ROW()+1)))="",Hilfstabelle!$B60=""),IF(Hilfstabelle!$A60=(INDIRECT("Hilfstabelle!B"&amp;(ROW()+1))),1,0))))))</f>
        <v>0</v>
      </c>
    </row>
    <row r="61" spans="1:8" x14ac:dyDescent="0.2">
      <c r="A61" t="s">
        <v>63</v>
      </c>
      <c r="D61" s="25" t="s">
        <v>101</v>
      </c>
      <c r="F61" t="s">
        <v>153</v>
      </c>
      <c r="H61">
        <f ca="1">IF(AND(Hilfstabelle!$A61="",(INDIRECT("Hilfstabelle!A"&amp;(ROW()+1)))="",Hilfstabelle!$B61="",(INDIRECT("Hilfstabelle!B"&amp;(ROW()+1)))=""),0,IF(AND(Hilfstabelle!$A61="",(INDIRECT("Hilfstabelle!A"&amp;(ROW()+1)))=""),IF(Hilfstabelle!$B61=(INDIRECT("Hilfstabelle!B"&amp;(ROW()+1))),1,0),IF(AND(Hilfstabelle!$B61="",(INDIRECT("Hilfstabelle!B"&amp;(ROW()+1)))=""),IF(Hilfstabelle!$A61=(INDIRECT("Hilfstabelle!A"&amp;(ROW()+1))),1,0),IF(AND(Hilfstabelle!$A61="",(INDIRECT("Hilfstabelle!B"&amp;(ROW()+1)))=""),IF((INDIRECT("Hilfstabelle!A"&amp;(ROW()+1)))=Hilfstabelle!$B61,1,0),IF(AND((INDIRECT("Hilfstabelle!A"&amp;(ROW()+1)))="",Hilfstabelle!$B61=""),IF(Hilfstabelle!$A61=(INDIRECT("Hilfstabelle!B"&amp;(ROW()+1))),1,0))))))</f>
        <v>0</v>
      </c>
    </row>
    <row r="62" spans="1:8" x14ac:dyDescent="0.2">
      <c r="A62" t="s">
        <v>75</v>
      </c>
      <c r="D62" s="25" t="s">
        <v>102</v>
      </c>
      <c r="F62" t="s">
        <v>154</v>
      </c>
      <c r="H62">
        <f ca="1">IF(AND(Hilfstabelle!$A62="",(INDIRECT("Hilfstabelle!A"&amp;(ROW()+1)))="",Hilfstabelle!$B62="",(INDIRECT("Hilfstabelle!B"&amp;(ROW()+1)))=""),0,IF(AND(Hilfstabelle!$A62="",(INDIRECT("Hilfstabelle!A"&amp;(ROW()+1)))=""),IF(Hilfstabelle!$B62=(INDIRECT("Hilfstabelle!B"&amp;(ROW()+1))),1,0),IF(AND(Hilfstabelle!$B62="",(INDIRECT("Hilfstabelle!B"&amp;(ROW()+1)))=""),IF(Hilfstabelle!$A62=(INDIRECT("Hilfstabelle!A"&amp;(ROW()+1))),1,0),IF(AND(Hilfstabelle!$A62="",(INDIRECT("Hilfstabelle!B"&amp;(ROW()+1)))=""),IF((INDIRECT("Hilfstabelle!A"&amp;(ROW()+1)))=Hilfstabelle!$B62,1,0),IF(AND((INDIRECT("Hilfstabelle!A"&amp;(ROW()+1)))="",Hilfstabelle!$B62=""),IF(Hilfstabelle!$A62=(INDIRECT("Hilfstabelle!B"&amp;(ROW()+1))),1,0))))))</f>
        <v>0</v>
      </c>
    </row>
    <row r="63" spans="1:8" x14ac:dyDescent="0.2">
      <c r="D63" s="25" t="s">
        <v>103</v>
      </c>
      <c r="F63" t="s">
        <v>155</v>
      </c>
      <c r="H63">
        <f ca="1">IF(AND(Hilfstabelle!$A63="",(INDIRECT("Hilfstabelle!A"&amp;(ROW()+1)))="",Hilfstabelle!$B63="",(INDIRECT("Hilfstabelle!B"&amp;(ROW()+1)))=""),0,IF(AND(Hilfstabelle!$A63="",(INDIRECT("Hilfstabelle!A"&amp;(ROW()+1)))=""),IF(Hilfstabelle!$B63=(INDIRECT("Hilfstabelle!B"&amp;(ROW()+1))),1,0),IF(AND(Hilfstabelle!$B63="",(INDIRECT("Hilfstabelle!B"&amp;(ROW()+1)))=""),IF(Hilfstabelle!$A63=(INDIRECT("Hilfstabelle!A"&amp;(ROW()+1))),1,0),IF(AND(Hilfstabelle!$A63="",(INDIRECT("Hilfstabelle!B"&amp;(ROW()+1)))=""),IF((INDIRECT("Hilfstabelle!A"&amp;(ROW()+1)))=Hilfstabelle!$B63,1,0),IF(AND((INDIRECT("Hilfstabelle!A"&amp;(ROW()+1)))="",Hilfstabelle!$B63=""),IF(Hilfstabelle!$A63=(INDIRECT("Hilfstabelle!B"&amp;(ROW()+1))),1,0))))))</f>
        <v>0</v>
      </c>
    </row>
    <row r="64" spans="1:8" x14ac:dyDescent="0.2">
      <c r="A64" t="s">
        <v>76</v>
      </c>
      <c r="D64" s="25">
        <v>450404015514</v>
      </c>
      <c r="F64" t="s">
        <v>156</v>
      </c>
      <c r="H64">
        <f ca="1">IF(AND(Hilfstabelle!$A64="",(INDIRECT("Hilfstabelle!A"&amp;(ROW()+1)))="",Hilfstabelle!$B64="",(INDIRECT("Hilfstabelle!B"&amp;(ROW()+1)))=""),0,IF(AND(Hilfstabelle!$A64="",(INDIRECT("Hilfstabelle!A"&amp;(ROW()+1)))=""),IF(Hilfstabelle!$B64=(INDIRECT("Hilfstabelle!B"&amp;(ROW()+1))),1,0),IF(AND(Hilfstabelle!$B64="",(INDIRECT("Hilfstabelle!B"&amp;(ROW()+1)))=""),IF(Hilfstabelle!$A64=(INDIRECT("Hilfstabelle!A"&amp;(ROW()+1))),1,0),IF(AND(Hilfstabelle!$A64="",(INDIRECT("Hilfstabelle!B"&amp;(ROW()+1)))=""),IF((INDIRECT("Hilfstabelle!A"&amp;(ROW()+1)))=Hilfstabelle!$B64,1,0),IF(AND((INDIRECT("Hilfstabelle!A"&amp;(ROW()+1)))="",Hilfstabelle!$B64=""),IF(Hilfstabelle!$A64=(INDIRECT("Hilfstabelle!B"&amp;(ROW()+1))),1,0))))))</f>
        <v>0</v>
      </c>
    </row>
    <row r="65" spans="2:8" x14ac:dyDescent="0.2">
      <c r="B65" t="s">
        <v>77</v>
      </c>
      <c r="E65" t="s">
        <v>27</v>
      </c>
      <c r="F65" t="s">
        <v>157</v>
      </c>
      <c r="H65">
        <f ca="1">IF(AND(Hilfstabelle!$A65="",(INDIRECT("Hilfstabelle!A"&amp;(ROW()+1)))="",Hilfstabelle!$B65="",(INDIRECT("Hilfstabelle!B"&amp;(ROW()+1)))=""),0,IF(AND(Hilfstabelle!$A65="",(INDIRECT("Hilfstabelle!A"&amp;(ROW()+1)))=""),IF(Hilfstabelle!$B65=(INDIRECT("Hilfstabelle!B"&amp;(ROW()+1))),1,0),IF(AND(Hilfstabelle!$B65="",(INDIRECT("Hilfstabelle!B"&amp;(ROW()+1)))=""),IF(Hilfstabelle!$A65=(INDIRECT("Hilfstabelle!A"&amp;(ROW()+1))),1,0),IF(AND(Hilfstabelle!$A65="",(INDIRECT("Hilfstabelle!B"&amp;(ROW()+1)))=""),IF((INDIRECT("Hilfstabelle!A"&amp;(ROW()+1)))=Hilfstabelle!$B65,1,0),IF(AND((INDIRECT("Hilfstabelle!A"&amp;(ROW()+1)))="",Hilfstabelle!$B65=""),IF(Hilfstabelle!$A65=(INDIRECT("Hilfstabelle!B"&amp;(ROW()+1))),1,0))))))</f>
        <v>0</v>
      </c>
    </row>
  </sheetData>
  <conditionalFormatting sqref="A12">
    <cfRule type="cellIs" dxfId="6" priority="13" stopIfTrue="1" operator="equal">
      <formula>"NO"</formula>
    </cfRule>
  </conditionalFormatting>
  <conditionalFormatting sqref="B12">
    <cfRule type="cellIs" dxfId="5" priority="12" stopIfTrue="1" operator="equal">
      <formula>"NO"</formula>
    </cfRule>
  </conditionalFormatting>
  <conditionalFormatting sqref="C12">
    <cfRule type="cellIs" dxfId="4" priority="11" stopIfTrue="1" operator="equal">
      <formula>"NO"</formula>
    </cfRule>
  </conditionalFormatting>
  <conditionalFormatting sqref="D12">
    <cfRule type="cellIs" dxfId="3" priority="10" stopIfTrue="1" operator="equal">
      <formula>"NO"</formula>
    </cfRule>
  </conditionalFormatting>
  <conditionalFormatting sqref="E12">
    <cfRule type="cellIs" dxfId="2" priority="9" stopIfTrue="1" operator="equal">
      <formula>"NO"</formula>
    </cfRule>
  </conditionalFormatting>
  <conditionalFormatting sqref="F12">
    <cfRule type="cellIs" dxfId="1" priority="8" stopIfTrue="1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50"/>
    <pageSetUpPr fitToPage="1"/>
  </sheetPr>
  <dimension ref="A1:M65"/>
  <sheetViews>
    <sheetView tabSelected="1" topLeftCell="A47" zoomScaleNormal="100" workbookViewId="0">
      <selection activeCell="L16" sqref="L16"/>
    </sheetView>
  </sheetViews>
  <sheetFormatPr baseColWidth="10" defaultRowHeight="12.75" x14ac:dyDescent="0.2"/>
  <cols>
    <col min="1" max="1" width="5.7109375" style="22" customWidth="1"/>
    <col min="2" max="2" width="7.7109375" style="22" customWidth="1"/>
    <col min="3" max="3" width="7.7109375" style="1" hidden="1" customWidth="1"/>
    <col min="4" max="4" width="15.7109375" style="1" customWidth="1"/>
    <col min="5" max="5" width="16" style="1" customWidth="1"/>
    <col min="6" max="7" width="19.28515625" style="1" customWidth="1"/>
    <col min="8" max="8" width="28.5703125" style="1" customWidth="1"/>
    <col min="9" max="9" width="21" style="1" customWidth="1"/>
    <col min="10" max="10" width="16.28515625" style="1" bestFit="1" customWidth="1"/>
    <col min="11" max="11" width="18.85546875" style="1" customWidth="1"/>
    <col min="12" max="12" width="11.42578125" style="1"/>
    <col min="13" max="13" width="12.85546875" style="1" customWidth="1"/>
    <col min="14" max="16384" width="11.42578125" style="1"/>
  </cols>
  <sheetData>
    <row r="1" spans="1:13" s="2" customFormat="1" ht="22.5" customHeight="1" x14ac:dyDescent="0.2">
      <c r="A1" s="62" t="s">
        <v>5</v>
      </c>
      <c r="B1" s="63"/>
      <c r="C1" s="63"/>
      <c r="D1" s="64"/>
      <c r="E1" s="55"/>
      <c r="F1" s="30"/>
      <c r="G1" s="28"/>
      <c r="H1" s="28"/>
      <c r="I1" s="34" t="s">
        <v>22</v>
      </c>
      <c r="J1" s="29" t="s">
        <v>26</v>
      </c>
    </row>
    <row r="2" spans="1:13" s="13" customFormat="1" ht="20.100000000000001" customHeight="1" x14ac:dyDescent="0.2">
      <c r="A2" s="48" t="s">
        <v>9</v>
      </c>
      <c r="B2" s="3"/>
      <c r="C2" s="3"/>
      <c r="D2" s="12"/>
      <c r="E2" s="42" t="str">
        <f>Hilfstabelle!P5</f>
        <v>BOM-00400-28669-1000-Bunny-PCB.xlsx</v>
      </c>
      <c r="F2" s="43"/>
      <c r="G2" s="44"/>
      <c r="H2" s="45"/>
      <c r="I2" s="46"/>
      <c r="J2" s="47"/>
    </row>
    <row r="3" spans="1:13" s="13" customFormat="1" ht="20.100000000000001" customHeight="1" x14ac:dyDescent="0.2">
      <c r="A3" s="48" t="s">
        <v>3</v>
      </c>
      <c r="B3" s="3"/>
      <c r="C3" s="3"/>
      <c r="D3" s="12"/>
      <c r="E3" s="58" t="s">
        <v>27</v>
      </c>
      <c r="F3" s="31"/>
      <c r="G3" s="6"/>
      <c r="H3" s="5"/>
      <c r="I3" s="35"/>
      <c r="J3" s="49"/>
    </row>
    <row r="4" spans="1:13" s="13" customFormat="1" ht="20.100000000000001" customHeight="1" x14ac:dyDescent="0.2">
      <c r="A4" s="48" t="s">
        <v>0</v>
      </c>
      <c r="B4" s="3"/>
      <c r="C4" s="3"/>
      <c r="D4" s="12"/>
      <c r="E4" s="20" t="str">
        <f>Hilfstabelle!P8</f>
        <v>00400-28669-1xxA</v>
      </c>
      <c r="F4" s="31"/>
      <c r="G4" s="6"/>
      <c r="H4" s="5"/>
      <c r="I4" s="35"/>
      <c r="J4" s="49"/>
    </row>
    <row r="5" spans="1:13" s="13" customFormat="1" ht="20.100000000000001" customHeight="1" x14ac:dyDescent="0.2">
      <c r="A5" s="48" t="s">
        <v>4</v>
      </c>
      <c r="B5" s="3"/>
      <c r="C5" s="3"/>
      <c r="D5" s="12"/>
      <c r="E5" s="58" t="s">
        <v>158</v>
      </c>
      <c r="F5" s="31"/>
      <c r="G5" s="6"/>
      <c r="H5" s="5"/>
      <c r="I5" s="35"/>
      <c r="J5" s="49"/>
    </row>
    <row r="6" spans="1:13" s="13" customFormat="1" ht="20.100000000000001" customHeight="1" x14ac:dyDescent="0.2">
      <c r="A6" s="48" t="s">
        <v>2</v>
      </c>
      <c r="B6" s="3"/>
      <c r="C6" s="3"/>
      <c r="D6" s="12"/>
      <c r="E6" s="20" t="str">
        <f>Hilfstabelle!P11</f>
        <v>00400-28669-1000</v>
      </c>
      <c r="F6" s="31"/>
      <c r="G6" s="6"/>
      <c r="H6" s="5"/>
      <c r="I6" s="65" t="s">
        <v>23</v>
      </c>
      <c r="J6" s="66"/>
    </row>
    <row r="7" spans="1:13" s="13" customFormat="1" ht="20.100000000000001" customHeight="1" x14ac:dyDescent="0.2">
      <c r="A7" s="48" t="s">
        <v>1</v>
      </c>
      <c r="B7" s="3"/>
      <c r="C7" s="3"/>
      <c r="D7" s="12"/>
      <c r="E7" s="58" t="s">
        <v>159</v>
      </c>
      <c r="F7" s="31"/>
      <c r="G7" s="6"/>
      <c r="H7" s="5"/>
      <c r="I7" s="65"/>
      <c r="J7" s="66"/>
    </row>
    <row r="8" spans="1:13" s="13" customFormat="1" ht="19.5" customHeight="1" x14ac:dyDescent="0.2">
      <c r="A8" s="48" t="s">
        <v>7</v>
      </c>
      <c r="B8" s="3"/>
      <c r="C8" s="3"/>
      <c r="D8" s="12"/>
      <c r="E8" s="58" t="s">
        <v>160</v>
      </c>
      <c r="F8" s="31"/>
      <c r="G8" s="6"/>
      <c r="H8" s="5"/>
      <c r="I8" s="67" t="s">
        <v>24</v>
      </c>
      <c r="J8" s="68"/>
    </row>
    <row r="9" spans="1:13" s="13" customFormat="1" ht="12.75" customHeight="1" x14ac:dyDescent="0.2">
      <c r="A9" s="50"/>
      <c r="B9" s="16"/>
      <c r="C9" s="16"/>
      <c r="D9" s="4"/>
      <c r="E9" s="20"/>
      <c r="F9" s="31"/>
      <c r="G9" s="6"/>
      <c r="H9" s="5"/>
      <c r="I9" s="35"/>
      <c r="J9" s="49"/>
    </row>
    <row r="10" spans="1:13" s="11" customFormat="1" ht="14.1" customHeight="1" x14ac:dyDescent="0.2">
      <c r="A10" s="51" t="s">
        <v>8</v>
      </c>
      <c r="B10" s="10"/>
      <c r="C10" s="10"/>
      <c r="D10" s="19"/>
      <c r="E10" s="59" t="s">
        <v>161</v>
      </c>
      <c r="F10" s="32"/>
      <c r="G10" s="10"/>
      <c r="H10" s="10"/>
      <c r="I10" s="36"/>
      <c r="J10" s="52"/>
    </row>
    <row r="11" spans="1:13" s="11" customFormat="1" ht="14.1" customHeight="1" x14ac:dyDescent="0.2">
      <c r="A11" s="51" t="s">
        <v>6</v>
      </c>
      <c r="B11" s="10"/>
      <c r="C11" s="10"/>
      <c r="D11" s="18"/>
      <c r="E11" s="60" t="s">
        <v>162</v>
      </c>
      <c r="F11" s="32"/>
      <c r="G11" s="10"/>
      <c r="H11" s="10"/>
      <c r="I11" s="36"/>
      <c r="J11" s="52"/>
    </row>
    <row r="12" spans="1:13" s="8" customFormat="1" ht="35.25" customHeight="1" x14ac:dyDescent="0.2">
      <c r="A12" s="23" t="s">
        <v>25</v>
      </c>
      <c r="B12" s="23" t="s">
        <v>163</v>
      </c>
      <c r="C12" s="23"/>
      <c r="D12" s="7" t="s">
        <v>10</v>
      </c>
      <c r="E12" s="7" t="s">
        <v>164</v>
      </c>
      <c r="F12" s="33" t="s">
        <v>12</v>
      </c>
      <c r="G12" s="7" t="s">
        <v>217</v>
      </c>
      <c r="H12" s="14" t="s">
        <v>11</v>
      </c>
      <c r="I12" s="37" t="s">
        <v>234</v>
      </c>
      <c r="J12" s="23" t="s">
        <v>267</v>
      </c>
      <c r="K12" s="21"/>
      <c r="L12" s="21"/>
      <c r="M12" s="21"/>
    </row>
    <row r="13" spans="1:13" s="8" customFormat="1" ht="22.5" x14ac:dyDescent="0.2">
      <c r="A13" s="53" t="str">
        <f t="shared" ref="A13:A44" si="0">IF(ISBLANK(B13),"",IF(ROW() &lt; 100,CONCATENATE("0",ROW()),ROW()))</f>
        <v>013</v>
      </c>
      <c r="B13" s="24">
        <v>7</v>
      </c>
      <c r="C13" s="9"/>
      <c r="D13" s="9" t="str">
        <f>IF(Hilfstabelle!$A13="",Hilfstabelle!$B13,Hilfstabelle!$A13)</f>
        <v>00001-06483-0000</v>
      </c>
      <c r="E13" s="9" t="s">
        <v>165</v>
      </c>
      <c r="F13" s="27" t="str">
        <f>IF(Hilfstabelle!$C13="",Hilfstabelle!$D13,Hilfstabelle!$C13)</f>
        <v>unspecified</v>
      </c>
      <c r="G13" s="15" t="s">
        <v>80</v>
      </c>
      <c r="H13" s="15" t="str">
        <f>IF(Hilfstabelle!$E13="",Hilfstabelle!$F13,Hilfstabelle!$E13)</f>
        <v>0R  0402  0mW  0%  0ppm  0V</v>
      </c>
      <c r="I13" s="27" t="s">
        <v>235</v>
      </c>
      <c r="J13" s="9" t="s">
        <v>268</v>
      </c>
      <c r="K13" s="8">
        <v>14</v>
      </c>
    </row>
    <row r="14" spans="1:13" s="8" customFormat="1" ht="15" x14ac:dyDescent="0.25">
      <c r="A14" s="54" t="str">
        <f t="shared" si="0"/>
        <v>014</v>
      </c>
      <c r="B14" s="38">
        <v>2</v>
      </c>
      <c r="C14" s="39"/>
      <c r="D14" s="39" t="str">
        <f>IF(Hilfstabelle!$A14="",Hilfstabelle!$B14,Hilfstabelle!$A14)</f>
        <v>00001-07601-0000</v>
      </c>
      <c r="E14" s="39" t="s">
        <v>166</v>
      </c>
      <c r="F14" s="40" t="str">
        <f>IF(Hilfstabelle!$C14="",Hilfstabelle!$D14,Hilfstabelle!$C14)</f>
        <v>unspecified</v>
      </c>
      <c r="G14" s="41" t="s">
        <v>80</v>
      </c>
      <c r="H14" s="41" t="str">
        <f>IF(Hilfstabelle!$E14="",Hilfstabelle!$F14,Hilfstabelle!$E14)</f>
        <v>1µF  25V  Ceramic  0402  10%  X5R</v>
      </c>
      <c r="I14" s="40" t="s">
        <v>236</v>
      </c>
      <c r="J14" s="39" t="s">
        <v>269</v>
      </c>
      <c r="K14" s="61">
        <v>4</v>
      </c>
    </row>
    <row r="15" spans="1:13" s="8" customFormat="1" ht="11.25" x14ac:dyDescent="0.2">
      <c r="A15" s="53" t="str">
        <f t="shared" si="0"/>
        <v>015</v>
      </c>
      <c r="B15" s="24">
        <v>1</v>
      </c>
      <c r="C15" s="9"/>
      <c r="D15" s="9" t="str">
        <f>IF(Hilfstabelle!$A15="",Hilfstabelle!$B15,Hilfstabelle!$A15)</f>
        <v>00001-06144-0005</v>
      </c>
      <c r="E15" s="9" t="s">
        <v>167</v>
      </c>
      <c r="F15" s="27" t="str">
        <f>IF(Hilfstabelle!$C15="",Hilfstabelle!$D15,Hilfstabelle!$C15)</f>
        <v>unspecified</v>
      </c>
      <c r="G15" s="15" t="s">
        <v>80</v>
      </c>
      <c r="H15" s="15" t="str">
        <f>IF(Hilfstabelle!$E15="",Hilfstabelle!$F15,Hilfstabelle!$E15)</f>
        <v>1k  0402  62mW  1%  100ppm  50V</v>
      </c>
      <c r="I15" s="27" t="s">
        <v>237</v>
      </c>
      <c r="J15" s="9" t="s">
        <v>268</v>
      </c>
      <c r="K15" s="8">
        <v>2</v>
      </c>
    </row>
    <row r="16" spans="1:13" s="8" customFormat="1" ht="15" x14ac:dyDescent="0.25">
      <c r="A16" s="54" t="str">
        <f t="shared" si="0"/>
        <v>016</v>
      </c>
      <c r="B16" s="38">
        <v>2</v>
      </c>
      <c r="C16" s="39"/>
      <c r="D16" s="39" t="str">
        <f>IF(Hilfstabelle!$A16="",Hilfstabelle!$B16,Hilfstabelle!$A16)</f>
        <v>00001-09139-0000</v>
      </c>
      <c r="E16" s="39" t="s">
        <v>168</v>
      </c>
      <c r="F16" s="40" t="str">
        <f>IF(Hilfstabelle!$C16="",Hilfstabelle!$D16,Hilfstabelle!$C16)</f>
        <v>VJ0603A102FXACW1BC</v>
      </c>
      <c r="G16" s="41" t="s">
        <v>218</v>
      </c>
      <c r="H16" s="41" t="str">
        <f>IF(Hilfstabelle!$E16="",Hilfstabelle!$F16,Hilfstabelle!$E16)</f>
        <v>1nF 50V Ceramic 0603 1% C0G(NP0)</v>
      </c>
      <c r="I16" s="40" t="s">
        <v>238</v>
      </c>
      <c r="J16" s="39" t="s">
        <v>270</v>
      </c>
      <c r="K16" s="61">
        <v>5</v>
      </c>
    </row>
    <row r="17" spans="1:11" s="8" customFormat="1" ht="11.25" x14ac:dyDescent="0.2">
      <c r="A17" s="53" t="str">
        <f t="shared" si="0"/>
        <v>017</v>
      </c>
      <c r="B17" s="24">
        <v>1</v>
      </c>
      <c r="C17" s="9"/>
      <c r="D17" s="9" t="str">
        <f>IF(Hilfstabelle!$A17="",Hilfstabelle!$B17,Hilfstabelle!$A17)</f>
        <v>00001-06703-0002</v>
      </c>
      <c r="E17" s="9" t="s">
        <v>169</v>
      </c>
      <c r="F17" s="27">
        <f>IF(Hilfstabelle!$C17="",Hilfstabelle!$D17,Hilfstabelle!$C17)</f>
        <v>744025002</v>
      </c>
      <c r="G17" s="15" t="s">
        <v>219</v>
      </c>
      <c r="H17" s="15" t="str">
        <f>IF(Hilfstabelle!$E17="",Hilfstabelle!$F17,Hilfstabelle!$E17)</f>
        <v>WE-TPC  2,2µH  1,8A  2,4A  0,057R</v>
      </c>
      <c r="I17" s="27" t="s">
        <v>239</v>
      </c>
      <c r="J17" s="9" t="s">
        <v>271</v>
      </c>
      <c r="K17" s="8">
        <v>2</v>
      </c>
    </row>
    <row r="18" spans="1:11" s="8" customFormat="1" ht="22.5" x14ac:dyDescent="0.2">
      <c r="A18" s="54" t="str">
        <f t="shared" si="0"/>
        <v>018</v>
      </c>
      <c r="B18" s="38">
        <v>6</v>
      </c>
      <c r="C18" s="39"/>
      <c r="D18" s="39" t="str">
        <f>IF(Hilfstabelle!$A18="",Hilfstabelle!$B18,Hilfstabelle!$A18)</f>
        <v>00001-07598-0000</v>
      </c>
      <c r="E18" s="39" t="s">
        <v>170</v>
      </c>
      <c r="F18" s="40" t="str">
        <f>IF(Hilfstabelle!$C18="",Hilfstabelle!$D18,Hilfstabelle!$C18)</f>
        <v>unspecified</v>
      </c>
      <c r="G18" s="41" t="s">
        <v>80</v>
      </c>
      <c r="H18" s="41" t="str">
        <f>IF(Hilfstabelle!$E18="",Hilfstabelle!$F18,Hilfstabelle!$E18)</f>
        <v>2k  0402  62mW  1%  100ppm  50V</v>
      </c>
      <c r="I18" s="40" t="s">
        <v>240</v>
      </c>
      <c r="J18" s="39" t="s">
        <v>268</v>
      </c>
      <c r="K18" s="8">
        <v>12</v>
      </c>
    </row>
    <row r="19" spans="1:11" s="8" customFormat="1" ht="33.75" x14ac:dyDescent="0.2">
      <c r="A19" s="53" t="str">
        <f t="shared" si="0"/>
        <v>019</v>
      </c>
      <c r="B19" s="24">
        <v>2</v>
      </c>
      <c r="C19" s="9"/>
      <c r="D19" s="9" t="str">
        <f>IF(Hilfstabelle!$A19="",Hilfstabelle!$B19,Hilfstabelle!$A19)</f>
        <v>00001-07152-0001</v>
      </c>
      <c r="E19" s="9" t="s">
        <v>171</v>
      </c>
      <c r="F19" s="27" t="str">
        <f>IF(Hilfstabelle!$C19="",Hilfstabelle!$D19,Hilfstabelle!$C19)</f>
        <v>2N7002</v>
      </c>
      <c r="G19" s="15" t="s">
        <v>220</v>
      </c>
      <c r="H19" s="15" t="str">
        <f>IF(Hilfstabelle!$E19="",Hilfstabelle!$F19,Hilfstabelle!$E19)</f>
        <v>Leistungs-MOSFET, n-Kanal, 60 V, 115 mA, 1.2 ohm, SOT-23, Oberflächenmontage</v>
      </c>
      <c r="I19" s="27" t="s">
        <v>82</v>
      </c>
      <c r="J19" s="9" t="s">
        <v>272</v>
      </c>
      <c r="K19" s="8">
        <v>5</v>
      </c>
    </row>
    <row r="20" spans="1:11" s="8" customFormat="1" ht="11.25" x14ac:dyDescent="0.2">
      <c r="A20" s="54" t="str">
        <f t="shared" si="0"/>
        <v>020</v>
      </c>
      <c r="B20" s="38">
        <v>1</v>
      </c>
      <c r="C20" s="39"/>
      <c r="D20" s="39" t="str">
        <f>IF(Hilfstabelle!$A20="",Hilfstabelle!$B20,Hilfstabelle!$A20)</f>
        <v>00001-07280-0000</v>
      </c>
      <c r="E20" s="39" t="s">
        <v>172</v>
      </c>
      <c r="F20" s="40" t="str">
        <f>IF(Hilfstabelle!$C20="",Hilfstabelle!$D20,Hilfstabelle!$C20)</f>
        <v>unspecified</v>
      </c>
      <c r="G20" s="41" t="s">
        <v>80</v>
      </c>
      <c r="H20" s="41" t="str">
        <f>IF(Hilfstabelle!$E20="",Hilfstabelle!$F20,Hilfstabelle!$E20)</f>
        <v>3,3k  0402  62mW  1%  100ppm  50V</v>
      </c>
      <c r="I20" s="40" t="s">
        <v>241</v>
      </c>
      <c r="J20" s="39" t="s">
        <v>268</v>
      </c>
      <c r="K20" s="8">
        <v>2</v>
      </c>
    </row>
    <row r="21" spans="1:11" s="8" customFormat="1" ht="22.5" x14ac:dyDescent="0.2">
      <c r="A21" s="53" t="str">
        <f t="shared" si="0"/>
        <v>021</v>
      </c>
      <c r="B21" s="24">
        <v>1</v>
      </c>
      <c r="C21" s="9"/>
      <c r="D21" s="9" t="str">
        <f>IF(Hilfstabelle!$A21="",Hilfstabelle!$B21,Hilfstabelle!$A21)</f>
        <v>00001-04551-0000</v>
      </c>
      <c r="E21" s="9" t="s">
        <v>173</v>
      </c>
      <c r="F21" s="27">
        <f>IF(Hilfstabelle!$C21="",Hilfstabelle!$D21,Hilfstabelle!$C21)</f>
        <v>742792653</v>
      </c>
      <c r="G21" s="15" t="s">
        <v>219</v>
      </c>
      <c r="H21" s="15" t="str">
        <f>IF(Hilfstabelle!$E21="",Hilfstabelle!$F21,Hilfstabelle!$E21)</f>
        <v>4,5k/200MHz  500mA  0603  WE-CBF SMD EMI Suppression Ferrite Bead</v>
      </c>
      <c r="I21" s="27" t="s">
        <v>242</v>
      </c>
      <c r="J21" s="9" t="s">
        <v>273</v>
      </c>
      <c r="K21" s="8">
        <v>5</v>
      </c>
    </row>
    <row r="22" spans="1:11" s="8" customFormat="1" ht="15" x14ac:dyDescent="0.25">
      <c r="A22" s="54" t="str">
        <f t="shared" si="0"/>
        <v>022</v>
      </c>
      <c r="B22" s="38">
        <v>2</v>
      </c>
      <c r="C22" s="39"/>
      <c r="D22" s="39" t="str">
        <f>IF(Hilfstabelle!$A22="",Hilfstabelle!$B22,Hilfstabelle!$A22)</f>
        <v>00001-08279-0000</v>
      </c>
      <c r="E22" s="39" t="s">
        <v>174</v>
      </c>
      <c r="F22" s="40" t="str">
        <f>IF(Hilfstabelle!$C22="",Hilfstabelle!$D22,Hilfstabelle!$C22)</f>
        <v>unspecified</v>
      </c>
      <c r="G22" s="41" t="s">
        <v>80</v>
      </c>
      <c r="H22" s="41" t="str">
        <f>IF(Hilfstabelle!$E22="",Hilfstabelle!$F22,Hilfstabelle!$E22)</f>
        <v>4,7µF  25V  Ceramic  0603  10%  X5R</v>
      </c>
      <c r="I22" s="40" t="s">
        <v>243</v>
      </c>
      <c r="J22" s="39" t="s">
        <v>270</v>
      </c>
      <c r="K22" s="61">
        <v>4</v>
      </c>
    </row>
    <row r="23" spans="1:11" s="8" customFormat="1" ht="11.25" x14ac:dyDescent="0.2">
      <c r="A23" s="53" t="str">
        <f t="shared" si="0"/>
        <v>023</v>
      </c>
      <c r="B23" s="24">
        <v>2</v>
      </c>
      <c r="C23" s="9"/>
      <c r="D23" s="9" t="str">
        <f>IF(Hilfstabelle!$A23="",Hilfstabelle!$B23,Hilfstabelle!$A23)</f>
        <v>00001-08410-0000</v>
      </c>
      <c r="E23" s="9" t="s">
        <v>175</v>
      </c>
      <c r="F23" s="27" t="str">
        <f>IF(Hilfstabelle!$C23="",Hilfstabelle!$D23,Hilfstabelle!$C23)</f>
        <v>unspecified</v>
      </c>
      <c r="G23" s="15" t="s">
        <v>80</v>
      </c>
      <c r="H23" s="15" t="str">
        <f>IF(Hilfstabelle!$E23="",Hilfstabelle!$F23,Hilfstabelle!$E23)</f>
        <v>5,1k  0402  62mW  1%  100ppm  50V</v>
      </c>
      <c r="I23" s="27" t="s">
        <v>244</v>
      </c>
      <c r="J23" s="9" t="s">
        <v>268</v>
      </c>
      <c r="K23" s="8">
        <v>4</v>
      </c>
    </row>
    <row r="24" spans="1:11" s="8" customFormat="1" ht="22.5" x14ac:dyDescent="0.25">
      <c r="A24" s="54" t="str">
        <f t="shared" si="0"/>
        <v>024</v>
      </c>
      <c r="B24" s="38">
        <v>6</v>
      </c>
      <c r="C24" s="39"/>
      <c r="D24" s="39" t="str">
        <f>IF(Hilfstabelle!$A24="",Hilfstabelle!$B24,Hilfstabelle!$A24)</f>
        <v>00001-08334-0001</v>
      </c>
      <c r="E24" s="39" t="s">
        <v>176</v>
      </c>
      <c r="F24" s="40" t="str">
        <f>IF(Hilfstabelle!$C24="",Hilfstabelle!$D24,Hilfstabelle!$C24)</f>
        <v>unspecified</v>
      </c>
      <c r="G24" s="41" t="s">
        <v>80</v>
      </c>
      <c r="H24" s="41" t="str">
        <f>IF(Hilfstabelle!$E24="",Hilfstabelle!$F24,Hilfstabelle!$E24)</f>
        <v>10µF  16V  Ceramic  0603  10%  X5R</v>
      </c>
      <c r="I24" s="40" t="s">
        <v>245</v>
      </c>
      <c r="J24" s="39" t="s">
        <v>270</v>
      </c>
      <c r="K24" s="61">
        <v>12</v>
      </c>
    </row>
    <row r="25" spans="1:11" s="8" customFormat="1" ht="22.5" x14ac:dyDescent="0.2">
      <c r="A25" s="53" t="str">
        <f t="shared" si="0"/>
        <v>025</v>
      </c>
      <c r="B25" s="24">
        <v>6</v>
      </c>
      <c r="C25" s="9"/>
      <c r="D25" s="9" t="str">
        <f>IF(Hilfstabelle!$A25="",Hilfstabelle!$B25,Hilfstabelle!$A25)</f>
        <v>00001-06144-0004</v>
      </c>
      <c r="E25" s="9" t="s">
        <v>177</v>
      </c>
      <c r="F25" s="27" t="str">
        <f>IF(Hilfstabelle!$C25="",Hilfstabelle!$D25,Hilfstabelle!$C25)</f>
        <v>unspecified</v>
      </c>
      <c r="G25" s="15" t="s">
        <v>80</v>
      </c>
      <c r="H25" s="15" t="str">
        <f>IF(Hilfstabelle!$E25="",Hilfstabelle!$F25,Hilfstabelle!$E25)</f>
        <v>10k  0402  62mW  1%  100ppm  50V</v>
      </c>
      <c r="I25" s="27" t="s">
        <v>246</v>
      </c>
      <c r="J25" s="9" t="s">
        <v>268</v>
      </c>
      <c r="K25" s="8">
        <v>12</v>
      </c>
    </row>
    <row r="26" spans="1:11" s="8" customFormat="1" ht="15" x14ac:dyDescent="0.25">
      <c r="A26" s="54" t="str">
        <f t="shared" si="0"/>
        <v>026</v>
      </c>
      <c r="B26" s="38">
        <v>1</v>
      </c>
      <c r="C26" s="39"/>
      <c r="D26" s="39" t="str">
        <f>IF(Hilfstabelle!$A26="",Hilfstabelle!$B26,Hilfstabelle!$A26)</f>
        <v>00001-06474-0000</v>
      </c>
      <c r="E26" s="39" t="s">
        <v>178</v>
      </c>
      <c r="F26" s="40" t="str">
        <f>IF(Hilfstabelle!$C26="",Hilfstabelle!$D26,Hilfstabelle!$C26)</f>
        <v>unspecified</v>
      </c>
      <c r="G26" s="41" t="s">
        <v>80</v>
      </c>
      <c r="H26" s="41" t="str">
        <f>IF(Hilfstabelle!$E26="",Hilfstabelle!$F26,Hilfstabelle!$E26)</f>
        <v>10nF  50V  Ceramic  0402  10%  X7R</v>
      </c>
      <c r="I26" s="40" t="s">
        <v>247</v>
      </c>
      <c r="J26" s="39" t="s">
        <v>269</v>
      </c>
      <c r="K26" s="61">
        <v>2</v>
      </c>
    </row>
    <row r="27" spans="1:11" s="8" customFormat="1" ht="11.25" x14ac:dyDescent="0.2">
      <c r="A27" s="53" t="str">
        <f t="shared" si="0"/>
        <v>027</v>
      </c>
      <c r="B27" s="24">
        <v>1</v>
      </c>
      <c r="C27" s="9"/>
      <c r="D27" s="9" t="str">
        <f>IF(Hilfstabelle!$A27="",Hilfstabelle!$B27,Hilfstabelle!$A27)</f>
        <v>00001-08143-0000</v>
      </c>
      <c r="E27" s="9" t="s">
        <v>179</v>
      </c>
      <c r="F27" s="27" t="str">
        <f>IF(Hilfstabelle!$C27="",Hilfstabelle!$D27,Hilfstabelle!$C27)</f>
        <v>unspecified</v>
      </c>
      <c r="G27" s="15" t="s">
        <v>80</v>
      </c>
      <c r="H27" s="15" t="str">
        <f>IF(Hilfstabelle!$E27="",Hilfstabelle!$F27,Hilfstabelle!$E27)</f>
        <v>22k  0402  62mW  1%  100ppm  50V</v>
      </c>
      <c r="I27" s="27" t="s">
        <v>248</v>
      </c>
      <c r="J27" s="9" t="s">
        <v>268</v>
      </c>
      <c r="K27" s="8">
        <v>2</v>
      </c>
    </row>
    <row r="28" spans="1:11" s="8" customFormat="1" ht="45" x14ac:dyDescent="0.2">
      <c r="A28" s="54" t="str">
        <f t="shared" si="0"/>
        <v>028</v>
      </c>
      <c r="B28" s="38">
        <v>15</v>
      </c>
      <c r="C28" s="39"/>
      <c r="D28" s="39" t="str">
        <f>IF(Hilfstabelle!$A28="",Hilfstabelle!$B28,Hilfstabelle!$A28)</f>
        <v>00001-07283-0000</v>
      </c>
      <c r="E28" s="39" t="s">
        <v>180</v>
      </c>
      <c r="F28" s="40" t="str">
        <f>IF(Hilfstabelle!$C28="",Hilfstabelle!$D28,Hilfstabelle!$C28)</f>
        <v>unspecified</v>
      </c>
      <c r="G28" s="41" t="s">
        <v>80</v>
      </c>
      <c r="H28" s="41" t="str">
        <f>IF(Hilfstabelle!$E28="",Hilfstabelle!$F28,Hilfstabelle!$E28)</f>
        <v>22R  0402  62mW  1%  100ppm  50V</v>
      </c>
      <c r="I28" s="40" t="s">
        <v>249</v>
      </c>
      <c r="J28" s="39" t="s">
        <v>268</v>
      </c>
      <c r="K28" s="8">
        <v>30</v>
      </c>
    </row>
    <row r="29" spans="1:11" s="8" customFormat="1" ht="11.25" x14ac:dyDescent="0.2">
      <c r="A29" s="53" t="str">
        <f t="shared" si="0"/>
        <v>029</v>
      </c>
      <c r="B29" s="24">
        <v>1</v>
      </c>
      <c r="C29" s="9"/>
      <c r="D29" s="9" t="str">
        <f>IF(Hilfstabelle!$A29="",Hilfstabelle!$B29,Hilfstabelle!$A29)</f>
        <v>00001-09097-0000</v>
      </c>
      <c r="E29" s="9" t="s">
        <v>181</v>
      </c>
      <c r="F29" s="27" t="str">
        <f>IF(Hilfstabelle!$C29="",Hilfstabelle!$D29,Hilfstabelle!$C29)</f>
        <v>unspecified</v>
      </c>
      <c r="G29" s="15" t="s">
        <v>80</v>
      </c>
      <c r="H29" s="15" t="str">
        <f>IF(Hilfstabelle!$E29="",Hilfstabelle!$F29,Hilfstabelle!$E29)</f>
        <v>27k  0402  62mW  1%  100ppm  50V</v>
      </c>
      <c r="I29" s="27" t="s">
        <v>250</v>
      </c>
      <c r="J29" s="9" t="s">
        <v>268</v>
      </c>
      <c r="K29" s="8">
        <v>2</v>
      </c>
    </row>
    <row r="30" spans="1:11" s="8" customFormat="1" ht="11.25" x14ac:dyDescent="0.2">
      <c r="A30" s="54" t="str">
        <f t="shared" si="0"/>
        <v>030</v>
      </c>
      <c r="B30" s="38">
        <v>2</v>
      </c>
      <c r="C30" s="39"/>
      <c r="D30" s="39" t="str">
        <f>IF(Hilfstabelle!$A30="",Hilfstabelle!$B30,Hilfstabelle!$A30)</f>
        <v>00001-07334-0000</v>
      </c>
      <c r="E30" s="39" t="s">
        <v>182</v>
      </c>
      <c r="F30" s="40" t="str">
        <f>IF(Hilfstabelle!$C30="",Hilfstabelle!$D30,Hilfstabelle!$C30)</f>
        <v>unspecified</v>
      </c>
      <c r="G30" s="41" t="s">
        <v>80</v>
      </c>
      <c r="H30" s="41" t="str">
        <f>IF(Hilfstabelle!$E30="",Hilfstabelle!$F30,Hilfstabelle!$E30)</f>
        <v>47k  0402  62mW  1%  100ppm  50V</v>
      </c>
      <c r="I30" s="40" t="s">
        <v>251</v>
      </c>
      <c r="J30" s="39" t="s">
        <v>268</v>
      </c>
      <c r="K30" s="8">
        <v>4</v>
      </c>
    </row>
    <row r="31" spans="1:11" s="8" customFormat="1" ht="11.25" x14ac:dyDescent="0.2">
      <c r="A31" s="53" t="str">
        <f t="shared" si="0"/>
        <v>031</v>
      </c>
      <c r="B31" s="24">
        <v>1</v>
      </c>
      <c r="C31" s="9"/>
      <c r="D31" s="9" t="str">
        <f>IF(Hilfstabelle!$A31="",Hilfstabelle!$B31,Hilfstabelle!$A31)</f>
        <v>00001-09293-0000</v>
      </c>
      <c r="E31" s="9" t="s">
        <v>183</v>
      </c>
      <c r="F31" s="27" t="str">
        <f>IF(Hilfstabelle!$C31="",Hilfstabelle!$D31,Hilfstabelle!$C31)</f>
        <v>unspecified</v>
      </c>
      <c r="G31" s="15" t="s">
        <v>80</v>
      </c>
      <c r="H31" s="15" t="str">
        <f>IF(Hilfstabelle!$E31="",Hilfstabelle!$F31,Hilfstabelle!$E31)</f>
        <v>100k  0402  62mW  0,1%  25ppm  50V</v>
      </c>
      <c r="I31" s="27" t="s">
        <v>252</v>
      </c>
      <c r="J31" s="9" t="s">
        <v>268</v>
      </c>
      <c r="K31" s="8">
        <v>2</v>
      </c>
    </row>
    <row r="32" spans="1:11" s="8" customFormat="1" ht="56.25" x14ac:dyDescent="0.25">
      <c r="A32" s="54" t="str">
        <f t="shared" si="0"/>
        <v>032</v>
      </c>
      <c r="B32" s="38">
        <v>18</v>
      </c>
      <c r="C32" s="39"/>
      <c r="D32" s="39" t="str">
        <f>IF(Hilfstabelle!$A32="",Hilfstabelle!$B32,Hilfstabelle!$A32)</f>
        <v>00001-08791-0000</v>
      </c>
      <c r="E32" s="39" t="s">
        <v>184</v>
      </c>
      <c r="F32" s="40" t="str">
        <f>IF(Hilfstabelle!$C32="",Hilfstabelle!$D32,Hilfstabelle!$C32)</f>
        <v>unspecified</v>
      </c>
      <c r="G32" s="41" t="s">
        <v>80</v>
      </c>
      <c r="H32" s="41" t="str">
        <f>IF(Hilfstabelle!$E32="",Hilfstabelle!$F32,Hilfstabelle!$E32)</f>
        <v>100nF  50V  Ceramic  0402  10%  X7R</v>
      </c>
      <c r="I32" s="40" t="s">
        <v>253</v>
      </c>
      <c r="J32" s="39" t="s">
        <v>269</v>
      </c>
      <c r="K32" s="61">
        <v>36</v>
      </c>
    </row>
    <row r="33" spans="1:11" s="8" customFormat="1" ht="22.5" x14ac:dyDescent="0.25">
      <c r="A33" s="53" t="str">
        <f t="shared" si="0"/>
        <v>033</v>
      </c>
      <c r="B33" s="24">
        <v>1</v>
      </c>
      <c r="C33" s="9"/>
      <c r="D33" s="9" t="str">
        <f>IF(Hilfstabelle!$A33="",Hilfstabelle!$B33,Hilfstabelle!$A33)</f>
        <v>00001-08261-0000</v>
      </c>
      <c r="E33" s="9" t="s">
        <v>185</v>
      </c>
      <c r="F33" s="27" t="str">
        <f>IF(Hilfstabelle!$C33="",Hilfstabelle!$D33,Hilfstabelle!$C33)</f>
        <v>unspecified</v>
      </c>
      <c r="G33" s="15" t="s">
        <v>80</v>
      </c>
      <c r="H33" s="15" t="str">
        <f>IF(Hilfstabelle!$E33="",Hilfstabelle!$F33,Hilfstabelle!$E33)</f>
        <v>100nF  100V  Ceramic  0603  10%  X7R</v>
      </c>
      <c r="I33" s="27" t="s">
        <v>254</v>
      </c>
      <c r="J33" s="9" t="s">
        <v>270</v>
      </c>
      <c r="K33" s="61">
        <v>2</v>
      </c>
    </row>
    <row r="34" spans="1:11" s="8" customFormat="1" ht="11.25" x14ac:dyDescent="0.2">
      <c r="A34" s="54" t="str">
        <f t="shared" si="0"/>
        <v>034</v>
      </c>
      <c r="B34" s="38">
        <v>2</v>
      </c>
      <c r="C34" s="39"/>
      <c r="D34" s="39" t="str">
        <f>IF(Hilfstabelle!$A34="",Hilfstabelle!$B34,Hilfstabelle!$A34)</f>
        <v>00001-06144-0003</v>
      </c>
      <c r="E34" s="39" t="s">
        <v>186</v>
      </c>
      <c r="F34" s="40" t="str">
        <f>IF(Hilfstabelle!$C34="",Hilfstabelle!$D34,Hilfstabelle!$C34)</f>
        <v>unspecified</v>
      </c>
      <c r="G34" s="41" t="s">
        <v>80</v>
      </c>
      <c r="H34" s="41" t="str">
        <f>IF(Hilfstabelle!$E34="",Hilfstabelle!$F34,Hilfstabelle!$E34)</f>
        <v>100R  0402  62mW  1%  100ppm  50V</v>
      </c>
      <c r="I34" s="40" t="s">
        <v>255</v>
      </c>
      <c r="J34" s="39" t="s">
        <v>268</v>
      </c>
      <c r="K34" s="8">
        <v>4</v>
      </c>
    </row>
    <row r="35" spans="1:11" s="8" customFormat="1" ht="22.5" x14ac:dyDescent="0.2">
      <c r="A35" s="53" t="str">
        <f t="shared" si="0"/>
        <v>035</v>
      </c>
      <c r="B35" s="24">
        <v>2</v>
      </c>
      <c r="C35" s="9"/>
      <c r="D35" s="9" t="str">
        <f>IF(Hilfstabelle!$A35="",Hilfstabelle!$B35,Hilfstabelle!$A35)</f>
        <v>00001-07703-0000</v>
      </c>
      <c r="E35" s="9" t="s">
        <v>187</v>
      </c>
      <c r="F35" s="27">
        <f>IF(Hilfstabelle!$C35="",Hilfstabelle!$D35,Hilfstabelle!$C35)</f>
        <v>742792731</v>
      </c>
      <c r="G35" s="15" t="s">
        <v>219</v>
      </c>
      <c r="H35" s="15" t="str">
        <f>IF(Hilfstabelle!$E35="",Hilfstabelle!$F35,Hilfstabelle!$E35)</f>
        <v>140R/600MHz  1,2A  0402  WE-CBF SMD EMI Suppression Ferrite Bead</v>
      </c>
      <c r="I35" s="27" t="s">
        <v>256</v>
      </c>
      <c r="J35" s="9" t="s">
        <v>274</v>
      </c>
      <c r="K35" s="8">
        <v>5</v>
      </c>
    </row>
    <row r="36" spans="1:11" s="8" customFormat="1" ht="22.5" x14ac:dyDescent="0.2">
      <c r="A36" s="54" t="str">
        <f t="shared" si="0"/>
        <v>036</v>
      </c>
      <c r="B36" s="38">
        <v>7</v>
      </c>
      <c r="C36" s="39"/>
      <c r="D36" s="39" t="str">
        <f>IF(Hilfstabelle!$A36="",Hilfstabelle!$B36,Hilfstabelle!$A36)</f>
        <v>00001-08393-0000</v>
      </c>
      <c r="E36" s="39" t="s">
        <v>188</v>
      </c>
      <c r="F36" s="40" t="str">
        <f>IF(Hilfstabelle!$C36="",Hilfstabelle!$D36,Hilfstabelle!$C36)</f>
        <v>unspecified</v>
      </c>
      <c r="G36" s="41" t="s">
        <v>80</v>
      </c>
      <c r="H36" s="41" t="str">
        <f>IF(Hilfstabelle!$E36="",Hilfstabelle!$F36,Hilfstabelle!$E36)</f>
        <v>150R  0402  62mW  1%  100ppm  50V</v>
      </c>
      <c r="I36" s="40" t="s">
        <v>257</v>
      </c>
      <c r="J36" s="39" t="s">
        <v>268</v>
      </c>
      <c r="K36" s="8">
        <v>14</v>
      </c>
    </row>
    <row r="37" spans="1:11" s="8" customFormat="1" ht="15" x14ac:dyDescent="0.25">
      <c r="A37" s="53" t="str">
        <f t="shared" si="0"/>
        <v>037</v>
      </c>
      <c r="B37" s="24">
        <v>1</v>
      </c>
      <c r="C37" s="9"/>
      <c r="D37" s="9" t="str">
        <f>IF(Hilfstabelle!$A37="",Hilfstabelle!$B37,Hilfstabelle!$A37)</f>
        <v>00001-08053-0000</v>
      </c>
      <c r="E37" s="9" t="s">
        <v>189</v>
      </c>
      <c r="F37" s="27" t="str">
        <f>IF(Hilfstabelle!$C37="",Hilfstabelle!$D37,Hilfstabelle!$C37)</f>
        <v>unspecified</v>
      </c>
      <c r="G37" s="15" t="s">
        <v>80</v>
      </c>
      <c r="H37" s="15" t="str">
        <f>IF(Hilfstabelle!$E37="",Hilfstabelle!$F37,Hilfstabelle!$E37)</f>
        <v>220nF  16V  Ceramic  0402  10%  X7R</v>
      </c>
      <c r="I37" s="27" t="s">
        <v>258</v>
      </c>
      <c r="J37" s="9" t="s">
        <v>269</v>
      </c>
      <c r="K37" s="61">
        <v>2</v>
      </c>
    </row>
    <row r="38" spans="1:11" s="8" customFormat="1" ht="15" x14ac:dyDescent="0.25">
      <c r="A38" s="54" t="str">
        <f t="shared" si="0"/>
        <v>038</v>
      </c>
      <c r="B38" s="38">
        <v>1</v>
      </c>
      <c r="C38" s="39"/>
      <c r="D38" s="39" t="str">
        <f>IF(Hilfstabelle!$A38="",Hilfstabelle!$B38,Hilfstabelle!$A38)</f>
        <v>00001-08337-0001</v>
      </c>
      <c r="E38" s="39" t="s">
        <v>190</v>
      </c>
      <c r="F38" s="40" t="str">
        <f>IF(Hilfstabelle!$C38="",Hilfstabelle!$D38,Hilfstabelle!$C38)</f>
        <v>unspecified</v>
      </c>
      <c r="G38" s="41" t="s">
        <v>80</v>
      </c>
      <c r="H38" s="41" t="str">
        <f>IF(Hilfstabelle!$E38="",Hilfstabelle!$F38,Hilfstabelle!$E38)</f>
        <v>470nF  10V  Ceramic  0402  10%  X5R</v>
      </c>
      <c r="I38" s="40" t="s">
        <v>259</v>
      </c>
      <c r="J38" s="39" t="s">
        <v>269</v>
      </c>
      <c r="K38" s="61">
        <v>2</v>
      </c>
    </row>
    <row r="39" spans="1:11" s="8" customFormat="1" ht="11.25" x14ac:dyDescent="0.2">
      <c r="A39" s="53" t="str">
        <f t="shared" si="0"/>
        <v>039</v>
      </c>
      <c r="B39" s="24">
        <v>1</v>
      </c>
      <c r="C39" s="9"/>
      <c r="D39" s="9" t="str">
        <f>IF(Hilfstabelle!$A39="",Hilfstabelle!$B39,Hilfstabelle!$A39)</f>
        <v>00001-07655-0000</v>
      </c>
      <c r="E39" s="9" t="s">
        <v>191</v>
      </c>
      <c r="F39" s="27" t="str">
        <f>IF(Hilfstabelle!$C39="",Hilfstabelle!$D39,Hilfstabelle!$C39)</f>
        <v>unspecified</v>
      </c>
      <c r="G39" s="15" t="s">
        <v>80</v>
      </c>
      <c r="H39" s="15" t="str">
        <f>IF(Hilfstabelle!$E39="",Hilfstabelle!$F39,Hilfstabelle!$E39)</f>
        <v>470R  0402  62mW  1%  100ppm  50V</v>
      </c>
      <c r="I39" s="27" t="s">
        <v>260</v>
      </c>
      <c r="J39" s="9" t="s">
        <v>268</v>
      </c>
      <c r="K39" s="8">
        <v>2</v>
      </c>
    </row>
    <row r="40" spans="1:11" s="8" customFormat="1" ht="15" x14ac:dyDescent="0.25">
      <c r="A40" s="54" t="str">
        <f t="shared" si="0"/>
        <v>040</v>
      </c>
      <c r="B40" s="38">
        <v>1</v>
      </c>
      <c r="C40" s="39"/>
      <c r="D40" s="39" t="str">
        <f>IF(Hilfstabelle!$A40="",Hilfstabelle!$B40,Hilfstabelle!$A40)</f>
        <v>00001-08266-0000</v>
      </c>
      <c r="E40" s="39" t="s">
        <v>192</v>
      </c>
      <c r="F40" s="40" t="str">
        <f>IF(Hilfstabelle!$C40="",Hilfstabelle!$D40,Hilfstabelle!$C40)</f>
        <v>unspecified</v>
      </c>
      <c r="G40" s="41" t="s">
        <v>80</v>
      </c>
      <c r="H40" s="41" t="str">
        <f>IF(Hilfstabelle!$E40="",Hilfstabelle!$F40,Hilfstabelle!$E40)</f>
        <v>680nF  50V  Ceramic  0603  10%  X5R</v>
      </c>
      <c r="I40" s="40" t="s">
        <v>261</v>
      </c>
      <c r="J40" s="39" t="s">
        <v>270</v>
      </c>
      <c r="K40" s="61">
        <v>2</v>
      </c>
    </row>
    <row r="41" spans="1:11" s="8" customFormat="1" ht="11.25" x14ac:dyDescent="0.2">
      <c r="A41" s="53" t="str">
        <f t="shared" si="0"/>
        <v>041</v>
      </c>
      <c r="B41" s="24">
        <v>2</v>
      </c>
      <c r="C41" s="9"/>
      <c r="D41" s="9" t="str">
        <f>IF(Hilfstabelle!$A41="",Hilfstabelle!$B41,Hilfstabelle!$A41)</f>
        <v>00001-06159-0000</v>
      </c>
      <c r="E41" s="9" t="s">
        <v>193</v>
      </c>
      <c r="F41" s="27" t="str">
        <f>IF(Hilfstabelle!$C41="",Hilfstabelle!$D41,Hilfstabelle!$C41)</f>
        <v>7914J-1-000</v>
      </c>
      <c r="G41" s="15" t="s">
        <v>221</v>
      </c>
      <c r="H41" s="15" t="str">
        <f>IF(Hilfstabelle!$E41="",Hilfstabelle!$F41,Hilfstabelle!$E41)</f>
        <v>SMD Pushbutton Sealed</v>
      </c>
      <c r="I41" s="27" t="s">
        <v>262</v>
      </c>
      <c r="J41" s="9" t="s">
        <v>275</v>
      </c>
      <c r="K41" s="8">
        <v>4</v>
      </c>
    </row>
    <row r="42" spans="1:11" s="8" customFormat="1" ht="22.5" x14ac:dyDescent="0.2">
      <c r="A42" s="54" t="str">
        <f t="shared" si="0"/>
        <v>042</v>
      </c>
      <c r="B42" s="38">
        <v>1</v>
      </c>
      <c r="C42" s="39"/>
      <c r="D42" s="39" t="str">
        <f>IF(Hilfstabelle!$A42="",Hilfstabelle!$B42,Hilfstabelle!$A42)</f>
        <v>tbd</v>
      </c>
      <c r="E42" s="39" t="s">
        <v>194</v>
      </c>
      <c r="F42" s="40">
        <f>IF(Hilfstabelle!$C42="",Hilfstabelle!$D42,Hilfstabelle!$C42)</f>
        <v>632723300011</v>
      </c>
      <c r="G42" s="41" t="s">
        <v>219</v>
      </c>
      <c r="H42" s="41" t="str">
        <f>IF(Hilfstabelle!$E42="",Hilfstabelle!$F42,Hilfstabelle!$E42)</f>
        <v>WR-COM USB 3.1 Type C Receptacle Horizontal THR / SMT</v>
      </c>
      <c r="I42" s="40">
        <v>632723300011</v>
      </c>
      <c r="J42" s="39" t="s">
        <v>276</v>
      </c>
      <c r="K42" s="8">
        <v>2</v>
      </c>
    </row>
    <row r="43" spans="1:11" s="8" customFormat="1" ht="22.5" x14ac:dyDescent="0.2">
      <c r="A43" s="53" t="str">
        <f t="shared" si="0"/>
        <v>043</v>
      </c>
      <c r="B43" s="24">
        <v>1</v>
      </c>
      <c r="C43" s="9"/>
      <c r="D43" s="9" t="str">
        <f>IF(Hilfstabelle!$A43="",Hilfstabelle!$B43,Hilfstabelle!$A43)</f>
        <v>00003-07451-0000</v>
      </c>
      <c r="E43" s="9" t="s">
        <v>195</v>
      </c>
      <c r="F43" s="27">
        <f>IF(Hilfstabelle!$C43="",Hilfstabelle!$D43,Hilfstabelle!$C43)</f>
        <v>687110183722</v>
      </c>
      <c r="G43" s="15" t="s">
        <v>219</v>
      </c>
      <c r="H43" s="15" t="str">
        <f>IF(Hilfstabelle!$E43="",Hilfstabelle!$F43,Hilfstabelle!$E43)</f>
        <v>WR-FPC 0.50 mm SMT ZIF Horizontal Bottom Contact</v>
      </c>
      <c r="I43" s="27">
        <v>687110183722</v>
      </c>
      <c r="J43" s="9" t="s">
        <v>277</v>
      </c>
      <c r="K43" s="8">
        <v>2</v>
      </c>
    </row>
    <row r="44" spans="1:11" s="8" customFormat="1" ht="22.5" x14ac:dyDescent="0.2">
      <c r="A44" s="54" t="str">
        <f t="shared" si="0"/>
        <v>044</v>
      </c>
      <c r="B44" s="38">
        <v>1</v>
      </c>
      <c r="C44" s="39"/>
      <c r="D44" s="39">
        <f>IF(Hilfstabelle!$A44="",Hilfstabelle!$B44,Hilfstabelle!$A44)</f>
        <v>0</v>
      </c>
      <c r="E44" s="39" t="s">
        <v>196</v>
      </c>
      <c r="F44" s="40" t="str">
        <f>IF(Hilfstabelle!$C44="",Hilfstabelle!$D44,Hilfstabelle!$C44)</f>
        <v>ACSA56-51SURKWA</v>
      </c>
      <c r="G44" s="41" t="s">
        <v>222</v>
      </c>
      <c r="H44" s="41" t="str">
        <f>IF(Hilfstabelle!$E44="",Hilfstabelle!$F44,Hilfstabelle!$E44)</f>
        <v>Smart/Normal 7 Seg Numeric LED Display</v>
      </c>
      <c r="I44" s="40" t="s">
        <v>84</v>
      </c>
      <c r="J44" s="39" t="s">
        <v>84</v>
      </c>
      <c r="K44" s="8" t="s">
        <v>296</v>
      </c>
    </row>
    <row r="45" spans="1:11" s="8" customFormat="1" ht="45" x14ac:dyDescent="0.2">
      <c r="A45" s="53" t="str">
        <f t="shared" ref="A45:A65" si="1">IF(ISBLANK(B45),"",IF(ROW() &lt; 100,CONCATENATE("0",ROW()),ROW()))</f>
        <v>045</v>
      </c>
      <c r="B45" s="24">
        <v>1</v>
      </c>
      <c r="C45" s="9"/>
      <c r="D45" s="9">
        <f>IF(Hilfstabelle!$A45="",Hilfstabelle!$B45,Hilfstabelle!$A45)</f>
        <v>0</v>
      </c>
      <c r="E45" s="9" t="s">
        <v>197</v>
      </c>
      <c r="F45" s="27" t="str">
        <f>IF(Hilfstabelle!$C45="",Hilfstabelle!$D45,Hilfstabelle!$C45)</f>
        <v>B3U-1100P</v>
      </c>
      <c r="G45" s="15" t="s">
        <v>223</v>
      </c>
      <c r="H45" s="15" t="str">
        <f>IF(Hilfstabelle!$E45="",Hilfstabelle!$F45,Hilfstabelle!$E45)</f>
        <v>Keypad Switch, 1 Switches, SPST, Momentary-tactile, 0.05A, 12VDC, 1.99N, Solder Terminal, Surface Mount-straight</v>
      </c>
      <c r="I45" s="27" t="s">
        <v>85</v>
      </c>
      <c r="J45" s="9" t="s">
        <v>278</v>
      </c>
      <c r="K45" s="8">
        <v>2</v>
      </c>
    </row>
    <row r="46" spans="1:11" s="8" customFormat="1" ht="22.5" x14ac:dyDescent="0.2">
      <c r="A46" s="54" t="str">
        <f t="shared" si="1"/>
        <v>046</v>
      </c>
      <c r="B46" s="38">
        <v>1</v>
      </c>
      <c r="C46" s="39"/>
      <c r="D46" s="39" t="str">
        <f>IF(Hilfstabelle!$A46="",Hilfstabelle!$B46,Hilfstabelle!$A46)</f>
        <v>00500-21006-0001</v>
      </c>
      <c r="E46" s="39" t="s">
        <v>198</v>
      </c>
      <c r="F46" s="40" t="str">
        <f>IF(Hilfstabelle!$C46="",Hilfstabelle!$D46,Hilfstabelle!$C46)</f>
        <v>BMI270</v>
      </c>
      <c r="G46" s="41" t="s">
        <v>224</v>
      </c>
      <c r="H46" s="41" t="str">
        <f>IF(Hilfstabelle!$E46="",Hilfstabelle!$F46,Hilfstabelle!$E46)</f>
        <v>6-axis, smart, low-power Inertial Measurement Unit</v>
      </c>
      <c r="I46" s="40" t="s">
        <v>86</v>
      </c>
      <c r="J46" s="39" t="s">
        <v>279</v>
      </c>
      <c r="K46" s="8">
        <v>2</v>
      </c>
    </row>
    <row r="47" spans="1:11" s="8" customFormat="1" ht="11.25" x14ac:dyDescent="0.2">
      <c r="A47" s="53" t="str">
        <f t="shared" si="1"/>
        <v>047</v>
      </c>
      <c r="B47" s="24">
        <v>1</v>
      </c>
      <c r="C47" s="9"/>
      <c r="D47" s="9" t="str">
        <f>IF(Hilfstabelle!$A47="",Hilfstabelle!$B47,Hilfstabelle!$A47)</f>
        <v>00500-35035-0001</v>
      </c>
      <c r="E47" s="9" t="s">
        <v>199</v>
      </c>
      <c r="F47" s="27" t="str">
        <f>IF(Hilfstabelle!$C47="",Hilfstabelle!$D47,Hilfstabelle!$C47)</f>
        <v>BMP390</v>
      </c>
      <c r="G47" s="15" t="s">
        <v>224</v>
      </c>
      <c r="H47" s="15" t="str">
        <f>IF(Hilfstabelle!$E47="",Hilfstabelle!$F47,Hilfstabelle!$E47)</f>
        <v>Pressure Sensor</v>
      </c>
      <c r="I47" s="27" t="s">
        <v>87</v>
      </c>
      <c r="J47" s="9" t="s">
        <v>87</v>
      </c>
      <c r="K47" s="8">
        <v>2</v>
      </c>
    </row>
    <row r="48" spans="1:11" s="8" customFormat="1" ht="22.5" x14ac:dyDescent="0.2">
      <c r="A48" s="54" t="str">
        <f t="shared" si="1"/>
        <v>048</v>
      </c>
      <c r="B48" s="38">
        <v>1</v>
      </c>
      <c r="C48" s="39"/>
      <c r="D48" s="39" t="str">
        <f>IF(Hilfstabelle!$A48="",Hilfstabelle!$B48,Hilfstabelle!$A48)</f>
        <v>00001-09090-0000</v>
      </c>
      <c r="E48" s="39" t="s">
        <v>200</v>
      </c>
      <c r="F48" s="40" t="str">
        <f>IF(Hilfstabelle!$C48="",Hilfstabelle!$D48,Hilfstabelle!$C48)</f>
        <v>CP2102N-A02-GQFN28</v>
      </c>
      <c r="G48" s="41" t="s">
        <v>225</v>
      </c>
      <c r="H48" s="41" t="str">
        <f>IF(Hilfstabelle!$E48="",Hilfstabelle!$F48,Hilfstabelle!$E48)</f>
        <v>USB-IC-Schnittstelle USBXpress - USB to UART Bridge</v>
      </c>
      <c r="I48" s="40" t="s">
        <v>88</v>
      </c>
      <c r="J48" s="39" t="s">
        <v>280</v>
      </c>
      <c r="K48" s="8" t="s">
        <v>296</v>
      </c>
    </row>
    <row r="49" spans="1:11" s="8" customFormat="1" ht="33.75" x14ac:dyDescent="0.2">
      <c r="A49" s="53" t="str">
        <f t="shared" si="1"/>
        <v>049</v>
      </c>
      <c r="B49" s="24">
        <v>1</v>
      </c>
      <c r="C49" s="9"/>
      <c r="D49" s="9">
        <f>IF(Hilfstabelle!$A49="",Hilfstabelle!$B49,Hilfstabelle!$A49)</f>
        <v>0</v>
      </c>
      <c r="E49" s="9" t="s">
        <v>201</v>
      </c>
      <c r="F49" s="27" t="str">
        <f>IF(Hilfstabelle!$C49="",Hilfstabelle!$D49,Hilfstabelle!$C49)</f>
        <v>FDC1004DGSR</v>
      </c>
      <c r="G49" s="15" t="s">
        <v>226</v>
      </c>
      <c r="H49" s="15" t="str">
        <f>IF(Hilfstabelle!$E49="",Hilfstabelle!$F49,Hilfstabelle!$E49)</f>
        <v>4-Channel Capacitance-to-Digital Converter for Capacitive Sensing Applications</v>
      </c>
      <c r="I49" s="27" t="s">
        <v>89</v>
      </c>
      <c r="J49" s="9" t="s">
        <v>281</v>
      </c>
      <c r="K49" s="8">
        <v>2</v>
      </c>
    </row>
    <row r="50" spans="1:11" s="8" customFormat="1" ht="33.75" x14ac:dyDescent="0.2">
      <c r="A50" s="54" t="str">
        <f t="shared" si="1"/>
        <v>050</v>
      </c>
      <c r="B50" s="38">
        <v>1</v>
      </c>
      <c r="C50" s="39"/>
      <c r="D50" s="39">
        <f>IF(Hilfstabelle!$A50="",Hilfstabelle!$B50,Hilfstabelle!$A50)</f>
        <v>0</v>
      </c>
      <c r="E50" s="39" t="s">
        <v>202</v>
      </c>
      <c r="F50" s="40" t="str">
        <f>IF(Hilfstabelle!$C50="",Hilfstabelle!$D50,Hilfstabelle!$C50)</f>
        <v>IIS2MDCTR</v>
      </c>
      <c r="G50" s="41" t="s">
        <v>227</v>
      </c>
      <c r="H50" s="41" t="str">
        <f>IF(Hilfstabelle!$E50="",Hilfstabelle!$F50,Hilfstabelle!$E50)</f>
        <v xml:space="preserve">High accuracy, ultra-low-power ,3-axis digital output magnetometer </v>
      </c>
      <c r="I50" s="40" t="s">
        <v>90</v>
      </c>
      <c r="J50" s="39" t="s">
        <v>282</v>
      </c>
      <c r="K50" s="8" t="s">
        <v>296</v>
      </c>
    </row>
    <row r="51" spans="1:11" s="8" customFormat="1" ht="33.75" x14ac:dyDescent="0.2">
      <c r="A51" s="53" t="str">
        <f t="shared" si="1"/>
        <v>051</v>
      </c>
      <c r="B51" s="24">
        <v>1</v>
      </c>
      <c r="C51" s="9"/>
      <c r="D51" s="9" t="str">
        <f>IF(Hilfstabelle!$A51="",Hilfstabelle!$B51,Hilfstabelle!$A51)</f>
        <v>tbd</v>
      </c>
      <c r="E51" s="9" t="s">
        <v>203</v>
      </c>
      <c r="F51" s="27" t="str">
        <f>IF(Hilfstabelle!$C51="",Hilfstabelle!$D51,Hilfstabelle!$C51)</f>
        <v>LDC1314RGHR</v>
      </c>
      <c r="G51" s="15" t="s">
        <v>226</v>
      </c>
      <c r="H51" s="15" t="str">
        <f>IF(Hilfstabelle!$E51="",Hilfstabelle!$F51,Hilfstabelle!$E51)</f>
        <v>Data Acquisition ADCs/DACs - Specialised 12-bit Inductance- t o-Digital Converter</v>
      </c>
      <c r="I51" s="27" t="s">
        <v>91</v>
      </c>
      <c r="J51" s="9" t="s">
        <v>283</v>
      </c>
      <c r="K51" s="8">
        <v>3</v>
      </c>
    </row>
    <row r="52" spans="1:11" s="8" customFormat="1" ht="11.25" x14ac:dyDescent="0.2">
      <c r="A52" s="54" t="str">
        <f t="shared" si="1"/>
        <v>052</v>
      </c>
      <c r="B52" s="38">
        <v>3</v>
      </c>
      <c r="C52" s="39"/>
      <c r="D52" s="39" t="str">
        <f>IF(Hilfstabelle!$A52="",Hilfstabelle!$B52,Hilfstabelle!$A52)</f>
        <v>00001-06615-0001</v>
      </c>
      <c r="E52" s="39" t="s">
        <v>204</v>
      </c>
      <c r="F52" s="40" t="str">
        <f>IF(Hilfstabelle!$C52="",Hilfstabelle!$D52,Hilfstabelle!$C52)</f>
        <v>KP-1608SGC</v>
      </c>
      <c r="G52" s="41" t="s">
        <v>228</v>
      </c>
      <c r="H52" s="41" t="str">
        <f>IF(Hilfstabelle!$E52="",Hilfstabelle!$F52,Hilfstabelle!$E52)</f>
        <v>LED green 0603 2,2V 20mA</v>
      </c>
      <c r="I52" s="40" t="s">
        <v>263</v>
      </c>
      <c r="J52" s="39" t="s">
        <v>284</v>
      </c>
      <c r="K52" s="8">
        <v>6</v>
      </c>
    </row>
    <row r="53" spans="1:11" s="8" customFormat="1" ht="22.5" x14ac:dyDescent="0.2">
      <c r="A53" s="53" t="str">
        <f t="shared" si="1"/>
        <v>053</v>
      </c>
      <c r="B53" s="24">
        <v>2</v>
      </c>
      <c r="C53" s="9"/>
      <c r="D53" s="9" t="str">
        <f>IF(Hilfstabelle!$A53="",Hilfstabelle!$B53,Hilfstabelle!$A53)</f>
        <v>00001-06736-0000</v>
      </c>
      <c r="E53" s="9" t="s">
        <v>205</v>
      </c>
      <c r="F53" s="27" t="str">
        <f>IF(Hilfstabelle!$C53="",Hilfstabelle!$D53,Hilfstabelle!$C53)</f>
        <v>MAX6816EUS+T</v>
      </c>
      <c r="G53" s="15" t="s">
        <v>229</v>
      </c>
      <c r="H53" s="15" t="str">
        <f>IF(Hilfstabelle!$E53="",Hilfstabelle!$F53,Hilfstabelle!$E53)</f>
        <v>CMOS Switch Debouncers ±15kV ESD-Protected, Single/Dual/Octal,</v>
      </c>
      <c r="I53" s="27" t="s">
        <v>264</v>
      </c>
      <c r="J53" s="9" t="s">
        <v>285</v>
      </c>
      <c r="K53" s="8">
        <v>4</v>
      </c>
    </row>
    <row r="54" spans="1:11" s="8" customFormat="1" ht="22.5" x14ac:dyDescent="0.2">
      <c r="A54" s="54" t="str">
        <f t="shared" si="1"/>
        <v>054</v>
      </c>
      <c r="B54" s="38">
        <v>1</v>
      </c>
      <c r="C54" s="39"/>
      <c r="D54" s="39" t="str">
        <f>IF(Hilfstabelle!$A54="",Hilfstabelle!$B54,Hilfstabelle!$A54)</f>
        <v>00001-08544-0000</v>
      </c>
      <c r="E54" s="39" t="s">
        <v>206</v>
      </c>
      <c r="F54" s="40" t="str">
        <f>IF(Hilfstabelle!$C54="",Hilfstabelle!$D54,Hilfstabelle!$C54)</f>
        <v>MCP73831T-2ACI/OT</v>
      </c>
      <c r="G54" s="41" t="s">
        <v>230</v>
      </c>
      <c r="H54" s="41" t="str">
        <f>IF(Hilfstabelle!$E54="",Hilfstabelle!$F54,Hilfstabelle!$E54)</f>
        <v>Li-Polymer Charge Management Controller</v>
      </c>
      <c r="I54" s="40" t="s">
        <v>94</v>
      </c>
      <c r="J54" s="39" t="s">
        <v>286</v>
      </c>
      <c r="K54" s="8" t="s">
        <v>296</v>
      </c>
    </row>
    <row r="55" spans="1:11" s="8" customFormat="1" ht="22.5" x14ac:dyDescent="0.2">
      <c r="A55" s="53" t="str">
        <f t="shared" si="1"/>
        <v>055</v>
      </c>
      <c r="B55" s="24">
        <v>1</v>
      </c>
      <c r="C55" s="9"/>
      <c r="D55" s="9">
        <f>IF(Hilfstabelle!$A55="",Hilfstabelle!$B55,Hilfstabelle!$A55)</f>
        <v>0</v>
      </c>
      <c r="E55" s="9" t="s">
        <v>207</v>
      </c>
      <c r="F55" s="27" t="str">
        <f>IF(Hilfstabelle!$C55="",Hilfstabelle!$D55,Hilfstabelle!$C55)</f>
        <v>MSPM0L1306SRHBR</v>
      </c>
      <c r="G55" s="15" t="s">
        <v>226</v>
      </c>
      <c r="H55" s="15" t="str">
        <f>IF(Hilfstabelle!$E55="",Hilfstabelle!$F55,Hilfstabelle!$E55)</f>
        <v>ARM Microcontrollers - MCU 32-MHz Arm Cortex - M0+ MCU with 64-KB</v>
      </c>
      <c r="I55" s="27" t="s">
        <v>95</v>
      </c>
      <c r="J55" s="9" t="s">
        <v>287</v>
      </c>
      <c r="K55" s="8" t="s">
        <v>296</v>
      </c>
    </row>
    <row r="56" spans="1:11" s="8" customFormat="1" ht="22.5" x14ac:dyDescent="0.2">
      <c r="A56" s="54" t="str">
        <f t="shared" si="1"/>
        <v>056</v>
      </c>
      <c r="B56" s="38">
        <v>1</v>
      </c>
      <c r="C56" s="39"/>
      <c r="D56" s="39">
        <f>IF(Hilfstabelle!$A56="",Hilfstabelle!$B56,Hilfstabelle!$A56)</f>
        <v>0</v>
      </c>
      <c r="E56" s="39" t="s">
        <v>208</v>
      </c>
      <c r="F56" s="40" t="str">
        <f>IF(Hilfstabelle!$C56="",Hilfstabelle!$D56,Hilfstabelle!$C56)</f>
        <v>OPT4001DTSR</v>
      </c>
      <c r="G56" s="41" t="s">
        <v>226</v>
      </c>
      <c r="H56" s="41" t="str">
        <f>IF(Hilfstabelle!$E56="",Hilfstabelle!$F56,Hilfstabelle!$E56)</f>
        <v>High-speed high-precision digital ambient light sensor (ALS)</v>
      </c>
      <c r="I56" s="40" t="s">
        <v>96</v>
      </c>
      <c r="J56" s="39" t="s">
        <v>288</v>
      </c>
      <c r="K56" s="8" t="s">
        <v>296</v>
      </c>
    </row>
    <row r="57" spans="1:11" s="8" customFormat="1" ht="11.25" x14ac:dyDescent="0.2">
      <c r="A57" s="53" t="str">
        <f t="shared" si="1"/>
        <v>057</v>
      </c>
      <c r="B57" s="24">
        <v>1</v>
      </c>
      <c r="C57" s="9"/>
      <c r="D57" s="9" t="str">
        <f>IF(Hilfstabelle!$A57="",Hilfstabelle!$B57,Hilfstabelle!$A57)</f>
        <v>00001-08163-0000</v>
      </c>
      <c r="E57" s="9" t="s">
        <v>209</v>
      </c>
      <c r="F57" s="27" t="str">
        <f>IF(Hilfstabelle!$C57="",Hilfstabelle!$D57,Hilfstabelle!$C57)</f>
        <v>PMEG4050EP,115</v>
      </c>
      <c r="G57" s="15" t="s">
        <v>231</v>
      </c>
      <c r="H57" s="15" t="str">
        <f>IF(Hilfstabelle!$E57="",Hilfstabelle!$F57,Hilfstabelle!$E57)</f>
        <v>Schottky-Diode 5A low Vf</v>
      </c>
      <c r="I57" s="27" t="s">
        <v>265</v>
      </c>
      <c r="J57" s="9" t="s">
        <v>289</v>
      </c>
      <c r="K57" s="8">
        <v>2</v>
      </c>
    </row>
    <row r="58" spans="1:11" s="8" customFormat="1" ht="22.5" x14ac:dyDescent="0.2">
      <c r="A58" s="54" t="str">
        <f t="shared" si="1"/>
        <v>058</v>
      </c>
      <c r="B58" s="38">
        <v>1</v>
      </c>
      <c r="C58" s="39"/>
      <c r="D58" s="39" t="str">
        <f>IF(Hilfstabelle!$A58="",Hilfstabelle!$B58,Hilfstabelle!$A58)</f>
        <v>00500-35042-0001</v>
      </c>
      <c r="E58" s="39" t="s">
        <v>210</v>
      </c>
      <c r="F58" s="40" t="str">
        <f>IF(Hilfstabelle!$C58="",Hilfstabelle!$D58,Hilfstabelle!$C58)</f>
        <v>SHT41-AD1F-R2</v>
      </c>
      <c r="G58" s="41" t="s">
        <v>232</v>
      </c>
      <c r="H58" s="41" t="str">
        <f>IF(Hilfstabelle!$E58="",Hilfstabelle!$F58,Hilfstabelle!$E58)</f>
        <v xml:space="preserve">Digital humidity and temperature sensor, ±1.8% / max. ±3.5% RH </v>
      </c>
      <c r="I58" s="40" t="s">
        <v>98</v>
      </c>
      <c r="J58" s="39" t="s">
        <v>290</v>
      </c>
      <c r="K58" s="8">
        <v>2</v>
      </c>
    </row>
    <row r="59" spans="1:11" s="8" customFormat="1" ht="33.75" x14ac:dyDescent="0.2">
      <c r="A59" s="53" t="str">
        <f t="shared" si="1"/>
        <v>059</v>
      </c>
      <c r="B59" s="24">
        <v>1</v>
      </c>
      <c r="C59" s="9"/>
      <c r="D59" s="9" t="str">
        <f>IF(Hilfstabelle!$A59="",Hilfstabelle!$B59,Hilfstabelle!$A59)</f>
        <v>00001-09121-0000</v>
      </c>
      <c r="E59" s="9" t="s">
        <v>211</v>
      </c>
      <c r="F59" s="27" t="str">
        <f>IF(Hilfstabelle!$C59="",Hilfstabelle!$D59,Hilfstabelle!$C59)</f>
        <v>SI2301CDS-T1-GE3</v>
      </c>
      <c r="G59" s="15" t="s">
        <v>218</v>
      </c>
      <c r="H59" s="15" t="str">
        <f>IF(Hilfstabelle!$E59="",Hilfstabelle!$F59,Hilfstabelle!$E59)</f>
        <v>Leistungs-MOSFET, p-Kanal, 20 V, 3.1 A, 0.09 ohm, SOT-23, Oberflächenmontage</v>
      </c>
      <c r="I59" s="27" t="s">
        <v>99</v>
      </c>
      <c r="J59" s="9" t="s">
        <v>291</v>
      </c>
      <c r="K59" s="8">
        <v>5</v>
      </c>
    </row>
    <row r="60" spans="1:11" s="8" customFormat="1" ht="22.5" x14ac:dyDescent="0.2">
      <c r="A60" s="54" t="str">
        <f t="shared" si="1"/>
        <v>060</v>
      </c>
      <c r="B60" s="38">
        <v>1</v>
      </c>
      <c r="C60" s="39"/>
      <c r="D60" s="39" t="str">
        <f>IF(Hilfstabelle!$A60="",Hilfstabelle!$B60,Hilfstabelle!$A60)</f>
        <v>00001-07255-0000</v>
      </c>
      <c r="E60" s="39" t="s">
        <v>212</v>
      </c>
      <c r="F60" s="40" t="str">
        <f>IF(Hilfstabelle!$C60="",Hilfstabelle!$D60,Hilfstabelle!$C60)</f>
        <v>SRV05-4.TCT</v>
      </c>
      <c r="G60" s="41" t="s">
        <v>233</v>
      </c>
      <c r="H60" s="41" t="str">
        <f>IF(Hilfstabelle!$E60="",Hilfstabelle!$F60,Hilfstabelle!$E60)</f>
        <v>Low Capacitance TVS Diode Array,USB, 10/100/1000 ETH</v>
      </c>
      <c r="I60" s="40" t="s">
        <v>100</v>
      </c>
      <c r="J60" s="39" t="s">
        <v>292</v>
      </c>
      <c r="K60" s="8">
        <v>2</v>
      </c>
    </row>
    <row r="61" spans="1:11" s="8" customFormat="1" ht="22.5" x14ac:dyDescent="0.2">
      <c r="A61" s="53" t="str">
        <f t="shared" si="1"/>
        <v>061</v>
      </c>
      <c r="B61" s="24">
        <v>1</v>
      </c>
      <c r="C61" s="9"/>
      <c r="D61" s="9" t="str">
        <f>IF(Hilfstabelle!$A61="",Hilfstabelle!$B61,Hilfstabelle!$A61)</f>
        <v>tbd</v>
      </c>
      <c r="E61" s="9" t="s">
        <v>213</v>
      </c>
      <c r="F61" s="27" t="str">
        <f>IF(Hilfstabelle!$C61="",Hilfstabelle!$D61,Hilfstabelle!$C61)</f>
        <v>TLC6C598PWR</v>
      </c>
      <c r="G61" s="15" t="s">
        <v>226</v>
      </c>
      <c r="H61" s="15" t="str">
        <f>IF(Hilfstabelle!$E61="",Hilfstabelle!$F61,Hilfstabelle!$E61)</f>
        <v>LED Driver, 8-Segment, PDSO16</v>
      </c>
      <c r="I61" s="27" t="s">
        <v>101</v>
      </c>
      <c r="J61" s="9" t="s">
        <v>293</v>
      </c>
      <c r="K61" s="8" t="s">
        <v>296</v>
      </c>
    </row>
    <row r="62" spans="1:11" s="8" customFormat="1" ht="45" x14ac:dyDescent="0.2">
      <c r="A62" s="54" t="str">
        <f t="shared" si="1"/>
        <v>062</v>
      </c>
      <c r="B62" s="38">
        <v>1</v>
      </c>
      <c r="C62" s="39"/>
      <c r="D62" s="39" t="str">
        <f>IF(Hilfstabelle!$A62="",Hilfstabelle!$B62,Hilfstabelle!$A62)</f>
        <v>00001-07756-0000</v>
      </c>
      <c r="E62" s="39" t="s">
        <v>214</v>
      </c>
      <c r="F62" s="40" t="str">
        <f>IF(Hilfstabelle!$C62="",Hilfstabelle!$D62,Hilfstabelle!$C62)</f>
        <v>TPS3705-33D</v>
      </c>
      <c r="G62" s="41" t="s">
        <v>226</v>
      </c>
      <c r="H62" s="41" t="str">
        <f>IF(Hilfstabelle!$E62="",Hilfstabelle!$F62,Hilfstabelle!$E62)</f>
        <v>Überwachungsschaltung, Active-Low, Push-Pull-Reset, 2 Überwachungsschaltungen, 2V-6Vin, SOIC-8</v>
      </c>
      <c r="I62" s="40" t="s">
        <v>102</v>
      </c>
      <c r="J62" s="39" t="s">
        <v>294</v>
      </c>
      <c r="K62" s="8">
        <v>2</v>
      </c>
    </row>
    <row r="63" spans="1:11" s="8" customFormat="1" ht="22.5" x14ac:dyDescent="0.2">
      <c r="A63" s="53" t="str">
        <f t="shared" si="1"/>
        <v>063</v>
      </c>
      <c r="B63" s="24">
        <v>1</v>
      </c>
      <c r="C63" s="9"/>
      <c r="D63" s="9">
        <f>IF(Hilfstabelle!$A63="",Hilfstabelle!$B63,Hilfstabelle!$A63)</f>
        <v>0</v>
      </c>
      <c r="E63" s="9" t="s">
        <v>215</v>
      </c>
      <c r="F63" s="27" t="str">
        <f>IF(Hilfstabelle!$C63="",Hilfstabelle!$D63,Hilfstabelle!$C63)</f>
        <v>TPS63031DSKR</v>
      </c>
      <c r="G63" s="15" t="s">
        <v>226</v>
      </c>
      <c r="H63" s="15" t="str">
        <f>IF(Hilfstabelle!$E63="",Hilfstabelle!$F63,Hilfstabelle!$E63)</f>
        <v>High Efficient Single Inductor Buck-Boost Converter with 1-A Switches</v>
      </c>
      <c r="I63" s="27" t="s">
        <v>103</v>
      </c>
      <c r="J63" s="9" t="s">
        <v>295</v>
      </c>
      <c r="K63" s="8">
        <v>2</v>
      </c>
    </row>
    <row r="64" spans="1:11" s="8" customFormat="1" ht="11.25" x14ac:dyDescent="0.2">
      <c r="A64" s="54" t="str">
        <f t="shared" si="1"/>
        <v>064</v>
      </c>
      <c r="B64" s="38">
        <v>1</v>
      </c>
      <c r="C64" s="39"/>
      <c r="D64" s="39" t="str">
        <f>IF(Hilfstabelle!$A64="",Hilfstabelle!$B64,Hilfstabelle!$A64)</f>
        <v>00001-00035-0000</v>
      </c>
      <c r="E64" s="39" t="s">
        <v>216</v>
      </c>
      <c r="F64" s="40">
        <f>IF(Hilfstabelle!$C64="",Hilfstabelle!$D64,Hilfstabelle!$C64)</f>
        <v>450404015514</v>
      </c>
      <c r="G64" s="41" t="s">
        <v>219</v>
      </c>
      <c r="H64" s="41" t="str">
        <f>IF(Hilfstabelle!$E64="",Hilfstabelle!$F64,Hilfstabelle!$E64)</f>
        <v>WS-SLSU Mini Slide Switch</v>
      </c>
      <c r="I64" s="40" t="s">
        <v>266</v>
      </c>
      <c r="J64" s="39" t="s">
        <v>266</v>
      </c>
      <c r="K64" s="8">
        <v>3</v>
      </c>
    </row>
    <row r="65" spans="1:10" s="8" customFormat="1" ht="11.25" x14ac:dyDescent="0.2">
      <c r="A65" s="53" t="str">
        <f t="shared" si="1"/>
        <v>065</v>
      </c>
      <c r="B65" s="24">
        <v>1</v>
      </c>
      <c r="C65" s="9"/>
      <c r="D65" s="9" t="str">
        <f>IF(Hilfstabelle!$A65="",Hilfstabelle!$B65,Hilfstabelle!$A65)</f>
        <v>00400-28669-1xxA</v>
      </c>
      <c r="E65" s="9" t="s">
        <v>157</v>
      </c>
      <c r="F65" s="27">
        <f>IF(Hilfstabelle!$C65="",Hilfstabelle!$D65,Hilfstabelle!$C65)</f>
        <v>0</v>
      </c>
      <c r="G65" s="15"/>
      <c r="H65" s="15" t="str">
        <f>IF(Hilfstabelle!$E65="",Hilfstabelle!$F65,Hilfstabelle!$E65)</f>
        <v>Bunny-PCB</v>
      </c>
      <c r="I65" s="27" t="s">
        <v>157</v>
      </c>
      <c r="J65" s="9"/>
    </row>
  </sheetData>
  <mergeCells count="3">
    <mergeCell ref="A1:D1"/>
    <mergeCell ref="I6:J7"/>
    <mergeCell ref="I8:J8"/>
  </mergeCells>
  <phoneticPr fontId="1" type="noConversion"/>
  <conditionalFormatting sqref="A12:J12">
    <cfRule type="cellIs" dxfId="0" priority="4" stopIfTrue="1" operator="equal">
      <formula>"NO"</formula>
    </cfRule>
  </conditionalFormatting>
  <hyperlinks>
    <hyperlink ref="I8" r:id="rId1" xr:uid="{00000000-0004-0000-0100-000000000000}"/>
  </hyperlinks>
  <printOptions horizontalCentered="1"/>
  <pageMargins left="0.78740157480314965" right="0.78740157480314965" top="0.98425196850393704" bottom="0.98425196850393704" header="0" footer="0"/>
  <pageSetup paperSize="9" scale="87" fitToHeight="10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Hilfstabelle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Bott</dc:creator>
  <cp:lastModifiedBy>Niklas Küneke</cp:lastModifiedBy>
  <cp:lastPrinted>2024-01-16T13:07:13Z</cp:lastPrinted>
  <dcterms:created xsi:type="dcterms:W3CDTF">2004-05-26T01:39:55Z</dcterms:created>
  <dcterms:modified xsi:type="dcterms:W3CDTF">2025-02-27T14:55:20Z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