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<sst xmlns="http://schemas.openxmlformats.org/spreadsheetml/2006/main" count="88" uniqueCount="56">
  <si>
    <t xml:space="preserve">Size</t>
  </si>
  <si>
    <t xml:space="preserve">Serial</t>
  </si>
  <si>
    <t xml:space="preserve">MPI-4</t>
  </si>
  <si>
    <t xml:space="preserve">MPI-16</t>
  </si>
  <si>
    <t xml:space="preserve">MPI-64</t>
  </si>
  <si>
    <t xml:space="preserve">MPI-256</t>
  </si>
  <si>
    <t xml:space="preserve">0.077980</t>
  </si>
  <si>
    <t xml:space="preserve">0.650064</t>
  </si>
  <si>
    <t xml:space="preserve">5.173279</t>
  </si>
  <si>
    <t xml:space="preserve">64.687810</t>
  </si>
  <si>
    <t xml:space="preserve">Serial tot</t>
  </si>
  <si>
    <t xml:space="preserve">0.078967</t>
  </si>
  <si>
    <t xml:space="preserve">0.651868</t>
  </si>
  <si>
    <t xml:space="preserve">5.470668</t>
  </si>
  <si>
    <t xml:space="preserve">55.031311</t>
  </si>
  <si>
    <t xml:space="preserve">0.181485</t>
  </si>
  <si>
    <t xml:space="preserve">0.194254</t>
  </si>
  <si>
    <t xml:space="preserve">0.324605</t>
  </si>
  <si>
    <t xml:space="preserve">1.877765</t>
  </si>
  <si>
    <t xml:space="preserve">0.233203</t>
  </si>
  <si>
    <t xml:space="preserve">0.224841</t>
  </si>
  <si>
    <t xml:space="preserve">0.441788</t>
  </si>
  <si>
    <t xml:space="preserve">2.130295</t>
  </si>
  <si>
    <t xml:space="preserve">1.112943</t>
  </si>
  <si>
    <t xml:space="preserve">1.014698</t>
  </si>
  <si>
    <t xml:space="preserve">1.003292</t>
  </si>
  <si>
    <t xml:space="preserve">2.155725</t>
  </si>
  <si>
    <t xml:space="preserve">1.182711</t>
  </si>
  <si>
    <t xml:space="preserve">1.211956</t>
  </si>
  <si>
    <t xml:space="preserve">1.288254</t>
  </si>
  <si>
    <t xml:space="preserve">3.172387</t>
  </si>
  <si>
    <t xml:space="preserve">0.038860</t>
  </si>
  <si>
    <t xml:space="preserve">0.049264</t>
  </si>
  <si>
    <t xml:space="preserve">0.159743</t>
  </si>
  <si>
    <t xml:space="preserve">1.542819</t>
  </si>
  <si>
    <t xml:space="preserve">0.072955</t>
  </si>
  <si>
    <t xml:space="preserve">0.113160</t>
  </si>
  <si>
    <t xml:space="preserve">0.359599</t>
  </si>
  <si>
    <t xml:space="preserve">2.335425</t>
  </si>
  <si>
    <t xml:space="preserve">0.093285</t>
  </si>
  <si>
    <t xml:space="preserve">0.030840</t>
  </si>
  <si>
    <t xml:space="preserve">0.058468</t>
  </si>
  <si>
    <t xml:space="preserve">0.313036</t>
  </si>
  <si>
    <t xml:space="preserve">0.127376</t>
  </si>
  <si>
    <t xml:space="preserve">0.529294</t>
  </si>
  <si>
    <t xml:space="preserve">0.740257</t>
  </si>
  <si>
    <t xml:space="preserve">1.668574</t>
  </si>
  <si>
    <t xml:space="preserve">Lower</t>
  </si>
  <si>
    <t xml:space="preserve">Upper</t>
  </si>
  <si>
    <t xml:space="preserve">s/opt</t>
  </si>
  <si>
    <t xml:space="preserve">memory</t>
  </si>
  <si>
    <t xml:space="preserve">Model</t>
  </si>
  <si>
    <t xml:space="preserve">intra node</t>
  </si>
  <si>
    <t xml:space="preserve">inter node</t>
  </si>
  <si>
    <t xml:space="preserve">Actual</t>
  </si>
  <si>
    <t xml:space="preserve">MPI256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</si>
</sst>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Computation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Sheet1!$H$13:$H$16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Sheet1!$I$13:$I$16</c:f>
              <c:numCache>
                <c:formatCode>General</c:formatCode>
                <c:ptCount val="4"/>
                <c:pt idx="0">
                  <c:v>-2.55130289542769</c:v>
                </c:pt>
                <c:pt idx="1">
                  <c:v>-0.430684459401012</c:v>
                </c:pt>
                <c:pt idx="2">
                  <c:v>1.64350672345449</c:v>
                </c:pt>
                <c:pt idx="3">
                  <c:v>4.16957277571874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MPI-4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Sheet1!$H$13:$H$16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Sheet1!$J$13:$J$16</c:f>
              <c:numCache>
                <c:formatCode>General</c:formatCode>
                <c:ptCount val="4"/>
                <c:pt idx="0">
                  <c:v>-1.70658227332059</c:v>
                </c:pt>
                <c:pt idx="1">
                  <c:v>-1.6385886979258</c:v>
                </c:pt>
                <c:pt idx="2">
                  <c:v>-1.12514622044665</c:v>
                </c:pt>
                <c:pt idx="3">
                  <c:v>0.630082239835928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Sheet1!$K$12</c:f>
              <c:strCache>
                <c:ptCount val="1"/>
                <c:pt idx="0">
                  <c:v>MPI-16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Sheet1!$H$13:$H$16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Sheet1!$K$13:$K$16</c:f>
              <c:numCache>
                <c:formatCode>General</c:formatCode>
                <c:ptCount val="4"/>
                <c:pt idx="0">
                  <c:v>0.107007858043975</c:v>
                </c:pt>
                <c:pt idx="1">
                  <c:v>0.0145910312750388</c:v>
                </c:pt>
                <c:pt idx="2">
                  <c:v>0.00328659323080664</c:v>
                </c:pt>
                <c:pt idx="3">
                  <c:v>0.768127093891019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Sheet1!$L$12</c:f>
              <c:strCache>
                <c:ptCount val="1"/>
                <c:pt idx="0">
                  <c:v>MPI-64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Sheet1!$H$13:$H$16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Sheet1!$L$13:$L$16</c:f>
              <c:numCache>
                <c:formatCode>General</c:formatCode>
                <c:ptCount val="4"/>
                <c:pt idx="0">
                  <c:v>-3.24778983503284</c:v>
                </c:pt>
                <c:pt idx="1">
                  <c:v>-3.01056168779999</c:v>
                </c:pt>
                <c:pt idx="2">
                  <c:v>-1.8341890051509</c:v>
                </c:pt>
                <c:pt idx="3">
                  <c:v>0.433611262547039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Sheet1!$M$12</c:f>
              <c:strCache>
                <c:ptCount val="1"/>
                <c:pt idx="0">
                  <c:v>MPI-256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Sheet1!$H$13:$H$16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Sheet1!$M$13:$M$16</c:f>
              <c:numCache>
                <c:formatCode>General</c:formatCode>
                <c:ptCount val="4"/>
                <c:pt idx="0">
                  <c:v>-2.37209595575817</c:v>
                </c:pt>
                <c:pt idx="1">
                  <c:v>-3.47894273028701</c:v>
                </c:pt>
                <c:pt idx="2">
                  <c:v>-2.83927568295509</c:v>
                </c:pt>
                <c:pt idx="3">
                  <c:v>-1.16143707908137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56776905"/>
        <c:axId val="72951625"/>
      </c:lineChart>
      <c:catAx>
        <c:axId val="567769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51625"/>
        <c:crosses val="autoZero"/>
        <c:auto val="1"/>
        <c:lblAlgn val="ctr"/>
        <c:lblOffset val="100"/>
      </c:catAx>
      <c:valAx>
        <c:axId val="72951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 (Log scale)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769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Sheet1!$H$27:$H$30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Sheet1!$I$27:$I$30</c:f>
              <c:numCache>
                <c:formatCode>General</c:formatCode>
                <c:ptCount val="4"/>
                <c:pt idx="0">
                  <c:v>-2.53872523530404</c:v>
                </c:pt>
                <c:pt idx="1">
                  <c:v>-0.427913191539789</c:v>
                </c:pt>
                <c:pt idx="2">
                  <c:v>1.6994007296359</c:v>
                </c:pt>
                <c:pt idx="3">
                  <c:v>4.00790231415697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MPI-4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Sheet1!$H$27:$H$30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Sheet1!$J$27:$J$30</c:f>
              <c:numCache>
                <c:formatCode>General</c:formatCode>
                <c:ptCount val="4"/>
                <c:pt idx="0">
                  <c:v>-1.45584596009455</c:v>
                </c:pt>
                <c:pt idx="1">
                  <c:v>-1.49236179325097</c:v>
                </c:pt>
                <c:pt idx="2">
                  <c:v>-0.816925149976593</c:v>
                </c:pt>
                <c:pt idx="3">
                  <c:v>0.756260467784001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Sheet1!$K$26</c:f>
              <c:strCache>
                <c:ptCount val="1"/>
                <c:pt idx="0">
                  <c:v>MPI-16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Sheet1!$H$27:$H$30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Sheet1!$K$27:$K$30</c:f>
              <c:numCache>
                <c:formatCode>General</c:formatCode>
                <c:ptCount val="4"/>
                <c:pt idx="0">
                  <c:v>0.167809260984198</c:v>
                </c:pt>
                <c:pt idx="1">
                  <c:v>0.192235583357767</c:v>
                </c:pt>
                <c:pt idx="2">
                  <c:v>0.253287813208762</c:v>
                </c:pt>
                <c:pt idx="3">
                  <c:v>1.15448430137473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Sheet1!$L$26</c:f>
              <c:strCache>
                <c:ptCount val="1"/>
                <c:pt idx="0">
                  <c:v>MPI-64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Sheet1!$H$27:$H$30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Sheet1!$L$27:$L$30</c:f>
              <c:numCache>
                <c:formatCode>General</c:formatCode>
                <c:ptCount val="4"/>
                <c:pt idx="0">
                  <c:v>-2.61791246626615</c:v>
                </c:pt>
                <c:pt idx="1">
                  <c:v>-2.17895253254877</c:v>
                </c:pt>
                <c:pt idx="2">
                  <c:v>-1.02276575725617</c:v>
                </c:pt>
                <c:pt idx="3">
                  <c:v>0.848193887406497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MPI-256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Sheet1!$H$27:$H$30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Sheet1!$M$27:$M$30</c:f>
              <c:numCache>
                <c:formatCode>General</c:formatCode>
                <c:ptCount val="4"/>
                <c:pt idx="0">
                  <c:v>-2.06061193663591</c:v>
                </c:pt>
                <c:pt idx="1">
                  <c:v>-0.636211235908876</c:v>
                </c:pt>
                <c:pt idx="2">
                  <c:v>-0.300757855780371</c:v>
                </c:pt>
                <c:pt idx="3">
                  <c:v>0.511969369439471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211909"/>
        <c:axId val="25441351"/>
      </c:lineChart>
      <c:catAx>
        <c:axId val="21190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41351"/>
        <c:crosses val="autoZero"/>
        <c:auto val="1"/>
        <c:lblAlgn val="ctr"/>
        <c:lblOffset val="100"/>
      </c:catAx>
      <c:valAx>
        <c:axId val="254413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 (Log scale)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9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up (per process)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Sheet1!$I$33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Sheet1!$H$34:$H$37</c:f>
              <c:strCach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strCache>
            </c:strRef>
          </c:cat>
          <c:val>
            <c:numRef>
              <c:f>Sheet1!$I$34:$I$37</c:f>
              <c:numCache>
                <c:formatCode>General</c:formatCode>
                <c:ptCount val="4"/>
                <c:pt idx="0">
                  <c:v>1.48494365925559</c:v>
                </c:pt>
                <c:pt idx="1">
                  <c:v>0.116693981632483</c:v>
                </c:pt>
                <c:pt idx="2">
                  <c:v>1.23760775862069</c:v>
                </c:pt>
                <c:pt idx="3">
                  <c:v>0.170762816905183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Sheet1!$J$33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Sheet1!$H$34:$H$37</c:f>
              <c:strCach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strCache>
            </c:strRef>
          </c:cat>
          <c:val>
            <c:numRef>
              <c:f>Sheet1!$J$34:$J$37</c:f>
              <c:numCache>
                <c:formatCode>General</c:formatCode>
                <c:ptCount val="4"/>
                <c:pt idx="0">
                  <c:v>2.12359076260978</c:v>
                </c:pt>
                <c:pt idx="1">
                  <c:v>0.163229847698527</c:v>
                </c:pt>
                <c:pt idx="2">
                  <c:v>1.15768613998051</c:v>
                </c:pt>
                <c:pt idx="3">
                  <c:v>0.588985489623865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Sheet1!$K$33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Sheet1!$H$34:$H$37</c:f>
              <c:strCach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strCache>
            </c:strRef>
          </c:cat>
          <c:val>
            <c:numRef>
              <c:f>Sheet1!$K$34:$K$37</c:f>
              <c:numCache>
                <c:formatCode>General</c:formatCode>
                <c:ptCount val="4"/>
                <c:pt idx="0">
                  <c:v>4.75445464487608</c:v>
                </c:pt>
                <c:pt idx="1">
                  <c:v>0.446858878073382</c:v>
                </c:pt>
                <c:pt idx="2">
                  <c:v>0.799455903388568</c:v>
                </c:pt>
                <c:pt idx="3">
                  <c:v>0.61286722812051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Sheet1!$L$33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Sheet1!$H$34:$H$37</c:f>
              <c:strCach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strCache>
            </c:strRef>
          </c:cat>
          <c:val>
            <c:numRef>
              <c:f>Sheet1!$L$34:$L$37</c:f>
              <c:numCache>
                <c:formatCode>General</c:formatCode>
                <c:ptCount val="4"/>
                <c:pt idx="0">
                  <c:v>8.74547800177339</c:v>
                </c:pt>
                <c:pt idx="1">
                  <c:v>1.93345075322687</c:v>
                </c:pt>
                <c:pt idx="2">
                  <c:v>0.685512708392883</c:v>
                </c:pt>
                <c:pt idx="3">
                  <c:v>0.857127479946396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26025039"/>
        <c:axId val="98814482"/>
      </c:lineChart>
      <c:catAx>
        <c:axId val="260250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14482"/>
        <c:crosses val="autoZero"/>
        <c:auto val="1"/>
        <c:lblAlgn val="ctr"/>
        <c:lblOffset val="100"/>
      </c:catAx>
      <c:valAx>
        <c:axId val="98814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 up / # proc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250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Sheet1!$I$45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Sheet1!$H$46:$H$50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/>
                </c:pt>
              </c:strCache>
            </c:strRef>
          </c:cat>
          <c:val>
            <c:numRef>
              <c:f>Sheet1!$I$46:$I$50</c:f>
              <c:numCache>
                <c:formatCode>General</c:formatCode>
                <c:ptCount val="5"/>
                <c:pt idx="0">
                  <c:v>5.93977463702234</c:v>
                </c:pt>
                <c:pt idx="1">
                  <c:v>1.86710370611972</c:v>
                </c:pt>
                <c:pt idx="2">
                  <c:v>79.2068965517241</c:v>
                </c:pt>
                <c:pt idx="3">
                  <c:v>43.7152811277269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Sheet1!$J$45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Sheet1!$H$46:$H$50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/>
                </c:pt>
              </c:strCache>
            </c:strRef>
          </c:cat>
          <c:val>
            <c:numRef>
              <c:f>Sheet1!$J$46:$J$50</c:f>
              <c:numCache>
                <c:formatCode>General</c:formatCode>
                <c:ptCount val="5"/>
                <c:pt idx="0">
                  <c:v>8.49436305043912</c:v>
                </c:pt>
                <c:pt idx="1">
                  <c:v>2.61167756317643</c:v>
                </c:pt>
                <c:pt idx="2">
                  <c:v>74.0919129587528</c:v>
                </c:pt>
                <c:pt idx="3">
                  <c:v>150.780285343709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Sheet1!$K$45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Sheet1!$H$46:$H$50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/>
                </c:pt>
              </c:strCache>
            </c:strRef>
          </c:cat>
          <c:val>
            <c:numRef>
              <c:f>Sheet1!$K$46:$K$50</c:f>
              <c:numCache>
                <c:formatCode>General</c:formatCode>
                <c:ptCount val="5"/>
                <c:pt idx="0">
                  <c:v>19.0178185795043</c:v>
                </c:pt>
                <c:pt idx="1">
                  <c:v>7.14974204917412</c:v>
                </c:pt>
                <c:pt idx="2">
                  <c:v>51.1651778168684</c:v>
                </c:pt>
                <c:pt idx="3">
                  <c:v>156.894010398851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Sheet1!$L$45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Sheet1!$H$46:$H$50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/>
                </c:pt>
              </c:strCache>
            </c:strRef>
          </c:cat>
          <c:val>
            <c:numRef>
              <c:f>Sheet1!$L$46:$L$50</c:f>
              <c:numCache>
                <c:formatCode>General</c:formatCode>
                <c:ptCount val="5"/>
                <c:pt idx="0">
                  <c:v>34.9819120070935</c:v>
                </c:pt>
                <c:pt idx="1">
                  <c:v>30.93521205163</c:v>
                </c:pt>
                <c:pt idx="2">
                  <c:v>43.8728133371445</c:v>
                </c:pt>
                <c:pt idx="3">
                  <c:v>219.424634866277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37388256"/>
        <c:axId val="46953239"/>
      </c:lineChart>
      <c:catAx>
        <c:axId val="3738825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53239"/>
        <c:crosses val="autoZero"/>
        <c:auto val="1"/>
        <c:lblAlgn val="ctr"/>
        <c:lblOffset val="100"/>
      </c:catAx>
      <c:valAx>
        <c:axId val="46953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3882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up (Log2 base)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Sheet1!$I$54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Sheet1!$H$55:$H$58</c:f>
              <c:strCach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strCache>
            </c:strRef>
          </c:cat>
          <c:val>
            <c:numRef>
              <c:f>Sheet1!$I$55:$I$58</c:f>
              <c:numCache>
                <c:formatCode>General</c:formatCode>
                <c:ptCount val="4"/>
                <c:pt idx="0">
                  <c:v>2.57040819428898</c:v>
                </c:pt>
                <c:pt idx="1">
                  <c:v>0.900802062620045</c:v>
                </c:pt>
                <c:pt idx="2">
                  <c:v>6.30755414625035</c:v>
                </c:pt>
                <c:pt idx="3">
                  <c:v>5.45006577171935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Sheet1!$J$54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Sheet1!$H$55:$H$58</c:f>
              <c:strCach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strCache>
            </c:strRef>
          </c:cat>
          <c:val>
            <c:numRef>
              <c:f>Sheet1!$J$55:$J$58</c:f>
              <c:numCache>
                <c:formatCode>General</c:formatCode>
                <c:ptCount val="4"/>
                <c:pt idx="0">
                  <c:v>3.08650577102048</c:v>
                </c:pt>
                <c:pt idx="1">
                  <c:v>1.38497679323942</c:v>
                </c:pt>
                <c:pt idx="2">
                  <c:v>6.21124417762082</c:v>
                </c:pt>
                <c:pt idx="3">
                  <c:v>7.23630399705368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Sheet1!$K$54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Sheet1!$H$55:$H$58</c:f>
              <c:strCach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strCache>
            </c:strRef>
          </c:cat>
          <c:val>
            <c:numRef>
              <c:f>Sheet1!$K$55:$K$58</c:f>
              <c:numCache>
                <c:formatCode>General</c:formatCode>
                <c:ptCount val="4"/>
                <c:pt idx="0">
                  <c:v>4.24927986763588</c:v>
                </c:pt>
                <c:pt idx="1">
                  <c:v>2.83789119278748</c:v>
                </c:pt>
                <c:pt idx="2">
                  <c:v>5.67709036443785</c:v>
                </c:pt>
                <c:pt idx="3">
                  <c:v>7.29364646666445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Sheet1!$L$54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Sheet1!$H$55:$H$58</c:f>
              <c:strCach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strCache>
            </c:strRef>
          </c:cat>
          <c:val>
            <c:numRef>
              <c:f>Sheet1!$L$55:$L$58</c:f>
              <c:numCache>
                <c:formatCode>General</c:formatCode>
                <c:ptCount val="4"/>
                <c:pt idx="0">
                  <c:v>5.12853723971487</c:v>
                </c:pt>
                <c:pt idx="1">
                  <c:v>4.95117801811599</c:v>
                </c:pt>
                <c:pt idx="2">
                  <c:v>5.45525531679977</c:v>
                </c:pt>
                <c:pt idx="3">
                  <c:v>7.77758169639213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23503294"/>
        <c:axId val="45470305"/>
      </c:lineChart>
      <c:catAx>
        <c:axId val="2350329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70305"/>
        <c:crosses val="autoZero"/>
        <c:auto val="1"/>
        <c:lblAlgn val="ctr"/>
        <c:lblOffset val="100"/>
      </c:catAx>
      <c:valAx>
        <c:axId val="45470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032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model (MPI-4)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MPI-4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Sheet1!$B$76:$E$76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Sheet1!$B$77:$E$77</c:f>
              <c:numCache>
                <c:formatCode>General</c:formatCode>
                <c:ptCount val="4"/>
                <c:pt idx="0">
                  <c:v>0.181485</c:v>
                </c:pt>
                <c:pt idx="1">
                  <c:v>0.194254</c:v>
                </c:pt>
                <c:pt idx="2">
                  <c:v>0.324605</c:v>
                </c:pt>
                <c:pt idx="3">
                  <c:v>1.877765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5b277d">
                <a:alpha val="50000"/>
              </a:srgbClr>
            </a:solidFill>
            <a:ln w="28800">
              <a:solidFill>
                <a:srgbClr val="5b277d">
                  <a:alpha val="50000"/>
                </a:srgbClr>
              </a:solidFill>
              <a:prstDash val="dash"/>
              <a:round/>
            </a:ln>
          </c:spPr>
          <c:marker>
            <c:symbol val="diamond"/>
            <c:size val="8"/>
            <c:spPr>
              <a:solidFill>
                <a:srgbClr val="5b277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Sheet1!$B$76:$E$76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0.00182452224</c:v>
                </c:pt>
                <c:pt idx="1">
                  <c:v>0.01459617792</c:v>
                </c:pt>
                <c:pt idx="2">
                  <c:v>0.11676942336</c:v>
                </c:pt>
                <c:pt idx="3">
                  <c:v>0.93415538688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28800">
              <a:solidFill>
                <a:srgbClr val="ff0000">
                  <a:alpha val="50000"/>
                </a:srgbClr>
              </a:solidFill>
              <a:prstDash val="dash"/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Sheet1!$B$76:$E$76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Sheet1!$B$69:$E$69</c:f>
              <c:numCache>
                <c:formatCode>General</c:formatCode>
                <c:ptCount val="4"/>
                <c:pt idx="0">
                  <c:v>0.00350264644</c:v>
                </c:pt>
                <c:pt idx="1">
                  <c:v>0.02801874372</c:v>
                </c:pt>
                <c:pt idx="2">
                  <c:v>0.22414517956</c:v>
                </c:pt>
                <c:pt idx="3">
                  <c:v>1.79315198148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rgbClr val="579d1c">
                <a:alpha val="50000"/>
              </a:srgbClr>
            </a:solidFill>
            <a:ln w="28800">
              <a:solidFill>
                <a:srgbClr val="579d1c">
                  <a:alpha val="50000"/>
                </a:srgbClr>
              </a:solidFill>
              <a:prstDash val="dash"/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Sheet1!$B$76:$E$76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Sheet1!$B$74:$E$74</c:f>
              <c:numCache>
                <c:formatCode>General</c:formatCode>
                <c:ptCount val="4"/>
                <c:pt idx="0">
                  <c:v>0.00729808896</c:v>
                </c:pt>
                <c:pt idx="1">
                  <c:v>0.05838471168</c:v>
                </c:pt>
                <c:pt idx="2">
                  <c:v>0.46707769344</c:v>
                </c:pt>
                <c:pt idx="3">
                  <c:v>3.73662154752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2910852"/>
        <c:axId val="72078040"/>
      </c:lineChart>
      <c:catAx>
        <c:axId val="829108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78040"/>
        <c:crosses val="autoZero"/>
        <c:auto val="1"/>
        <c:lblAlgn val="ctr"/>
        <c:lblOffset val="100"/>
      </c:catAx>
      <c:valAx>
        <c:axId val="72078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108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model (MPI-256)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MPI-256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Sheet1!$B$76:$E$76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Sheet1!$B$78:$E$78</c:f>
              <c:numCache>
                <c:formatCode>General</c:formatCode>
                <c:ptCount val="4"/>
                <c:pt idx="0">
                  <c:v>0.093285</c:v>
                </c:pt>
                <c:pt idx="1">
                  <c:v>0.03084</c:v>
                </c:pt>
                <c:pt idx="2">
                  <c:v>0.058468</c:v>
                </c:pt>
                <c:pt idx="3">
                  <c:v>0.313036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Sheet1!$B$76:$E$76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Sheet1!$B$67:$E$67</c:f>
              <c:numCache>
                <c:formatCode>General</c:formatCode>
                <c:ptCount val="4"/>
                <c:pt idx="0">
                  <c:v>2.850816E-005</c:v>
                </c:pt>
                <c:pt idx="1">
                  <c:v>0.00022806528</c:v>
                </c:pt>
                <c:pt idx="2">
                  <c:v>0.00182452224</c:v>
                </c:pt>
                <c:pt idx="3">
                  <c:v>0.01459617792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Sheet1!$B$76:$E$76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5.98275453372434E-005</c:v>
                </c:pt>
                <c:pt idx="1">
                  <c:v>0.000443185758592375</c:v>
                </c:pt>
                <c:pt idx="2">
                  <c:v>0.00350824970510264</c:v>
                </c:pt>
                <c:pt idx="3">
                  <c:v>0.0280251577581232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60945412"/>
        <c:axId val="22004872"/>
      </c:lineChart>
      <c:catAx>
        <c:axId val="6094541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04872"/>
        <c:crosses val="autoZero"/>
        <c:auto val="1"/>
        <c:lblAlgn val="ctr"/>
        <c:lblOffset val="100"/>
      </c:catAx>
      <c:valAx>
        <c:axId val="22004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454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model (2048)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Sheet1!$A$86:$A$89</c:f>
              <c:strCache>
                <c:ptCount val="4"/>
                <c:pt idx="0">
                  <c:v>MPI-4</c:v>
                </c:pt>
                <c:pt idx="1">
                  <c:v>MPI-16</c:v>
                </c:pt>
                <c:pt idx="2">
                  <c:v>MPI-64</c:v>
                </c:pt>
                <c:pt idx="3">
                  <c:v>MPI256</c:v>
                </c:pt>
              </c:strCache>
            </c:strRef>
          </c:cat>
          <c:val>
            <c:numRef>
              <c:f>Sheet1!$B$86:$B$89</c:f>
              <c:numCache>
                <c:formatCode>General</c:formatCode>
                <c:ptCount val="4"/>
                <c:pt idx="0">
                  <c:v>0.93415538688</c:v>
                </c:pt>
                <c:pt idx="1">
                  <c:v>0.23353884672</c:v>
                </c:pt>
                <c:pt idx="2">
                  <c:v>0.05838471168</c:v>
                </c:pt>
                <c:pt idx="3">
                  <c:v>0.01459617792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Sheet1!$E$85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Sheet1!$A$86:$A$89</c:f>
              <c:strCache>
                <c:ptCount val="4"/>
                <c:pt idx="0">
                  <c:v>MPI-4</c:v>
                </c:pt>
                <c:pt idx="1">
                  <c:v>MPI-16</c:v>
                </c:pt>
                <c:pt idx="2">
                  <c:v>MPI-64</c:v>
                </c:pt>
                <c:pt idx="3">
                  <c:v>MPI256</c:v>
                </c:pt>
              </c:strCache>
            </c:strRef>
          </c:cat>
          <c:val>
            <c:numRef>
              <c:f>Sheet1!$E$86:$E$89</c:f>
              <c:numCache>
                <c:formatCode>General</c:formatCode>
                <c:ptCount val="4"/>
                <c:pt idx="0">
                  <c:v>3.73662154752</c:v>
                </c:pt>
                <c:pt idx="1">
                  <c:v>3.73662154752</c:v>
                </c:pt>
                <c:pt idx="2">
                  <c:v>3.73662154752</c:v>
                </c:pt>
                <c:pt idx="3">
                  <c:v>3.73662154752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Sheet1!$C$85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Sheet1!$A$86:$A$89</c:f>
              <c:strCache>
                <c:ptCount val="4"/>
                <c:pt idx="0">
                  <c:v>MPI-4</c:v>
                </c:pt>
                <c:pt idx="1">
                  <c:v>MPI-16</c:v>
                </c:pt>
                <c:pt idx="2">
                  <c:v>MPI-64</c:v>
                </c:pt>
                <c:pt idx="3">
                  <c:v>MPI256</c:v>
                </c:pt>
              </c:strCache>
            </c:strRef>
          </c:cat>
          <c:val>
            <c:numRef>
              <c:f>Sheet1!$C$86:$C$89</c:f>
              <c:numCache>
                <c:formatCode>General</c:formatCode>
                <c:ptCount val="4"/>
                <c:pt idx="0">
                  <c:v>1.79315198148</c:v>
                </c:pt>
                <c:pt idx="1">
                  <c:v>0.44829043232</c:v>
                </c:pt>
                <c:pt idx="2">
                  <c:v>0.11207570688</c:v>
                </c:pt>
                <c:pt idx="3">
                  <c:v>0.0280251577581232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Sheet1!$D$85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Sheet1!$A$86:$A$89</c:f>
              <c:strCache>
                <c:ptCount val="4"/>
                <c:pt idx="0">
                  <c:v>MPI-4</c:v>
                </c:pt>
                <c:pt idx="1">
                  <c:v>MPI-16</c:v>
                </c:pt>
                <c:pt idx="2">
                  <c:v>MPI-64</c:v>
                </c:pt>
                <c:pt idx="3">
                  <c:v>MPI256</c:v>
                </c:pt>
              </c:strCache>
            </c:strRef>
          </c:cat>
          <c:val>
            <c:numRef>
              <c:f>Sheet1!$D$86:$D$89</c:f>
              <c:numCache>
                <c:formatCode>General</c:formatCode>
                <c:ptCount val="4"/>
                <c:pt idx="0">
                  <c:v>1.877765</c:v>
                </c:pt>
                <c:pt idx="1">
                  <c:v>2.155725</c:v>
                </c:pt>
                <c:pt idx="2">
                  <c:v>1.542819</c:v>
                </c:pt>
                <c:pt idx="3">
                  <c:v>0.313036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7750215"/>
        <c:axId val="51839874"/>
      </c:lineChart>
      <c:catAx>
        <c:axId val="77502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39874"/>
        <c:crosses val="autoZero"/>
        <c:auto val="1"/>
        <c:lblAlgn val="ctr"/>
        <c:lblOffset val="100"/>
      </c:catAx>
      <c:valAx>
        <c:axId val="51839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02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513000</xdr:colOff>
      <xdr:row>2</xdr:row>
      <xdr:rowOff>18000</xdr:rowOff>
    </xdr:from>
    <xdr:to>
      <xdr:col>22</xdr:col>
      <xdr:colOff>628200</xdr:colOff>
      <xdr:row>22</xdr:row>
      <xdr:rowOff>2160</xdr:rowOff>
    </xdr:to>
    <xdr:graphicFrame>
      <xdr:nvGraphicFramePr>
        <xdr:cNvPr id="0" name=""/>
        <xdr:cNvGraphicFramePr/>
      </xdr:nvGraphicFramePr>
      <xdr:xfrm>
        <a:off x="10407240" y="345600"/>
        <a:ext cx="5769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612000</xdr:colOff>
      <xdr:row>23</xdr:row>
      <xdr:rowOff>36000</xdr:rowOff>
    </xdr:from>
    <xdr:to>
      <xdr:col>23</xdr:col>
      <xdr:colOff>21600</xdr:colOff>
      <xdr:row>43</xdr:row>
      <xdr:rowOff>18720</xdr:rowOff>
    </xdr:to>
    <xdr:graphicFrame>
      <xdr:nvGraphicFramePr>
        <xdr:cNvPr id="1" name=""/>
        <xdr:cNvGraphicFramePr/>
      </xdr:nvGraphicFramePr>
      <xdr:xfrm>
        <a:off x="10506240" y="3783600"/>
        <a:ext cx="5770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275760</xdr:colOff>
      <xdr:row>46</xdr:row>
      <xdr:rowOff>138960</xdr:rowOff>
    </xdr:from>
    <xdr:to>
      <xdr:col>23</xdr:col>
      <xdr:colOff>180360</xdr:colOff>
      <xdr:row>68</xdr:row>
      <xdr:rowOff>74880</xdr:rowOff>
    </xdr:to>
    <xdr:graphicFrame>
      <xdr:nvGraphicFramePr>
        <xdr:cNvPr id="2" name=""/>
        <xdr:cNvGraphicFramePr/>
      </xdr:nvGraphicFramePr>
      <xdr:xfrm>
        <a:off x="10170000" y="7631640"/>
        <a:ext cx="6265440" cy="351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304560</xdr:colOff>
      <xdr:row>70</xdr:row>
      <xdr:rowOff>40320</xdr:rowOff>
    </xdr:from>
    <xdr:to>
      <xdr:col>22</xdr:col>
      <xdr:colOff>419760</xdr:colOff>
      <xdr:row>90</xdr:row>
      <xdr:rowOff>18000</xdr:rowOff>
    </xdr:to>
    <xdr:graphicFrame>
      <xdr:nvGraphicFramePr>
        <xdr:cNvPr id="3" name=""/>
        <xdr:cNvGraphicFramePr/>
      </xdr:nvGraphicFramePr>
      <xdr:xfrm>
        <a:off x="10198800" y="11439720"/>
        <a:ext cx="57693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277560</xdr:colOff>
      <xdr:row>93</xdr:row>
      <xdr:rowOff>15480</xdr:rowOff>
    </xdr:from>
    <xdr:to>
      <xdr:col>22</xdr:col>
      <xdr:colOff>392400</xdr:colOff>
      <xdr:row>112</xdr:row>
      <xdr:rowOff>141480</xdr:rowOff>
    </xdr:to>
    <xdr:graphicFrame>
      <xdr:nvGraphicFramePr>
        <xdr:cNvPr id="4" name=""/>
        <xdr:cNvGraphicFramePr/>
      </xdr:nvGraphicFramePr>
      <xdr:xfrm>
        <a:off x="10171800" y="15167520"/>
        <a:ext cx="5769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36360</xdr:colOff>
      <xdr:row>75</xdr:row>
      <xdr:rowOff>36000</xdr:rowOff>
    </xdr:from>
    <xdr:to>
      <xdr:col>13</xdr:col>
      <xdr:colOff>142200</xdr:colOff>
      <xdr:row>95</xdr:row>
      <xdr:rowOff>7920</xdr:rowOff>
    </xdr:to>
    <xdr:graphicFrame>
      <xdr:nvGraphicFramePr>
        <xdr:cNvPr id="5" name=""/>
        <xdr:cNvGraphicFramePr/>
      </xdr:nvGraphicFramePr>
      <xdr:xfrm>
        <a:off x="3570120" y="12248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720</xdr:colOff>
      <xdr:row>98</xdr:row>
      <xdr:rowOff>160200</xdr:rowOff>
    </xdr:from>
    <xdr:to>
      <xdr:col>11</xdr:col>
      <xdr:colOff>106200</xdr:colOff>
      <xdr:row>118</xdr:row>
      <xdr:rowOff>123120</xdr:rowOff>
    </xdr:to>
    <xdr:graphicFrame>
      <xdr:nvGraphicFramePr>
        <xdr:cNvPr id="6" name=""/>
        <xdr:cNvGraphicFramePr/>
      </xdr:nvGraphicFramePr>
      <xdr:xfrm>
        <a:off x="2120760" y="1613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529920</xdr:colOff>
      <xdr:row>99</xdr:row>
      <xdr:rowOff>29160</xdr:rowOff>
    </xdr:from>
    <xdr:to>
      <xdr:col>19</xdr:col>
      <xdr:colOff>628560</xdr:colOff>
      <xdr:row>118</xdr:row>
      <xdr:rowOff>155880</xdr:rowOff>
    </xdr:to>
    <xdr:graphicFrame>
      <xdr:nvGraphicFramePr>
        <xdr:cNvPr id="7" name=""/>
        <xdr:cNvGraphicFramePr/>
      </xdr:nvGraphicFramePr>
      <xdr:xfrm>
        <a:off x="8304120" y="16164360"/>
        <a:ext cx="57524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N8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O96" activeCellId="0" sqref="O96"/>
    </sheetView>
  </sheetViews>
  <sheetFormatPr defaultColWidth="10.03125" defaultRowHeight="12.9" zeroHeight="false" outlineLevelRow="0" outlineLevelCol="0"/>
  <sheetData>
    <row r="5" customFormat="false" ht="12.8" hidden="false" customHeight="false" outlineLevel="0" collapsed="false"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customFormat="false" ht="12.8" hidden="false" customHeight="false" outlineLevel="0" collapsed="false">
      <c r="B6" s="1" t="n">
        <v>256</v>
      </c>
      <c r="C6" s="1" t="n">
        <v>512</v>
      </c>
      <c r="D6" s="1" t="n">
        <v>1024</v>
      </c>
      <c r="E6" s="1" t="n">
        <v>2048</v>
      </c>
      <c r="H6" s="1" t="n">
        <v>256</v>
      </c>
      <c r="I6" s="1" t="n">
        <v>0.07798</v>
      </c>
      <c r="J6" s="1" t="n">
        <v>0.181485</v>
      </c>
      <c r="K6" s="1" t="n">
        <v>1.112943</v>
      </c>
      <c r="L6" s="1" t="n">
        <v>0.03886</v>
      </c>
      <c r="M6" s="1" t="n">
        <v>0.093285</v>
      </c>
    </row>
    <row r="7" customFormat="false" ht="12.8" hidden="false" customHeight="false" outlineLevel="0" collapsed="false">
      <c r="A7" s="1" t="s">
        <v>1</v>
      </c>
      <c r="B7" s="1" t="s">
        <v>6</v>
      </c>
      <c r="C7" s="1" t="s">
        <v>7</v>
      </c>
      <c r="D7" s="1" t="s">
        <v>8</v>
      </c>
      <c r="E7" s="1" t="s">
        <v>9</v>
      </c>
      <c r="H7" s="1" t="n">
        <v>512</v>
      </c>
      <c r="I7" s="1" t="n">
        <v>0.650064</v>
      </c>
      <c r="J7" s="1" t="n">
        <v>0.194254</v>
      </c>
      <c r="K7" s="1" t="n">
        <v>1.014698</v>
      </c>
      <c r="L7" s="1" t="n">
        <v>0.049264</v>
      </c>
      <c r="M7" s="1" t="n">
        <v>0.03084</v>
      </c>
    </row>
    <row r="8" customFormat="false" ht="12.8" hidden="false" customHeight="false" outlineLevel="0" collapsed="false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H8" s="1" t="n">
        <v>1024</v>
      </c>
      <c r="I8" s="1" t="n">
        <v>5.173279</v>
      </c>
      <c r="J8" s="1" t="n">
        <v>0.324605</v>
      </c>
      <c r="K8" s="1" t="n">
        <v>1.003292</v>
      </c>
      <c r="L8" s="1" t="n">
        <v>0.159743</v>
      </c>
      <c r="M8" s="1" t="n">
        <v>0.058468</v>
      </c>
    </row>
    <row r="9" customFormat="false" ht="12.8" hidden="false" customHeight="false" outlineLevel="0" collapsed="false">
      <c r="A9" s="1" t="n">
        <v>4</v>
      </c>
      <c r="B9" s="1" t="s">
        <v>15</v>
      </c>
      <c r="C9" s="1" t="s">
        <v>16</v>
      </c>
      <c r="D9" s="1" t="s">
        <v>17</v>
      </c>
      <c r="E9" s="1" t="s">
        <v>18</v>
      </c>
      <c r="H9" s="1" t="n">
        <v>2048</v>
      </c>
      <c r="I9" s="1" t="n">
        <v>64.68781</v>
      </c>
      <c r="J9" s="1" t="n">
        <v>1.877765</v>
      </c>
      <c r="K9" s="1" t="n">
        <v>2.155725</v>
      </c>
      <c r="L9" s="1" t="n">
        <v>1.542819</v>
      </c>
      <c r="M9" s="1" t="n">
        <v>0.313036</v>
      </c>
    </row>
    <row r="10" customFormat="false" ht="12.8" hidden="false" customHeight="false" outlineLevel="0" collapsed="false">
      <c r="B10" s="1" t="s">
        <v>19</v>
      </c>
      <c r="C10" s="1" t="s">
        <v>20</v>
      </c>
      <c r="D10" s="1" t="s">
        <v>21</v>
      </c>
      <c r="E10" s="1" t="s">
        <v>22</v>
      </c>
    </row>
    <row r="11" customFormat="false" ht="12.8" hidden="false" customHeight="false" outlineLevel="0" collapsed="false">
      <c r="A11" s="1" t="n">
        <v>16</v>
      </c>
      <c r="B11" s="1" t="s">
        <v>23</v>
      </c>
      <c r="C11" s="1" t="s">
        <v>24</v>
      </c>
      <c r="D11" s="1" t="s">
        <v>25</v>
      </c>
      <c r="E11" s="1" t="s">
        <v>26</v>
      </c>
    </row>
    <row r="12" customFormat="false" ht="12.8" hidden="false" customHeight="false" outlineLevel="0" collapsed="false">
      <c r="B12" s="1" t="s">
        <v>27</v>
      </c>
      <c r="C12" s="1" t="s">
        <v>28</v>
      </c>
      <c r="D12" s="1" t="s">
        <v>29</v>
      </c>
      <c r="E12" s="1" t="s">
        <v>30</v>
      </c>
      <c r="H12" s="1" t="s">
        <v>0</v>
      </c>
      <c r="I12" s="1" t="s">
        <v>1</v>
      </c>
      <c r="J12" s="1" t="s">
        <v>2</v>
      </c>
      <c r="K12" s="1" t="s">
        <v>3</v>
      </c>
      <c r="L12" s="1" t="s">
        <v>4</v>
      </c>
      <c r="M12" s="1" t="s">
        <v>5</v>
      </c>
    </row>
    <row r="13" customFormat="false" ht="12.8" hidden="false" customHeight="false" outlineLevel="0" collapsed="false">
      <c r="A13" s="1" t="n">
        <v>64</v>
      </c>
      <c r="B13" s="1" t="s">
        <v>31</v>
      </c>
      <c r="C13" s="1" t="s">
        <v>32</v>
      </c>
      <c r="D13" s="1" t="s">
        <v>33</v>
      </c>
      <c r="E13" s="1" t="s">
        <v>34</v>
      </c>
      <c r="H13" s="1" t="n">
        <v>256</v>
      </c>
      <c r="I13" s="1" t="n">
        <f aca="false">LN(I6)</f>
        <v>-2.55130289542769</v>
      </c>
      <c r="J13" s="1" t="n">
        <f aca="false">LN(J6)</f>
        <v>-1.70658227332059</v>
      </c>
      <c r="K13" s="1" t="n">
        <f aca="false">LN(K6)</f>
        <v>0.107007858043975</v>
      </c>
      <c r="L13" s="1" t="n">
        <f aca="false">LN(L6)</f>
        <v>-3.24778983503284</v>
      </c>
      <c r="M13" s="1" t="n">
        <f aca="false">LN(M6)</f>
        <v>-2.37209595575817</v>
      </c>
    </row>
    <row r="14" customFormat="false" ht="12.8" hidden="false" customHeight="false" outlineLevel="0" collapsed="false">
      <c r="B14" s="1" t="s">
        <v>35</v>
      </c>
      <c r="C14" s="1" t="s">
        <v>36</v>
      </c>
      <c r="D14" s="1" t="s">
        <v>37</v>
      </c>
      <c r="E14" s="1" t="s">
        <v>38</v>
      </c>
      <c r="H14" s="1" t="n">
        <v>512</v>
      </c>
      <c r="I14" s="1" t="n">
        <f aca="false">LN(I7)</f>
        <v>-0.430684459401012</v>
      </c>
      <c r="J14" s="1" t="n">
        <f aca="false">LN(J7)</f>
        <v>-1.6385886979258</v>
      </c>
      <c r="K14" s="1" t="n">
        <f aca="false">LN(K7)</f>
        <v>0.0145910312750388</v>
      </c>
      <c r="L14" s="1" t="n">
        <f aca="false">LN(L7)</f>
        <v>-3.01056168779999</v>
      </c>
      <c r="M14" s="1" t="n">
        <f aca="false">LN(M7)</f>
        <v>-3.47894273028701</v>
      </c>
    </row>
    <row r="15" customFormat="false" ht="12.8" hidden="false" customHeight="false" outlineLevel="0" collapsed="false">
      <c r="A15" s="1" t="n">
        <v>256</v>
      </c>
      <c r="B15" s="1" t="s">
        <v>39</v>
      </c>
      <c r="C15" s="1" t="s">
        <v>40</v>
      </c>
      <c r="D15" s="1" t="s">
        <v>41</v>
      </c>
      <c r="E15" s="1" t="s">
        <v>42</v>
      </c>
      <c r="H15" s="1" t="n">
        <v>1024</v>
      </c>
      <c r="I15" s="1" t="n">
        <f aca="false">LN(I8)</f>
        <v>1.64350672345449</v>
      </c>
      <c r="J15" s="1" t="n">
        <f aca="false">LN(J8)</f>
        <v>-1.12514622044665</v>
      </c>
      <c r="K15" s="1" t="n">
        <f aca="false">LN(K8)</f>
        <v>0.00328659323080664</v>
      </c>
      <c r="L15" s="1" t="n">
        <f aca="false">LN(L8)</f>
        <v>-1.8341890051509</v>
      </c>
      <c r="M15" s="1" t="n">
        <f aca="false">LN(M8)</f>
        <v>-2.83927568295509</v>
      </c>
    </row>
    <row r="16" customFormat="false" ht="12.8" hidden="false" customHeight="false" outlineLevel="0" collapsed="false">
      <c r="B16" s="1" t="s">
        <v>43</v>
      </c>
      <c r="C16" s="1" t="s">
        <v>44</v>
      </c>
      <c r="D16" s="1" t="s">
        <v>45</v>
      </c>
      <c r="E16" s="1" t="s">
        <v>46</v>
      </c>
      <c r="H16" s="1" t="n">
        <v>2048</v>
      </c>
      <c r="I16" s="1" t="n">
        <f aca="false">LN(I9)</f>
        <v>4.16957277571874</v>
      </c>
      <c r="J16" s="1" t="n">
        <f aca="false">LN(J9)</f>
        <v>0.630082239835928</v>
      </c>
      <c r="K16" s="1" t="n">
        <f aca="false">LN(K9)</f>
        <v>0.768127093891019</v>
      </c>
      <c r="L16" s="1" t="n">
        <f aca="false">LN(L9)</f>
        <v>0.433611262547039</v>
      </c>
      <c r="M16" s="1" t="n">
        <f aca="false">LN(M9)</f>
        <v>-1.16143707908137</v>
      </c>
    </row>
    <row r="20" customFormat="false" ht="12.8" hidden="false" customHeight="false" outlineLevel="0" collapsed="false">
      <c r="H20" s="1" t="s">
        <v>0</v>
      </c>
      <c r="I20" s="1" t="s">
        <v>1</v>
      </c>
      <c r="J20" s="1" t="s">
        <v>2</v>
      </c>
      <c r="K20" s="1" t="s">
        <v>3</v>
      </c>
      <c r="L20" s="1" t="s">
        <v>4</v>
      </c>
      <c r="M20" s="1" t="s">
        <v>5</v>
      </c>
    </row>
    <row r="21" customFormat="false" ht="12.8" hidden="false" customHeight="false" outlineLevel="0" collapsed="false">
      <c r="H21" s="1" t="n">
        <v>256</v>
      </c>
      <c r="I21" s="1" t="n">
        <v>0.078967</v>
      </c>
      <c r="J21" s="1" t="n">
        <v>0.233203</v>
      </c>
      <c r="K21" s="1" t="n">
        <v>1.182711</v>
      </c>
      <c r="L21" s="1" t="n">
        <v>0.072955</v>
      </c>
      <c r="M21" s="1" t="n">
        <v>0.127376</v>
      </c>
    </row>
    <row r="22" customFormat="false" ht="12.8" hidden="false" customHeight="false" outlineLevel="0" collapsed="false">
      <c r="H22" s="1" t="n">
        <v>512</v>
      </c>
      <c r="I22" s="1" t="n">
        <v>0.651868</v>
      </c>
      <c r="J22" s="1" t="n">
        <v>0.224841</v>
      </c>
      <c r="K22" s="1" t="n">
        <v>1.211956</v>
      </c>
      <c r="L22" s="1" t="n">
        <v>0.11316</v>
      </c>
      <c r="M22" s="1" t="n">
        <v>0.529294</v>
      </c>
    </row>
    <row r="23" customFormat="false" ht="12.8" hidden="false" customHeight="false" outlineLevel="0" collapsed="false">
      <c r="A23" s="0" t="s">
        <v>47</v>
      </c>
      <c r="B23" s="0" t="n">
        <f aca="false">((B6/SQRT(A9))^3 * 4.35*10^-10 ) * A9 * SQRT(A9)</f>
        <v>0.00729808896</v>
      </c>
      <c r="C23" s="0" t="n">
        <f aca="false">((C6/SQRT(B9))^3 * 4.35*10^-10 ) * B9 * SQRT(B9)</f>
        <v>0.05838471168</v>
      </c>
      <c r="D23" s="0" t="n">
        <f aca="false">((D6/SQRT(C9))^3 * 4.35*10^-10 ) * C9 * SQRT(C9)</f>
        <v>0.46707769344</v>
      </c>
      <c r="E23" s="0" t="n">
        <f aca="false">((E6/SQRT(D9))^3 * 4.35*10^-10 ) * D9 * SQRT(D9)</f>
        <v>3.73662154752</v>
      </c>
      <c r="H23" s="1" t="n">
        <v>1024</v>
      </c>
      <c r="I23" s="1" t="n">
        <v>5.470668</v>
      </c>
      <c r="J23" s="1" t="n">
        <v>0.441788</v>
      </c>
      <c r="K23" s="1" t="n">
        <v>1.288254</v>
      </c>
      <c r="L23" s="1" t="n">
        <v>0.359599</v>
      </c>
      <c r="M23" s="1" t="n">
        <v>0.740257</v>
      </c>
    </row>
    <row r="24" customFormat="false" ht="12.8" hidden="false" customHeight="false" outlineLevel="0" collapsed="false">
      <c r="A24" s="0" t="s">
        <v>48</v>
      </c>
      <c r="B24" s="0" t="n">
        <f aca="false">((B6/SQRT(A9) ^3 * (4.35*10^-10 + 4*10^-10)) + (B6/SQRT(A9) + A9)*1.536*10^-9 ) * A9*SQRT(A9)</f>
        <v>1.835776E-006</v>
      </c>
      <c r="C24" s="0" t="n">
        <f aca="false">((C6/SQRT(B9) ^3 * (4.35*10^-10 + 4*10^-10)) + (C6/SQRT(B9) + B9)*1.536*10^-9 ) * B9*SQRT(B9)</f>
        <v>5.70267163791788E-007</v>
      </c>
      <c r="D24" s="0" t="n">
        <f aca="false">((D6/SQRT(C9) ^3 * (4.35*10^-10 + 4*10^-10)) + (D6/SQRT(C9) + C9)*1.536*10^-9 ) * C9*SQRT(C9)</f>
        <v>1.160600669058E-006</v>
      </c>
      <c r="E24" s="0" t="n">
        <f aca="false">((E6/SQRT(D9) ^3 * (4.35*10^-10 + 4*10^-10)) + (E6/SQRT(D9) + D9)*1.536*10^-9 ) * D9*SQRT(D9)</f>
        <v>2.73129124769616E-006</v>
      </c>
      <c r="H24" s="1" t="n">
        <v>2048</v>
      </c>
      <c r="I24" s="1" t="n">
        <v>55.031311</v>
      </c>
      <c r="J24" s="1" t="n">
        <v>2.130295</v>
      </c>
      <c r="K24" s="1" t="n">
        <v>3.172387</v>
      </c>
      <c r="L24" s="1" t="n">
        <v>2.335425</v>
      </c>
      <c r="M24" s="1" t="n">
        <v>1.668574</v>
      </c>
    </row>
    <row r="25" customFormat="false" ht="12.8" hidden="false" customHeight="false" outlineLevel="0" collapsed="false"/>
    <row r="26" customFormat="false" ht="12.8" hidden="false" customHeight="false" outlineLevel="0" collapsed="false">
      <c r="H26" s="1" t="s">
        <v>0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</row>
    <row r="27" customFormat="false" ht="12.8" hidden="false" customHeight="false" outlineLevel="0" collapsed="false">
      <c r="H27" s="1" t="n">
        <v>256</v>
      </c>
      <c r="I27" s="1" t="n">
        <f aca="false">LN(I21)</f>
        <v>-2.53872523530404</v>
      </c>
      <c r="J27" s="1" t="n">
        <f aca="false">LN(J21)</f>
        <v>-1.45584596009455</v>
      </c>
      <c r="K27" s="1" t="n">
        <f aca="false">LN(K21)</f>
        <v>0.167809260984198</v>
      </c>
      <c r="L27" s="1" t="n">
        <f aca="false">LN(L21)</f>
        <v>-2.61791246626615</v>
      </c>
      <c r="M27" s="1" t="n">
        <f aca="false">LN(M21)</f>
        <v>-2.06061193663591</v>
      </c>
    </row>
    <row r="28" customFormat="false" ht="12.8" hidden="false" customHeight="false" outlineLevel="0" collapsed="false">
      <c r="H28" s="1" t="n">
        <v>512</v>
      </c>
      <c r="I28" s="1" t="n">
        <f aca="false">LN(I22)</f>
        <v>-0.427913191539789</v>
      </c>
      <c r="J28" s="1" t="n">
        <f aca="false">LN(J22)</f>
        <v>-1.49236179325097</v>
      </c>
      <c r="K28" s="1" t="n">
        <f aca="false">LN(K22)</f>
        <v>0.192235583357767</v>
      </c>
      <c r="L28" s="1" t="n">
        <f aca="false">LN(L22)</f>
        <v>-2.17895253254877</v>
      </c>
      <c r="M28" s="1" t="n">
        <f aca="false">LN(M22)</f>
        <v>-0.636211235908876</v>
      </c>
    </row>
    <row r="29" customFormat="false" ht="12.8" hidden="false" customHeight="false" outlineLevel="0" collapsed="false">
      <c r="H29" s="1" t="n">
        <v>1024</v>
      </c>
      <c r="I29" s="1" t="n">
        <f aca="false">LN(I23)</f>
        <v>1.6994007296359</v>
      </c>
      <c r="J29" s="1" t="n">
        <f aca="false">LN(J23)</f>
        <v>-0.816925149976593</v>
      </c>
      <c r="K29" s="1" t="n">
        <f aca="false">LN(K23)</f>
        <v>0.253287813208762</v>
      </c>
      <c r="L29" s="1" t="n">
        <f aca="false">LN(L23)</f>
        <v>-1.02276575725617</v>
      </c>
      <c r="M29" s="1" t="n">
        <f aca="false">LN(M23)</f>
        <v>-0.300757855780371</v>
      </c>
    </row>
    <row r="30" customFormat="false" ht="12.8" hidden="false" customHeight="false" outlineLevel="0" collapsed="false">
      <c r="H30" s="1" t="n">
        <v>2048</v>
      </c>
      <c r="I30" s="1" t="n">
        <f aca="false">LN(I24)</f>
        <v>4.00790231415697</v>
      </c>
      <c r="J30" s="1" t="n">
        <f aca="false">LN(J24)</f>
        <v>0.756260467784001</v>
      </c>
      <c r="K30" s="1" t="n">
        <f aca="false">LN(K24)</f>
        <v>1.15448430137473</v>
      </c>
      <c r="L30" s="1" t="n">
        <f aca="false">LN(L24)</f>
        <v>0.848193887406497</v>
      </c>
      <c r="M30" s="1" t="n">
        <f aca="false">LN(M24)</f>
        <v>0.511969369439471</v>
      </c>
    </row>
    <row r="33" customFormat="false" ht="12.8" hidden="false" customHeight="false" outlineLevel="0" collapsed="false">
      <c r="C33" s="1" t="n">
        <v>4</v>
      </c>
      <c r="D33" s="1" t="n">
        <v>16</v>
      </c>
      <c r="E33" s="1" t="n">
        <v>64</v>
      </c>
      <c r="F33" s="1" t="n">
        <v>256</v>
      </c>
      <c r="H33" s="1" t="s">
        <v>0</v>
      </c>
      <c r="I33" s="1" t="n">
        <v>256</v>
      </c>
      <c r="J33" s="1" t="n">
        <v>512</v>
      </c>
      <c r="K33" s="1" t="n">
        <v>1024</v>
      </c>
      <c r="L33" s="1" t="n">
        <v>2048</v>
      </c>
    </row>
    <row r="34" customFormat="false" ht="12.8" hidden="false" customHeight="false" outlineLevel="0" collapsed="false">
      <c r="C34" s="1" t="n">
        <v>1.48494365925559</v>
      </c>
      <c r="D34" s="1" t="n">
        <v>0.116693981632483</v>
      </c>
      <c r="E34" s="1" t="n">
        <v>1.23760775862069</v>
      </c>
      <c r="F34" s="1" t="n">
        <v>0.170762816905183</v>
      </c>
      <c r="H34" s="1" t="n">
        <v>4</v>
      </c>
      <c r="I34" s="1" t="n">
        <v>1.48494365925559</v>
      </c>
      <c r="J34" s="1" t="n">
        <v>2.12359076260978</v>
      </c>
      <c r="K34" s="1" t="n">
        <v>4.75445464487608</v>
      </c>
      <c r="L34" s="1" t="n">
        <v>8.74547800177339</v>
      </c>
    </row>
    <row r="35" customFormat="false" ht="12.8" hidden="false" customHeight="false" outlineLevel="0" collapsed="false">
      <c r="C35" s="1" t="n">
        <v>2.12359076260978</v>
      </c>
      <c r="D35" s="1" t="n">
        <v>0.163229847698527</v>
      </c>
      <c r="E35" s="1" t="n">
        <v>1.15768613998051</v>
      </c>
      <c r="F35" s="1" t="n">
        <v>0.588985489623865</v>
      </c>
      <c r="H35" s="1" t="n">
        <v>16</v>
      </c>
      <c r="I35" s="1" t="n">
        <v>0.116693981632483</v>
      </c>
      <c r="J35" s="1" t="n">
        <v>0.163229847698527</v>
      </c>
      <c r="K35" s="1" t="n">
        <v>0.446858878073382</v>
      </c>
      <c r="L35" s="1" t="n">
        <v>1.93345075322687</v>
      </c>
    </row>
    <row r="36" customFormat="false" ht="12.8" hidden="false" customHeight="false" outlineLevel="0" collapsed="false">
      <c r="C36" s="1" t="n">
        <v>4.75445464487608</v>
      </c>
      <c r="D36" s="1" t="n">
        <v>0.446858878073382</v>
      </c>
      <c r="E36" s="1" t="n">
        <v>0.799455903388568</v>
      </c>
      <c r="F36" s="1" t="n">
        <v>0.61286722812051</v>
      </c>
      <c r="H36" s="1" t="n">
        <v>64</v>
      </c>
      <c r="I36" s="1" t="n">
        <v>1.23760775862069</v>
      </c>
      <c r="J36" s="1" t="n">
        <v>1.15768613998051</v>
      </c>
      <c r="K36" s="1" t="n">
        <v>0.799455903388568</v>
      </c>
      <c r="L36" s="1" t="n">
        <v>0.685512708392883</v>
      </c>
    </row>
    <row r="37" customFormat="false" ht="12.8" hidden="false" customHeight="false" outlineLevel="0" collapsed="false">
      <c r="C37" s="1" t="n">
        <v>8.74547800177339</v>
      </c>
      <c r="D37" s="1" t="n">
        <v>1.93345075322687</v>
      </c>
      <c r="E37" s="1" t="n">
        <v>0.685512708392883</v>
      </c>
      <c r="F37" s="1" t="n">
        <v>0.857127479946396</v>
      </c>
      <c r="H37" s="1" t="n">
        <v>256</v>
      </c>
      <c r="I37" s="1" t="n">
        <v>0.170762816905183</v>
      </c>
      <c r="J37" s="1" t="n">
        <v>0.588985489623865</v>
      </c>
      <c r="K37" s="1" t="n">
        <v>0.61286722812051</v>
      </c>
      <c r="L37" s="1" t="n">
        <v>0.857127479946396</v>
      </c>
    </row>
    <row r="40" customFormat="false" ht="12.8" hidden="false" customHeight="false" outlineLevel="0" collapsed="false">
      <c r="H40" s="1" t="n">
        <v>0.07798</v>
      </c>
      <c r="I40" s="1" t="n">
        <v>1.07798</v>
      </c>
      <c r="J40" s="1" t="n">
        <v>2.07798</v>
      </c>
      <c r="K40" s="1" t="n">
        <v>3.07798</v>
      </c>
      <c r="L40" s="1" t="n">
        <v>4.07798</v>
      </c>
    </row>
    <row r="41" customFormat="false" ht="12.8" hidden="false" customHeight="false" outlineLevel="0" collapsed="false">
      <c r="H41" s="1" t="n">
        <v>0.650064</v>
      </c>
      <c r="I41" s="1" t="n">
        <v>1.650064</v>
      </c>
      <c r="J41" s="1" t="n">
        <v>2.650064</v>
      </c>
      <c r="K41" s="1" t="n">
        <v>3.650064</v>
      </c>
      <c r="L41" s="1" t="n">
        <v>4.650064</v>
      </c>
    </row>
    <row r="42" customFormat="false" ht="12.8" hidden="false" customHeight="false" outlineLevel="0" collapsed="false">
      <c r="H42" s="1" t="n">
        <v>5.173279</v>
      </c>
      <c r="I42" s="1" t="n">
        <v>6.173279</v>
      </c>
      <c r="J42" s="1" t="n">
        <v>7.173279</v>
      </c>
      <c r="K42" s="1" t="n">
        <v>8.173279</v>
      </c>
      <c r="L42" s="1" t="n">
        <v>9.173279</v>
      </c>
      <c r="N42" s="2" t="n">
        <f aca="false">2^7.7</f>
        <v>207.936613467196</v>
      </c>
    </row>
    <row r="43" customFormat="false" ht="12.8" hidden="false" customHeight="false" outlineLevel="0" collapsed="false">
      <c r="H43" s="1" t="n">
        <v>64.68781</v>
      </c>
      <c r="I43" s="1" t="n">
        <v>65.68781</v>
      </c>
      <c r="J43" s="1" t="n">
        <v>66.68781</v>
      </c>
      <c r="K43" s="1" t="n">
        <v>67.68781</v>
      </c>
      <c r="L43" s="1" t="n">
        <v>68.68781</v>
      </c>
    </row>
    <row r="45" customFormat="false" ht="12.8" hidden="false" customHeight="false" outlineLevel="0" collapsed="false">
      <c r="H45" s="1" t="s">
        <v>0</v>
      </c>
      <c r="I45" s="1" t="n">
        <v>256</v>
      </c>
      <c r="J45" s="1" t="n">
        <v>512</v>
      </c>
      <c r="K45" s="1" t="n">
        <v>1024</v>
      </c>
      <c r="L45" s="1" t="n">
        <v>2048</v>
      </c>
    </row>
    <row r="46" customFormat="false" ht="12.8" hidden="false" customHeight="false" outlineLevel="0" collapsed="false">
      <c r="C46" s="1" t="n">
        <v>256</v>
      </c>
      <c r="D46" s="1" t="n">
        <v>2.57040819428898</v>
      </c>
      <c r="E46" s="1" t="n">
        <v>3.08650577102048</v>
      </c>
      <c r="F46" s="1" t="n">
        <v>4.24927986763588</v>
      </c>
      <c r="G46" s="1" t="n">
        <v>5.12853723971487</v>
      </c>
      <c r="H46" s="1" t="n">
        <v>4</v>
      </c>
      <c r="I46" s="1" t="n">
        <v>5.93977463702234</v>
      </c>
      <c r="J46" s="1" t="n">
        <v>8.49436305043912</v>
      </c>
      <c r="K46" s="1" t="n">
        <v>19.0178185795043</v>
      </c>
      <c r="L46" s="1" t="n">
        <v>34.9819120070935</v>
      </c>
    </row>
    <row r="47" customFormat="false" ht="12.8" hidden="false" customHeight="false" outlineLevel="0" collapsed="false">
      <c r="C47" s="1" t="n">
        <v>512</v>
      </c>
      <c r="D47" s="1" t="n">
        <v>0.900802062620045</v>
      </c>
      <c r="E47" s="1" t="n">
        <v>1.38497679323942</v>
      </c>
      <c r="F47" s="1" t="n">
        <v>2.83789119278748</v>
      </c>
      <c r="G47" s="1" t="n">
        <v>4.95117801811599</v>
      </c>
      <c r="H47" s="1" t="n">
        <v>16</v>
      </c>
      <c r="I47" s="1" t="n">
        <v>1.86710370611972</v>
      </c>
      <c r="J47" s="1" t="n">
        <v>2.61167756317643</v>
      </c>
      <c r="K47" s="1" t="n">
        <v>7.14974204917412</v>
      </c>
      <c r="L47" s="1" t="n">
        <v>30.93521205163</v>
      </c>
    </row>
    <row r="48" customFormat="false" ht="12.8" hidden="false" customHeight="false" outlineLevel="0" collapsed="false">
      <c r="C48" s="1" t="n">
        <v>1024</v>
      </c>
      <c r="D48" s="1" t="n">
        <v>6.30755414625035</v>
      </c>
      <c r="E48" s="1" t="n">
        <v>6.21124417762082</v>
      </c>
      <c r="F48" s="1" t="n">
        <v>5.67709036443785</v>
      </c>
      <c r="G48" s="1" t="n">
        <v>5.45525531679977</v>
      </c>
      <c r="H48" s="1" t="n">
        <v>64</v>
      </c>
      <c r="I48" s="1" t="n">
        <v>79.2068965517241</v>
      </c>
      <c r="J48" s="1" t="n">
        <v>74.0919129587528</v>
      </c>
      <c r="K48" s="1" t="n">
        <v>51.1651778168684</v>
      </c>
      <c r="L48" s="1" t="n">
        <v>43.8728133371445</v>
      </c>
    </row>
    <row r="49" customFormat="false" ht="12.8" hidden="false" customHeight="false" outlineLevel="0" collapsed="false">
      <c r="C49" s="1" t="n">
        <v>2048</v>
      </c>
      <c r="D49" s="1" t="n">
        <v>5.45006577171935</v>
      </c>
      <c r="E49" s="1" t="n">
        <v>7.23630399705368</v>
      </c>
      <c r="F49" s="1" t="n">
        <v>7.29364646666445</v>
      </c>
      <c r="G49" s="1" t="n">
        <v>7.77758169639213</v>
      </c>
      <c r="H49" s="1" t="n">
        <v>256</v>
      </c>
      <c r="I49" s="1" t="n">
        <v>43.7152811277269</v>
      </c>
      <c r="J49" s="1" t="n">
        <v>150.780285343709</v>
      </c>
      <c r="K49" s="1" t="n">
        <v>156.894010398851</v>
      </c>
      <c r="L49" s="1" t="n">
        <v>219.424634866277</v>
      </c>
    </row>
    <row r="54" customFormat="false" ht="12.8" hidden="false" customHeight="false" outlineLevel="0" collapsed="false">
      <c r="H54" s="1" t="s">
        <v>0</v>
      </c>
      <c r="I54" s="1" t="n">
        <v>256</v>
      </c>
      <c r="J54" s="1" t="n">
        <v>512</v>
      </c>
      <c r="K54" s="1" t="n">
        <v>1024</v>
      </c>
      <c r="L54" s="1" t="n">
        <v>2048</v>
      </c>
    </row>
    <row r="55" customFormat="false" ht="12.8" hidden="false" customHeight="false" outlineLevel="0" collapsed="false">
      <c r="H55" s="1" t="n">
        <v>4</v>
      </c>
      <c r="I55" s="1" t="n">
        <v>2.57040819428898</v>
      </c>
      <c r="J55" s="1" t="n">
        <v>3.08650577102048</v>
      </c>
      <c r="K55" s="1" t="n">
        <v>4.24927986763588</v>
      </c>
      <c r="L55" s="1" t="n">
        <v>5.12853723971487</v>
      </c>
    </row>
    <row r="56" customFormat="false" ht="12.8" hidden="false" customHeight="false" outlineLevel="0" collapsed="false">
      <c r="H56" s="1" t="n">
        <v>16</v>
      </c>
      <c r="I56" s="1" t="n">
        <v>0.900802062620045</v>
      </c>
      <c r="J56" s="1" t="n">
        <v>1.38497679323942</v>
      </c>
      <c r="K56" s="1" t="n">
        <v>2.83789119278748</v>
      </c>
      <c r="L56" s="1" t="n">
        <v>4.95117801811599</v>
      </c>
    </row>
    <row r="57" customFormat="false" ht="12.8" hidden="false" customHeight="false" outlineLevel="0" collapsed="false">
      <c r="B57" s="0" t="n">
        <v>256</v>
      </c>
      <c r="C57" s="0" t="n">
        <v>512</v>
      </c>
      <c r="D57" s="0" t="n">
        <v>1024</v>
      </c>
      <c r="E57" s="0" t="n">
        <v>2048</v>
      </c>
      <c r="H57" s="1" t="n">
        <v>64</v>
      </c>
      <c r="I57" s="1" t="n">
        <v>6.30755414625035</v>
      </c>
      <c r="J57" s="1" t="n">
        <v>6.21124417762082</v>
      </c>
      <c r="K57" s="1" t="n">
        <v>5.67709036443785</v>
      </c>
      <c r="L57" s="1" t="n">
        <v>5.45525531679977</v>
      </c>
    </row>
    <row r="58" customFormat="false" ht="12.8" hidden="false" customHeight="false" outlineLevel="0" collapsed="false">
      <c r="A58" s="0" t="n">
        <v>4</v>
      </c>
      <c r="B58" s="0" t="n">
        <f aca="false">B57/SQRT(4)</f>
        <v>128</v>
      </c>
      <c r="C58" s="0" t="n">
        <f aca="false">C57/SQRT(4)</f>
        <v>256</v>
      </c>
      <c r="D58" s="0" t="n">
        <f aca="false">D57/SQRT(4)</f>
        <v>512</v>
      </c>
      <c r="E58" s="0" t="n">
        <f aca="false">E57/SQRT(4)</f>
        <v>1024</v>
      </c>
      <c r="H58" s="1" t="n">
        <v>256</v>
      </c>
      <c r="I58" s="1" t="n">
        <v>5.45006577171935</v>
      </c>
      <c r="J58" s="1" t="n">
        <v>7.23630399705368</v>
      </c>
      <c r="K58" s="1" t="n">
        <v>7.29364646666445</v>
      </c>
      <c r="L58" s="1" t="n">
        <v>7.77758169639213</v>
      </c>
    </row>
    <row r="59" customFormat="false" ht="12.8" hidden="false" customHeight="false" outlineLevel="0" collapsed="false">
      <c r="A59" s="0" t="n">
        <v>16</v>
      </c>
      <c r="B59" s="0" t="n">
        <f aca="false">B57/SQRT(16)</f>
        <v>64</v>
      </c>
      <c r="C59" s="0" t="n">
        <f aca="false">C57/SQRT(16)</f>
        <v>128</v>
      </c>
      <c r="D59" s="0" t="n">
        <f aca="false">D57/SQRT(16)</f>
        <v>256</v>
      </c>
      <c r="E59" s="0" t="n">
        <f aca="false">E57/SQRT(16)</f>
        <v>512</v>
      </c>
    </row>
    <row r="60" customFormat="false" ht="12.8" hidden="false" customHeight="false" outlineLevel="0" collapsed="false">
      <c r="A60" s="0" t="n">
        <v>64</v>
      </c>
      <c r="B60" s="0" t="n">
        <f aca="false">B57/SQRT(64)</f>
        <v>32</v>
      </c>
      <c r="C60" s="0" t="n">
        <f aca="false">C57/SQRT(64)</f>
        <v>64</v>
      </c>
      <c r="D60" s="0" t="n">
        <f aca="false">D57/SQRT(64)</f>
        <v>128</v>
      </c>
      <c r="E60" s="0" t="n">
        <f aca="false">E57/SQRT(64)</f>
        <v>256</v>
      </c>
    </row>
    <row r="61" customFormat="false" ht="12.8" hidden="false" customHeight="false" outlineLevel="0" collapsed="false">
      <c r="A61" s="0" t="n">
        <v>256</v>
      </c>
      <c r="B61" s="0" t="n">
        <f aca="false">B57/SQRT(256)</f>
        <v>16</v>
      </c>
      <c r="C61" s="0" t="n">
        <f aca="false">C57/SQRT(256)</f>
        <v>32</v>
      </c>
      <c r="D61" s="0" t="n">
        <f aca="false">D57/SQRT(256)</f>
        <v>64</v>
      </c>
      <c r="E61" s="0" t="n">
        <f aca="false">E57/SQRT(256)</f>
        <v>128</v>
      </c>
      <c r="H61" s="0" t="s">
        <v>49</v>
      </c>
      <c r="I61" s="0" t="n">
        <f aca="false">4.35*10^-10</f>
        <v>4.35E-010</v>
      </c>
      <c r="J61" s="0" t="n">
        <f aca="false">4.35*10^-10</f>
        <v>4.35E-010</v>
      </c>
      <c r="K61" s="0" t="n">
        <f aca="false">4.35*10^-10</f>
        <v>4.35E-010</v>
      </c>
      <c r="L61" s="0" t="n">
        <f aca="false">4.35*10^-10</f>
        <v>4.35E-010</v>
      </c>
    </row>
    <row r="62" customFormat="false" ht="12.8" hidden="false" customHeight="false" outlineLevel="0" collapsed="false">
      <c r="I62" s="0" t="n">
        <f aca="false">4.35*10^-10</f>
        <v>4.35E-010</v>
      </c>
      <c r="J62" s="0" t="n">
        <f aca="false">4.35*10^-10</f>
        <v>4.35E-010</v>
      </c>
      <c r="K62" s="0" t="n">
        <f aca="false">4.35*10^-10</f>
        <v>4.35E-010</v>
      </c>
      <c r="L62" s="0" t="n">
        <f aca="false">4.35*10^-10</f>
        <v>4.35E-010</v>
      </c>
    </row>
    <row r="63" customFormat="false" ht="12.8" hidden="false" customHeight="false" outlineLevel="0" collapsed="false">
      <c r="I63" s="0" t="n">
        <f aca="false">4.35*10^-10</f>
        <v>4.35E-010</v>
      </c>
      <c r="J63" s="0" t="n">
        <f aca="false">4.35*10^-10</f>
        <v>4.35E-010</v>
      </c>
      <c r="K63" s="0" t="n">
        <f aca="false">4.35*10^-10</f>
        <v>4.35E-010</v>
      </c>
      <c r="L63" s="0" t="n">
        <f aca="false">4.35*10^-10</f>
        <v>4.35E-010</v>
      </c>
    </row>
    <row r="64" customFormat="false" ht="12.8" hidden="false" customHeight="false" outlineLevel="0" collapsed="false">
      <c r="A64" s="0" t="s">
        <v>47</v>
      </c>
      <c r="B64" s="0" t="n">
        <f aca="false">B58^3 * I61 * 2</f>
        <v>0.00182452224</v>
      </c>
      <c r="C64" s="0" t="n">
        <f aca="false">C58^3 * J61 * 2</f>
        <v>0.01459617792</v>
      </c>
      <c r="D64" s="0" t="n">
        <f aca="false">D58^3 * K61 * 2</f>
        <v>0.11676942336</v>
      </c>
      <c r="E64" s="0" t="n">
        <f aca="false">E58^3 * L61 * 2</f>
        <v>0.93415538688</v>
      </c>
      <c r="I64" s="0" t="n">
        <f aca="false">4.35*10^-10</f>
        <v>4.35E-010</v>
      </c>
      <c r="J64" s="0" t="n">
        <f aca="false">4.35*10^-10</f>
        <v>4.35E-010</v>
      </c>
      <c r="K64" s="0" t="n">
        <f aca="false">4.35*10^-10</f>
        <v>4.35E-010</v>
      </c>
      <c r="L64" s="0" t="n">
        <f aca="false">4.35*10^-10</f>
        <v>4.35E-010</v>
      </c>
    </row>
    <row r="65" customFormat="false" ht="12.8" hidden="false" customHeight="false" outlineLevel="0" collapsed="false">
      <c r="B65" s="0" t="n">
        <f aca="false">B59^3 * I62 * 4</f>
        <v>0.00045613056</v>
      </c>
      <c r="C65" s="0" t="n">
        <f aca="false">C59^3 * J62 * 4</f>
        <v>0.00364904448</v>
      </c>
      <c r="D65" s="0" t="n">
        <f aca="false">D59^3 * K62 * 4</f>
        <v>0.02919235584</v>
      </c>
      <c r="E65" s="0" t="n">
        <f aca="false">E59^3 * L62 * 4</f>
        <v>0.23353884672</v>
      </c>
    </row>
    <row r="66" customFormat="false" ht="12.8" hidden="false" customHeight="false" outlineLevel="0" collapsed="false">
      <c r="B66" s="0" t="n">
        <f aca="false">B60^3 * I63 * 8</f>
        <v>0.00011403264</v>
      </c>
      <c r="C66" s="0" t="n">
        <f aca="false">C60^3 * J63 * 8</f>
        <v>0.00091226112</v>
      </c>
      <c r="D66" s="0" t="n">
        <f aca="false">D60^3 * K63 * 8</f>
        <v>0.00729808896</v>
      </c>
      <c r="E66" s="0" t="n">
        <f aca="false">E60^3 * L63 * 8</f>
        <v>0.05838471168</v>
      </c>
    </row>
    <row r="67" customFormat="false" ht="12.8" hidden="false" customHeight="false" outlineLevel="0" collapsed="false">
      <c r="B67" s="0" t="n">
        <f aca="false">B61^3 * I64 * 16</f>
        <v>2.850816E-005</v>
      </c>
      <c r="C67" s="0" t="n">
        <f aca="false">C61^3 * J64 * 16</f>
        <v>0.00022806528</v>
      </c>
      <c r="D67" s="0" t="n">
        <f aca="false">D61^3 * K64 * 16</f>
        <v>0.00182452224</v>
      </c>
      <c r="E67" s="0" t="n">
        <f aca="false">E61^3 * L64 * 16</f>
        <v>0.01459617792</v>
      </c>
    </row>
    <row r="68" customFormat="false" ht="12.8" hidden="false" customHeight="false" outlineLevel="0" collapsed="false">
      <c r="H68" s="0" t="s">
        <v>50</v>
      </c>
      <c r="I68" s="0" t="n">
        <f aca="false">2*10^-10</f>
        <v>2E-010</v>
      </c>
      <c r="J68" s="0" t="n">
        <f aca="false">2*10^-10</f>
        <v>2E-010</v>
      </c>
      <c r="K68" s="0" t="n">
        <f aca="false">2*10^-10</f>
        <v>2E-010</v>
      </c>
      <c r="L68" s="0" t="n">
        <f aca="false">2*10^-10</f>
        <v>2E-010</v>
      </c>
    </row>
    <row r="69" customFormat="false" ht="12.8" hidden="false" customHeight="false" outlineLevel="0" collapsed="false">
      <c r="A69" s="0" t="s">
        <v>51</v>
      </c>
      <c r="B69" s="0" t="n">
        <f aca="false">(B58^3*(I61+2*I68) + B58*I69+4*I69) * 2</f>
        <v>0.00350264644</v>
      </c>
      <c r="C69" s="0" t="n">
        <f aca="false">(C58^3*(J61+2*J68) + C58*J69+4*J69) * 2</f>
        <v>0.02801874372</v>
      </c>
      <c r="D69" s="0" t="n">
        <f aca="false">(D58^3*(K61+2*K68) + D58*K69+4*K69) * 2</f>
        <v>0.22414517956</v>
      </c>
      <c r="E69" s="0" t="n">
        <f aca="false">(E58^3*(L61+2*L68) + E58*L69+4*L69) * 2</f>
        <v>1.79315198148</v>
      </c>
      <c r="H69" s="0" t="s">
        <v>52</v>
      </c>
      <c r="I69" s="0" t="n">
        <f aca="false">1.525*10^-9</f>
        <v>1.525E-009</v>
      </c>
      <c r="J69" s="0" t="n">
        <f aca="false">1.525*10^-9</f>
        <v>1.525E-009</v>
      </c>
      <c r="K69" s="0" t="n">
        <f aca="false">1.525*10^-9</f>
        <v>1.525E-009</v>
      </c>
      <c r="L69" s="0" t="n">
        <f aca="false">1.525*10^-9</f>
        <v>1.525E-009</v>
      </c>
    </row>
    <row r="70" customFormat="false" ht="12.8" hidden="false" customHeight="false" outlineLevel="0" collapsed="false">
      <c r="B70" s="0" t="n">
        <f aca="false">4*(B59^3*(I61+2*I68)+B59*I69+16*I69)</f>
        <v>0.00087604896</v>
      </c>
      <c r="C70" s="0" t="n">
        <f aca="false">4*(C59^3*(J61+2*J68)+C59*J69+16*J69)</f>
        <v>0.00700536608</v>
      </c>
      <c r="D70" s="0" t="n">
        <f aca="false">4*(D59^3*(K61+2*K68)+D59*K69+16*K69)</f>
        <v>0.05603756064</v>
      </c>
      <c r="E70" s="0" t="n">
        <f aca="false">4*(E59^3*(L61+2*L68)+E59*L69+16*L69)</f>
        <v>0.44829043232</v>
      </c>
      <c r="H70" s="0" t="s">
        <v>53</v>
      </c>
      <c r="I70" s="0" t="n">
        <f aca="false"> 1/ (6.82*10^9) * 8</f>
        <v>1.17302052785924E-009</v>
      </c>
      <c r="J70" s="0" t="n">
        <f aca="false"> 1/ (6.82*10^9) * 8</f>
        <v>1.17302052785924E-009</v>
      </c>
      <c r="K70" s="0" t="n">
        <f aca="false"> 1/ (6.82*10^9) * 8</f>
        <v>1.17302052785924E-009</v>
      </c>
      <c r="L70" s="0" t="n">
        <f aca="false"> 1/ (6.82*10^9) * 8</f>
        <v>1.17302052785924E-009</v>
      </c>
    </row>
    <row r="71" customFormat="false" ht="12.8" hidden="false" customHeight="false" outlineLevel="0" collapsed="false">
      <c r="B71" s="0" t="n">
        <f aca="false">8*(B60^3*(I61+2*I68)+B60*I69+64*I69)</f>
        <v>0.00022006144</v>
      </c>
      <c r="C71" s="0" t="n">
        <f aca="false">8*(C60^3*(J61+2*J68)+C60*J69+64*J69)</f>
        <v>0.00175268352</v>
      </c>
      <c r="D71" s="0" t="n">
        <f aca="false">8*(D60^3*(K61+2*K68)+D60*K69+64*K69)</f>
        <v>0.01401131776</v>
      </c>
      <c r="E71" s="0" t="n">
        <f aca="false">8*(E60^3*(L61+2*L68)+E60*L69+64*L69)</f>
        <v>0.11207570688</v>
      </c>
    </row>
    <row r="72" customFormat="false" ht="12.8" hidden="false" customHeight="false" outlineLevel="0" collapsed="false">
      <c r="B72" s="0" t="n">
        <f aca="false">16*(B61^3*(I61+2*I68)+B61*I70+256*I70)</f>
        <v>5.98275453372434E-005</v>
      </c>
      <c r="C72" s="0" t="n">
        <f aca="false">16*(C61^3*(J61+2*J68)+C61*J70+256*J70)</f>
        <v>0.000443185758592375</v>
      </c>
      <c r="D72" s="0" t="n">
        <f aca="false">16*(D61^3*(K61+2*K68)+D61*K70+256*K70)</f>
        <v>0.00350824970510264</v>
      </c>
      <c r="E72" s="0" t="n">
        <f aca="false">16*(E61^3*(L61+2*L68)+E61*L70+256*L70)</f>
        <v>0.0280251577581232</v>
      </c>
    </row>
    <row r="73" customFormat="false" ht="12.8" hidden="false" customHeight="false" outlineLevel="0" collapsed="false"/>
    <row r="74" customFormat="false" ht="12.8" hidden="false" customHeight="false" outlineLevel="0" collapsed="false">
      <c r="A74" s="0" t="s">
        <v>48</v>
      </c>
      <c r="B74" s="0" t="n">
        <f aca="false">B57^3 * I61</f>
        <v>0.00729808896</v>
      </c>
      <c r="C74" s="0" t="n">
        <f aca="false">C57^3 * J61</f>
        <v>0.05838471168</v>
      </c>
      <c r="D74" s="0" t="n">
        <f aca="false">D57^3 * K61</f>
        <v>0.46707769344</v>
      </c>
      <c r="E74" s="0" t="n">
        <f aca="false">E57^3 * L61</f>
        <v>3.73662154752</v>
      </c>
    </row>
    <row r="75" customFormat="false" ht="12.8" hidden="false" customHeight="false" outlineLevel="0" collapsed="false"/>
    <row r="76" customFormat="false" ht="12.8" hidden="false" customHeight="false" outlineLevel="0" collapsed="false">
      <c r="B76" s="0" t="n">
        <v>256</v>
      </c>
      <c r="C76" s="0" t="n">
        <v>512</v>
      </c>
      <c r="D76" s="0" t="n">
        <v>1024</v>
      </c>
      <c r="E76" s="0" t="n">
        <v>2048</v>
      </c>
    </row>
    <row r="77" customFormat="false" ht="12.8" hidden="false" customHeight="false" outlineLevel="0" collapsed="false">
      <c r="A77" s="0" t="s">
        <v>2</v>
      </c>
      <c r="B77" s="1" t="n">
        <v>0.181485</v>
      </c>
      <c r="C77" s="1" t="n">
        <v>0.194254</v>
      </c>
      <c r="D77" s="1" t="n">
        <v>0.324605</v>
      </c>
      <c r="E77" s="1" t="n">
        <v>1.877765</v>
      </c>
    </row>
    <row r="78" customFormat="false" ht="12.8" hidden="false" customHeight="false" outlineLevel="0" collapsed="false">
      <c r="A78" s="0" t="s">
        <v>5</v>
      </c>
      <c r="B78" s="1" t="n">
        <v>0.093285</v>
      </c>
      <c r="C78" s="1" t="n">
        <v>0.03084</v>
      </c>
      <c r="D78" s="1" t="n">
        <v>0.058468</v>
      </c>
      <c r="E78" s="1" t="n">
        <v>0.313036</v>
      </c>
    </row>
    <row r="85" customFormat="false" ht="12.9" hidden="false" customHeight="false" outlineLevel="0" collapsed="false">
      <c r="B85" s="0" t="s">
        <v>47</v>
      </c>
      <c r="C85" s="0" t="s">
        <v>51</v>
      </c>
      <c r="D85" s="0" t="s">
        <v>54</v>
      </c>
      <c r="E85" s="0" t="s">
        <v>48</v>
      </c>
    </row>
    <row r="86" customFormat="false" ht="12.8" hidden="false" customHeight="false" outlineLevel="0" collapsed="false">
      <c r="A86" s="0" t="s">
        <v>2</v>
      </c>
      <c r="B86" s="0" t="n">
        <v>0.93415538688</v>
      </c>
      <c r="C86" s="0" t="n">
        <v>1.79315198148</v>
      </c>
      <c r="D86" s="1" t="n">
        <v>1.877765</v>
      </c>
      <c r="E86" s="0" t="n">
        <v>3.73662154752</v>
      </c>
    </row>
    <row r="87" customFormat="false" ht="12.8" hidden="false" customHeight="false" outlineLevel="0" collapsed="false">
      <c r="A87" s="0" t="s">
        <v>3</v>
      </c>
      <c r="B87" s="0" t="n">
        <v>0.23353884672</v>
      </c>
      <c r="C87" s="0" t="n">
        <v>0.44829043232</v>
      </c>
      <c r="D87" s="1" t="n">
        <v>2.155725</v>
      </c>
      <c r="E87" s="0" t="n">
        <v>3.73662154752</v>
      </c>
    </row>
    <row r="88" customFormat="false" ht="12.8" hidden="false" customHeight="false" outlineLevel="0" collapsed="false">
      <c r="A88" s="0" t="s">
        <v>4</v>
      </c>
      <c r="B88" s="0" t="n">
        <v>0.05838471168</v>
      </c>
      <c r="C88" s="0" t="n">
        <v>0.11207570688</v>
      </c>
      <c r="D88" s="1" t="n">
        <v>1.542819</v>
      </c>
      <c r="E88" s="0" t="n">
        <v>3.73662154752</v>
      </c>
    </row>
    <row r="89" customFormat="false" ht="12.8" hidden="false" customHeight="false" outlineLevel="0" collapsed="false">
      <c r="A89" s="0" t="s">
        <v>55</v>
      </c>
      <c r="B89" s="0" t="n">
        <v>0.01459617792</v>
      </c>
      <c r="C89" s="0" t="n">
        <v>0.0280251577581232</v>
      </c>
      <c r="D89" s="1" t="n">
        <v>0.313036</v>
      </c>
      <c r="E89" s="0" t="n">
        <v>3.73662154752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2020-05-28T17:03:56Z</dcterms:created>
  <dc:creator/>
  <dc:description/>
  <dc:language>en-GB</dc:language>
  <cp:lastModifiedBy/>
  <dcterms:modified xsi:type="dcterms:W3CDTF">2020-06-02T17:57:32Z</dcterms:modified>
  <cp:revision>4</cp:revision>
  <dc:subject/>
  <dc:title/>
</cp:coreProperties>
</file>