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/>
  <mc:AlternateContent xmlns:mc="http://schemas.openxmlformats.org/markup-compatibility/2006">
    <mc:Choice Requires="x15">
      <x15ac:absPath xmlns:x15ac="http://schemas.microsoft.com/office/spreadsheetml/2010/11/ac" url="C:\Users\Neroro\Google Drive\KTH\DD2356\Assignment2\"/>
    </mc:Choice>
  </mc:AlternateContent>
  <xr:revisionPtr revIDLastSave="0" documentId="13_ncr:1_{88DA029A-1B0C-4F66-9DB8-EBB682C197E3}" xr6:coauthVersionLast="45" xr6:coauthVersionMax="45" xr10:uidLastSave="{00000000-0000-0000-0000-000000000000}"/>
  <bookViews>
    <workbookView xWindow="5070" yWindow="5070" windowWidth="28800" windowHeight="15885" tabRatio="50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87402513" val="976" rev="124" rev64="64" revOS="3" revMin="124" revMax="0"/>
      <pm:docPrefs xmlns:pm="smNativeData" id="1587402513" fixedDigits="0" showNotice="1" showFrameBounds="1" autoChart="1" recalcOnPrint="1" recalcOnCopy="1" finalRounding="1" compatTextArt="1" tab="567" useDefinedPrintRange="1" printArea="currentSheet"/>
      <pm:compatibility xmlns:pm="smNativeData" id="1587402513" overlapCells="1"/>
      <pm:defCurrency xmlns:pm="smNativeData" id="1587402513"/>
    </ext>
  </extLst>
</workbook>
</file>

<file path=xl/calcChain.xml><?xml version="1.0" encoding="utf-8"?>
<calcChain xmlns="http://schemas.openxmlformats.org/spreadsheetml/2006/main">
  <c r="I148" i="1" l="1"/>
  <c r="I149" i="1"/>
  <c r="I150" i="1"/>
  <c r="G150" i="1" s="1"/>
  <c r="G149" i="1"/>
  <c r="G148" i="1"/>
  <c r="H150" i="1"/>
  <c r="H148" i="1"/>
  <c r="H149" i="1"/>
  <c r="F124" i="1"/>
  <c r="F125" i="1"/>
  <c r="F126" i="1"/>
  <c r="F127" i="1"/>
  <c r="F128" i="1"/>
  <c r="F129" i="1"/>
  <c r="F130" i="1"/>
  <c r="F131" i="1"/>
  <c r="F132" i="1"/>
  <c r="F123" i="1"/>
  <c r="F135" i="1"/>
  <c r="F136" i="1"/>
  <c r="F137" i="1"/>
  <c r="F138" i="1"/>
  <c r="F139" i="1"/>
  <c r="F140" i="1"/>
  <c r="F141" i="1"/>
  <c r="F142" i="1"/>
  <c r="F143" i="1"/>
  <c r="F134" i="1"/>
  <c r="G134" i="1"/>
  <c r="G135" i="1"/>
  <c r="H118" i="1"/>
  <c r="G118" i="1"/>
  <c r="H117" i="1"/>
  <c r="G117" i="1"/>
  <c r="H116" i="1"/>
  <c r="G116" i="1"/>
  <c r="H114" i="1"/>
  <c r="G114" i="1"/>
  <c r="H113" i="1"/>
  <c r="G113" i="1"/>
  <c r="H112" i="1"/>
  <c r="G112" i="1"/>
  <c r="H81" i="1"/>
  <c r="G81" i="1"/>
  <c r="H80" i="1"/>
  <c r="G80" i="1"/>
  <c r="H79" i="1"/>
  <c r="G79" i="1"/>
  <c r="H78" i="1"/>
  <c r="G78" i="1"/>
  <c r="H77" i="1"/>
  <c r="G77" i="1"/>
  <c r="H75" i="1"/>
  <c r="G75" i="1"/>
  <c r="H74" i="1"/>
  <c r="G74" i="1"/>
  <c r="I49" i="1"/>
  <c r="H49" i="1"/>
  <c r="I48" i="1"/>
  <c r="H48" i="1"/>
  <c r="I47" i="1"/>
  <c r="I46" i="1"/>
  <c r="H45" i="1"/>
  <c r="I42" i="1"/>
  <c r="H42" i="1"/>
  <c r="I41" i="1"/>
  <c r="H41" i="1"/>
  <c r="I40" i="1"/>
  <c r="H40" i="1"/>
  <c r="I39" i="1"/>
  <c r="H39" i="1"/>
  <c r="I38" i="1"/>
  <c r="H38" i="1"/>
  <c r="I36" i="1"/>
  <c r="H36" i="1"/>
  <c r="I35" i="1"/>
  <c r="H35" i="1"/>
  <c r="I34" i="1"/>
  <c r="H34" i="1"/>
  <c r="I33" i="1"/>
  <c r="H33" i="1"/>
  <c r="I32" i="1"/>
  <c r="H32" i="1"/>
  <c r="I29" i="1"/>
  <c r="H29" i="1"/>
  <c r="I27" i="1"/>
  <c r="H27" i="1"/>
  <c r="I26" i="1"/>
  <c r="H26" i="1"/>
  <c r="H20" i="1"/>
  <c r="H19" i="1"/>
  <c r="H18" i="1"/>
  <c r="H17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G133" i="1"/>
</calcChain>
</file>

<file path=xl/sharedStrings.xml><?xml version="1.0" encoding="utf-8"?>
<sst xmlns="http://schemas.openxmlformats.org/spreadsheetml/2006/main" count="32" uniqueCount="22">
  <si>
    <t>Threads</t>
  </si>
  <si>
    <t xml:space="preserve">Avg rate </t>
  </si>
  <si>
    <t>Guided</t>
  </si>
  <si>
    <t>Static</t>
  </si>
  <si>
    <t>Dynamic</t>
  </si>
  <si>
    <t>Auto</t>
  </si>
  <si>
    <t>ms</t>
  </si>
  <si>
    <t>Serial</t>
  </si>
  <si>
    <t>Parallel</t>
  </si>
  <si>
    <t xml:space="preserve">Critical </t>
  </si>
  <si>
    <t>Local</t>
  </si>
  <si>
    <t>PAD</t>
  </si>
  <si>
    <t>Pad</t>
  </si>
  <si>
    <t>DFTW</t>
  </si>
  <si>
    <t>second</t>
  </si>
  <si>
    <t>Simple</t>
  </si>
  <si>
    <t>Reduced</t>
  </si>
  <si>
    <t xml:space="preserve">Static </t>
  </si>
  <si>
    <t>guided</t>
  </si>
  <si>
    <t xml:space="preserve"> </t>
  </si>
  <si>
    <t>static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</si>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</sst>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87402513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n-gb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t>Average bandwidth - threads 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Blad1!$H$1</c:f>
              <c:strCache>
                <c:ptCount val="1"/>
                <c:pt idx="0">
                  <c:v>Avg rate </c:v>
                </c:pt>
              </c:strCache>
            </c:strRef>
          </c:tx>
          <c:spPr>
            <a:ln w="19050">
              <a:solidFill>
                <a:srgbClr val="4472C4"/>
              </a:solidFill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ln w="9525">
                <a:solidFill>
                  <a:srgbClr val="595959"/>
                </a:solidFill>
              </a:ln>
            </c:spPr>
          </c:errBars>
          <c:xVal>
            <c:numRef>
              <c:f>Blad1!$A$2:$A$11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Blad1!$H$2:$H$11</c:f>
              <c:numCache>
                <c:formatCode>General</c:formatCode>
                <c:ptCount val="10"/>
                <c:pt idx="0">
                  <c:v>6.8089355468749995</c:v>
                </c:pt>
                <c:pt idx="1">
                  <c:v>11.148144531250001</c:v>
                </c:pt>
                <c:pt idx="2">
                  <c:v>22.226147460937497</c:v>
                </c:pt>
                <c:pt idx="3">
                  <c:v>36.396777343750003</c:v>
                </c:pt>
                <c:pt idx="4">
                  <c:v>39.657885742187496</c:v>
                </c:pt>
                <c:pt idx="5">
                  <c:v>40.026391601562501</c:v>
                </c:pt>
                <c:pt idx="6">
                  <c:v>39.9666748046875</c:v>
                </c:pt>
                <c:pt idx="7">
                  <c:v>40.29345703125</c:v>
                </c:pt>
                <c:pt idx="8">
                  <c:v>44.134033203125</c:v>
                </c:pt>
                <c:pt idx="9">
                  <c:v>40.8505859375</c:v>
                </c:pt>
              </c:numCache>
            </c:numRef>
          </c:y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D9CD-4C61-BD75-D6F133416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1"/>
      </c:scatterChart>
      <c:valAx>
        <c:axId val="10"/>
        <c:scaling>
          <c:orientation val="minMax"/>
        </c:scaling>
        <c:delete val="0"/>
        <c:axPos val="b"/>
        <c:majorGridlines>
          <c:spPr>
            <a:ln w="9525">
              <a:solidFill>
                <a:srgbClr val="D8D8D8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i="0" u="none" strike="noStrike" kern="100">
                    <a:solidFill>
                      <a:srgbClr val="595959"/>
                    </a:solidFill>
                    <a:latin typeface="Calibri" charset="0"/>
                  </a:defRPr>
                </a:pPr>
                <a:r>
                  <a:t>Threads</a:t>
                </a:r>
              </a:p>
            </c:rich>
          </c:tx>
          <c:overlay val="0"/>
          <c:spPr>
            <a:noFill/>
            <a:ln w="9525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</c:spPr>
        <c:txPr>
          <a:bodyPr rot="4800000" anchor="ctr" anchorCtr="1"/>
          <a:lstStyle/>
          <a:p>
            <a:pPr>
              <a:defRPr lang="en-gb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n-SE"/>
          </a:p>
        </c:txPr>
        <c:crossAx val="11"/>
        <c:crosses val="autoZero"/>
        <c:crossBetween val="midCat"/>
      </c:val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title>
          <c:tx>
            <c:rich>
              <a:bodyPr rot="16200000"/>
              <a:lstStyle/>
              <a:p>
                <a:pPr>
                  <a:defRPr lang="en-gb" sz="1000" b="0" i="0" u="none" strike="noStrike" kern="100">
                    <a:solidFill>
                      <a:srgbClr val="595959"/>
                    </a:solidFill>
                    <a:latin typeface="Calibri" charset="0"/>
                  </a:defRPr>
                </a:pPr>
                <a:r>
                  <a:t>GB/s</a:t>
                </a:r>
              </a:p>
            </c:rich>
          </c:tx>
          <c:overlay val="0"/>
          <c:spPr>
            <a:noFill/>
            <a:ln w="9525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</c:spPr>
        <c:txPr>
          <a:bodyPr rot="4800000" anchor="ctr" anchorCtr="1"/>
          <a:lstStyle/>
          <a:p>
            <a:pPr>
              <a:defRPr lang="en-gb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n-SE"/>
          </a:p>
        </c:txPr>
        <c:crossAx val="10"/>
        <c:crosses val="autoZero"/>
        <c:crossBetween val="midCat"/>
      </c:valAx>
      <c:spPr>
        <a:noFill/>
        <a:ln w="9525">
          <a:noFill/>
        </a:ln>
      </c:spPr>
    </c:plotArea>
    <c:legend>
      <c:legendPos val="r"/>
      <c:overlay val="0"/>
      <c:spPr>
        <a:noFill/>
        <a:ln w="9525">
          <a:noFill/>
        </a:ln>
      </c:spPr>
      <c:txPr>
        <a:bodyPr/>
        <a:lstStyle/>
        <a:p>
          <a:pPr>
            <a:defRPr lang="en-gb" sz="900" b="0" i="0" u="none" strike="noStrike" kern="100">
              <a:solidFill>
                <a:srgbClr val="595959"/>
              </a:solidFill>
              <a:latin typeface="Calibri" charset="0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D8D8D8"/>
      </a:solidFill>
    </a:ln>
  </c:spPr>
  <c:txPr>
    <a:bodyPr rot="0" anchor="t"/>
    <a:lstStyle/>
    <a:p>
      <a:pPr>
        <a:defRPr lang="en-gb" sz="1000" b="0" i="0" u="none" strike="noStrike" kern="100">
          <a:solidFill>
            <a:srgbClr val="000000"/>
          </a:solidFill>
          <a:latin typeface="Calibri" charset="0"/>
        </a:defRPr>
      </a:pPr>
      <a:endParaRPr lang="en-SE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87402513" val="15"/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Blad1!$B$123:$B$132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Blad1!$G$123:$G$132</c:f>
              <c:numCache>
                <c:formatCode>General</c:formatCode>
                <c:ptCount val="10"/>
                <c:pt idx="0">
                  <c:v>6.9200000000000008</c:v>
                </c:pt>
                <c:pt idx="1">
                  <c:v>3.9006780000000005</c:v>
                </c:pt>
                <c:pt idx="2">
                  <c:v>2.094632666666667</c:v>
                </c:pt>
                <c:pt idx="3">
                  <c:v>1.0802573333333332</c:v>
                </c:pt>
                <c:pt idx="4">
                  <c:v>0.73612500000000003</c:v>
                </c:pt>
                <c:pt idx="5">
                  <c:v>0.6234263333333333</c:v>
                </c:pt>
                <c:pt idx="6">
                  <c:v>0.81594333333333335</c:v>
                </c:pt>
                <c:pt idx="7">
                  <c:v>0.68503733333333339</c:v>
                </c:pt>
                <c:pt idx="8">
                  <c:v>0.5953679999999999</c:v>
                </c:pt>
                <c:pt idx="9">
                  <c:v>0.53416666666666668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9-4252-8CB7-A22AE51AE3CA}"/>
            </c:ext>
          </c:extLst>
        </c:ser>
        <c:ser>
          <c:idx val="1"/>
          <c:order val="1"/>
          <c:tx>
            <c:v>Reduced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Blad1!$B$134:$B$143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Blad1!$G$134:$G$143</c:f>
              <c:numCache>
                <c:formatCode>General</c:formatCode>
                <c:ptCount val="10"/>
                <c:pt idx="0">
                  <c:v>5.1522506666666672</c:v>
                </c:pt>
                <c:pt idx="1">
                  <c:v>3.2662230000000001</c:v>
                </c:pt>
                <c:pt idx="2">
                  <c:v>2.0419056666666666</c:v>
                </c:pt>
                <c:pt idx="3">
                  <c:v>1.1070789999999999</c:v>
                </c:pt>
                <c:pt idx="4">
                  <c:v>0.79589199999999993</c:v>
                </c:pt>
                <c:pt idx="5">
                  <c:v>0.64414199999999999</c:v>
                </c:pt>
                <c:pt idx="6">
                  <c:v>0.6884579999999999</c:v>
                </c:pt>
                <c:pt idx="7">
                  <c:v>0.66292633333333328</c:v>
                </c:pt>
                <c:pt idx="8">
                  <c:v>0.57490499999999989</c:v>
                </c:pt>
                <c:pt idx="9">
                  <c:v>0.52109700000000003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89-4252-8CB7-A22AE51AE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591615"/>
        <c:axId val="916425007"/>
      </c:scatterChart>
      <c:valAx>
        <c:axId val="107159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16425007"/>
        <c:crosses val="autoZero"/>
        <c:crossBetween val="midCat"/>
      </c:valAx>
      <c:valAx>
        <c:axId val="9164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7159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n-gb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t>Average bandwidth - schedulers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472C4"/>
            </a:solidFill>
            <a:ln w="9525">
              <a:noFill/>
            </a:ln>
          </c:spPr>
          <c:invertIfNegative val="0"/>
          <c:cat>
            <c:strRef>
              <c:f>Blad1!$A$17:$A$20</c:f>
              <c:strCache>
                <c:ptCount val="4"/>
                <c:pt idx="0">
                  <c:v>Guided</c:v>
                </c:pt>
                <c:pt idx="1">
                  <c:v>Static</c:v>
                </c:pt>
                <c:pt idx="2">
                  <c:v>Dynamic</c:v>
                </c:pt>
                <c:pt idx="3">
                  <c:v>Auto</c:v>
                </c:pt>
              </c:strCache>
            </c:strRef>
          </c:cat>
          <c:val>
            <c:numRef>
              <c:f>Blad1!$H$17:$H$20</c:f>
              <c:numCache>
                <c:formatCode>General</c:formatCode>
                <c:ptCount val="4"/>
                <c:pt idx="0">
                  <c:v>40.8505859375</c:v>
                </c:pt>
                <c:pt idx="1">
                  <c:v>40.487060546875</c:v>
                </c:pt>
                <c:pt idx="2">
                  <c:v>0.357177734375</c:v>
                </c:pt>
                <c:pt idx="3">
                  <c:v>44.170166015625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0FCA-454C-8D81-690D8F6FC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"/>
        <c:axId val="11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 rot="16200000"/>
              <a:lstStyle/>
              <a:p>
                <a:pPr>
                  <a:defRPr lang="en-gb" sz="1000" b="0" i="0" u="none" strike="noStrike" kern="100">
                    <a:solidFill>
                      <a:srgbClr val="595959"/>
                    </a:solidFill>
                    <a:latin typeface="Calibri" charset="0"/>
                  </a:defRPr>
                </a:pPr>
                <a:r>
                  <a:t>Schedule</a:t>
                </a:r>
              </a:p>
            </c:rich>
          </c:tx>
          <c:overlay val="0"/>
          <c:spPr>
            <a:noFill/>
            <a:ln w="9525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4800000" anchor="ctr" anchorCtr="1"/>
          <a:lstStyle/>
          <a:p>
            <a:pPr>
              <a:defRPr lang="en-gb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n-SE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b"/>
        <c:majorGridlines>
          <c:spPr>
            <a:ln w="9525">
              <a:solidFill>
                <a:srgbClr val="D8D8D8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i="0" u="none" strike="noStrike" kern="100">
                    <a:solidFill>
                      <a:srgbClr val="595959"/>
                    </a:solidFill>
                    <a:latin typeface="Calibri" charset="0"/>
                  </a:defRPr>
                </a:pPr>
                <a:r>
                  <a:t>GB/s</a:t>
                </a:r>
              </a:p>
            </c:rich>
          </c:tx>
          <c:overlay val="0"/>
          <c:spPr>
            <a:noFill/>
            <a:ln w="9525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4800000" anchor="ctr" anchorCtr="1"/>
          <a:lstStyle/>
          <a:p>
            <a:pPr>
              <a:defRPr lang="en-gb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n-SE"/>
          </a:p>
        </c:txPr>
        <c:crossAx val="10"/>
        <c:crosses val="autoZero"/>
        <c:crossBetween val="between"/>
      </c:valAx>
      <c:spPr>
        <a:noFill/>
        <a:ln w="9525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solidFill>
        <a:srgbClr val="D8D8D8"/>
      </a:solidFill>
    </a:ln>
  </c:spPr>
  <c:txPr>
    <a:bodyPr rot="0" anchor="t"/>
    <a:lstStyle/>
    <a:p>
      <a:pPr>
        <a:defRPr lang="en-gb" sz="1000" b="0" i="0" u="none" strike="noStrike" kern="100">
          <a:solidFill>
            <a:srgbClr val="000000"/>
          </a:solidFill>
          <a:latin typeface="Calibri" charset="0"/>
        </a:defRPr>
      </a:pPr>
      <a:endParaRPr lang="en-SE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87402513" val="15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n-gb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sv-SE"/>
              <a:t>OMP critical performance / threads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19050">
              <a:solidFill>
                <a:srgbClr val="4472C4"/>
              </a:solidFill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Blad1!$I$32:$I$36</c:f>
                <c:numCache>
                  <c:formatCode>General</c:formatCode>
                  <c:ptCount val="5"/>
                  <c:pt idx="0">
                    <c:v>0.24248195809173106</c:v>
                  </c:pt>
                  <c:pt idx="1">
                    <c:v>2.1087911228948233E-2</c:v>
                  </c:pt>
                  <c:pt idx="2">
                    <c:v>2.47487373415291E-2</c:v>
                  </c:pt>
                  <c:pt idx="3">
                    <c:v>6.3641181635793034E-2</c:v>
                  </c:pt>
                  <c:pt idx="4">
                    <c:v>4.2605164006256337E-2</c:v>
                  </c:pt>
                </c:numCache>
              </c:numRef>
            </c:plus>
            <c:minus>
              <c:numRef>
                <c:f>Blad1!$I$32:$I$36</c:f>
                <c:numCache>
                  <c:formatCode>General</c:formatCode>
                  <c:ptCount val="5"/>
                  <c:pt idx="0">
                    <c:v>0.24248195809173106</c:v>
                  </c:pt>
                  <c:pt idx="1">
                    <c:v>2.1087911228948233E-2</c:v>
                  </c:pt>
                  <c:pt idx="2">
                    <c:v>2.47487373415291E-2</c:v>
                  </c:pt>
                  <c:pt idx="3">
                    <c:v>6.3641181635793034E-2</c:v>
                  </c:pt>
                  <c:pt idx="4">
                    <c:v>4.2605164006256337E-2</c:v>
                  </c:pt>
                </c:numCache>
              </c:numRef>
            </c:minus>
            <c:spPr>
              <a:ln w="9525">
                <a:solidFill>
                  <a:srgbClr val="595959"/>
                </a:solidFill>
              </a:ln>
            </c:spPr>
          </c:errBars>
          <c:xVal>
            <c:numRef>
              <c:f>Blad1!$A$32:$A$36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Blad1!$H$32:$H$36</c:f>
              <c:numCache>
                <c:formatCode>General</c:formatCode>
                <c:ptCount val="5"/>
                <c:pt idx="0">
                  <c:v>0.92299999999999993</c:v>
                </c:pt>
                <c:pt idx="1">
                  <c:v>0.61380000000000001</c:v>
                </c:pt>
                <c:pt idx="2">
                  <c:v>0.5139999999999999</c:v>
                </c:pt>
                <c:pt idx="3">
                  <c:v>0.65180000000000005</c:v>
                </c:pt>
                <c:pt idx="4">
                  <c:v>0.73320000000000007</c:v>
                </c:pt>
              </c:numCache>
            </c:numRef>
          </c:y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19C5-4D87-8DBA-458AF777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1"/>
      </c:scatterChart>
      <c:valAx>
        <c:axId val="10"/>
        <c:scaling>
          <c:orientation val="minMax"/>
        </c:scaling>
        <c:delete val="0"/>
        <c:axPos val="b"/>
        <c:majorGridlines>
          <c:spPr>
            <a:ln w="9525">
              <a:solidFill>
                <a:srgbClr val="D8D8D8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i="0" u="none" strike="noStrike" kern="100">
                    <a:solidFill>
                      <a:srgbClr val="595959"/>
                    </a:solidFill>
                    <a:latin typeface="Calibri" charset="0"/>
                  </a:defRPr>
                </a:pPr>
                <a:r>
                  <a:rPr lang="sv-SE"/>
                  <a:t>Threads</a:t>
                </a:r>
              </a:p>
            </c:rich>
          </c:tx>
          <c:overlay val="0"/>
          <c:spPr>
            <a:noFill/>
            <a:ln w="9525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</c:spPr>
        <c:txPr>
          <a:bodyPr rot="4800000" anchor="ctr" anchorCtr="1"/>
          <a:lstStyle/>
          <a:p>
            <a:pPr>
              <a:defRPr lang="en-gb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n-SE"/>
          </a:p>
        </c:txPr>
        <c:crossAx val="11"/>
        <c:crosses val="autoZero"/>
        <c:crossBetween val="midCat"/>
      </c:val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title>
          <c:tx>
            <c:rich>
              <a:bodyPr rot="16200000"/>
              <a:lstStyle/>
              <a:p>
                <a:pPr>
                  <a:defRPr lang="en-gb" sz="1000" b="0" i="0" u="none" strike="noStrike" kern="100">
                    <a:solidFill>
                      <a:srgbClr val="595959"/>
                    </a:solidFill>
                    <a:latin typeface="Calibri" charset="0"/>
                  </a:defRPr>
                </a:pPr>
                <a:r>
                  <a:rPr lang="sv-SE"/>
                  <a:t>ms</a:t>
                </a:r>
              </a:p>
            </c:rich>
          </c:tx>
          <c:overlay val="0"/>
          <c:spPr>
            <a:noFill/>
            <a:ln w="9525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</c:spPr>
        <c:txPr>
          <a:bodyPr rot="4800000" anchor="ctr" anchorCtr="1"/>
          <a:lstStyle/>
          <a:p>
            <a:pPr>
              <a:defRPr lang="en-gb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n-SE"/>
          </a:p>
        </c:txPr>
        <c:crossAx val="10"/>
        <c:crosses val="autoZero"/>
        <c:crossBetween val="midCat"/>
      </c:valAx>
      <c:spPr>
        <a:noFill/>
        <a:ln w="9525">
          <a:noFill/>
        </a:ln>
      </c:spPr>
    </c:plotArea>
    <c:legend>
      <c:legendPos val="r"/>
      <c:overlay val="0"/>
      <c:spPr>
        <a:noFill/>
        <a:ln w="9525">
          <a:noFill/>
        </a:ln>
      </c:spPr>
      <c:txPr>
        <a:bodyPr/>
        <a:lstStyle/>
        <a:p>
          <a:pPr>
            <a:defRPr lang="en-gb" sz="900" b="0" i="0" u="none" strike="noStrike" kern="100">
              <a:solidFill>
                <a:srgbClr val="595959"/>
              </a:solidFill>
              <a:latin typeface="Calibri" charset="0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D8D8D8"/>
      </a:solidFill>
    </a:ln>
  </c:spPr>
  <c:txPr>
    <a:bodyPr rot="0" anchor="t"/>
    <a:lstStyle/>
    <a:p>
      <a:pPr>
        <a:defRPr lang="en-gb" sz="1000" b="0" i="0" u="none" strike="noStrike" kern="100">
          <a:solidFill>
            <a:srgbClr val="000000"/>
          </a:solidFill>
          <a:latin typeface="Calibri" charset="0"/>
        </a:defRPr>
      </a:pPr>
      <a:endParaRPr lang="en-SE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87402513" val="15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n-gb" sz="18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sv-SE"/>
              <a:t>performance / threads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4472C4"/>
              </a:solidFill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Blad1!$I$38:$I$42</c:f>
                <c:numCache>
                  <c:formatCode>General</c:formatCode>
                  <c:ptCount val="5"/>
                  <c:pt idx="0">
                    <c:v>0.1817806370326609</c:v>
                  </c:pt>
                  <c:pt idx="1">
                    <c:v>3.7226334764518441E-2</c:v>
                  </c:pt>
                  <c:pt idx="2">
                    <c:v>5.1241584674949284E-2</c:v>
                  </c:pt>
                  <c:pt idx="3">
                    <c:v>8.0126774551332061E-2</c:v>
                  </c:pt>
                  <c:pt idx="4">
                    <c:v>5.2618437833139797E-2</c:v>
                  </c:pt>
                </c:numCache>
              </c:numRef>
            </c:plus>
            <c:minus>
              <c:numRef>
                <c:f>Blad1!$I$38:$I$42</c:f>
                <c:numCache>
                  <c:formatCode>General</c:formatCode>
                  <c:ptCount val="5"/>
                  <c:pt idx="0">
                    <c:v>0.1817806370326609</c:v>
                  </c:pt>
                  <c:pt idx="1">
                    <c:v>3.7226334764518441E-2</c:v>
                  </c:pt>
                  <c:pt idx="2">
                    <c:v>5.1241584674949284E-2</c:v>
                  </c:pt>
                  <c:pt idx="3">
                    <c:v>8.0126774551332061E-2</c:v>
                  </c:pt>
                  <c:pt idx="4">
                    <c:v>5.2618437833139797E-2</c:v>
                  </c:pt>
                </c:numCache>
              </c:numRef>
            </c:minus>
            <c:spPr>
              <a:ln w="9525">
                <a:solidFill>
                  <a:srgbClr val="595959"/>
                </a:solidFill>
              </a:ln>
            </c:spPr>
          </c:errBars>
          <c:xVal>
            <c:numRef>
              <c:f>Blad1!$A$38:$A$42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Blad1!$H$38:$H$42</c:f>
              <c:numCache>
                <c:formatCode>General</c:formatCode>
                <c:ptCount val="5"/>
                <c:pt idx="0">
                  <c:v>0.91679999999999995</c:v>
                </c:pt>
                <c:pt idx="1">
                  <c:v>0.62460000000000004</c:v>
                </c:pt>
                <c:pt idx="2">
                  <c:v>0.51019999999999999</c:v>
                </c:pt>
                <c:pt idx="3">
                  <c:v>0.65739999999999998</c:v>
                </c:pt>
                <c:pt idx="4">
                  <c:v>0.78879999999999983</c:v>
                </c:pt>
              </c:numCache>
            </c:numRef>
          </c:y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FA0C-4D4F-8B7F-12532E02DF8B}"/>
            </c:ext>
          </c:extLst>
        </c:ser>
        <c:ser>
          <c:idx val="1"/>
          <c:order val="1"/>
          <c:tx>
            <c:v>old</c:v>
          </c:tx>
          <c:spPr>
            <a:ln w="19050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Blad1!$A$32:$A$36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Blad1!$H$32:$H$36</c:f>
              <c:numCache>
                <c:formatCode>General</c:formatCode>
                <c:ptCount val="5"/>
                <c:pt idx="0">
                  <c:v>0.92299999999999993</c:v>
                </c:pt>
                <c:pt idx="1">
                  <c:v>0.61380000000000001</c:v>
                </c:pt>
                <c:pt idx="2">
                  <c:v>0.5139999999999999</c:v>
                </c:pt>
                <c:pt idx="3">
                  <c:v>0.65180000000000005</c:v>
                </c:pt>
                <c:pt idx="4">
                  <c:v>0.73320000000000007</c:v>
                </c:pt>
              </c:numCache>
            </c:numRef>
          </c:y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FA0C-4D4F-8B7F-12532E02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1"/>
      </c:scatterChart>
      <c:valAx>
        <c:axId val="10"/>
        <c:scaling>
          <c:orientation val="minMax"/>
        </c:scaling>
        <c:delete val="0"/>
        <c:axPos val="b"/>
        <c:majorGridlines>
          <c:spPr>
            <a:ln w="9525">
              <a:solidFill>
                <a:srgbClr val="D8D8D8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i="0" u="none" strike="noStrike" kern="100">
                    <a:solidFill>
                      <a:srgbClr val="595959"/>
                    </a:solidFill>
                    <a:latin typeface="Calibri" charset="0"/>
                  </a:defRPr>
                </a:pPr>
                <a:r>
                  <a:rPr lang="sv-SE"/>
                  <a:t>Threads</a:t>
                </a:r>
              </a:p>
            </c:rich>
          </c:tx>
          <c:overlay val="0"/>
          <c:spPr>
            <a:noFill/>
            <a:ln w="9525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</c:spPr>
        <c:txPr>
          <a:bodyPr rot="4800000" anchor="ctr" anchorCtr="1"/>
          <a:lstStyle/>
          <a:p>
            <a:pPr>
              <a:defRPr lang="en-gb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n-SE"/>
          </a:p>
        </c:txPr>
        <c:crossAx val="11"/>
        <c:crosses val="autoZero"/>
        <c:crossBetween val="midCat"/>
      </c:val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title>
          <c:tx>
            <c:rich>
              <a:bodyPr rot="16200000"/>
              <a:lstStyle/>
              <a:p>
                <a:pPr>
                  <a:defRPr lang="en-gb" sz="1000" b="0" i="0" u="none" strike="noStrike" kern="100">
                    <a:solidFill>
                      <a:srgbClr val="595959"/>
                    </a:solidFill>
                    <a:latin typeface="Calibri" charset="0"/>
                  </a:defRPr>
                </a:pPr>
                <a:r>
                  <a:rPr lang="sv-SE"/>
                  <a:t>ms</a:t>
                </a:r>
              </a:p>
            </c:rich>
          </c:tx>
          <c:overlay val="0"/>
          <c:spPr>
            <a:noFill/>
            <a:ln w="9525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</c:spPr>
        <c:txPr>
          <a:bodyPr rot="4800000" anchor="ctr" anchorCtr="1"/>
          <a:lstStyle/>
          <a:p>
            <a:pPr>
              <a:defRPr lang="en-gb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n-SE"/>
          </a:p>
        </c:txPr>
        <c:crossAx val="10"/>
        <c:crosses val="autoZero"/>
        <c:crossBetween val="midCat"/>
      </c:valAx>
      <c:spPr>
        <a:noFill/>
        <a:ln w="9525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solidFill>
        <a:srgbClr val="D8D8D8"/>
      </a:solidFill>
    </a:ln>
  </c:spPr>
  <c:txPr>
    <a:bodyPr rot="0" anchor="t"/>
    <a:lstStyle/>
    <a:p>
      <a:pPr>
        <a:defRPr lang="en-gb" sz="1000" b="0" i="0" u="none" strike="noStrike" kern="100">
          <a:solidFill>
            <a:srgbClr val="000000"/>
          </a:solidFill>
          <a:latin typeface="Calibri" charset="0"/>
        </a:defRPr>
      </a:pPr>
      <a:endParaRPr lang="en-SE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87402513" val="15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n-gb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sv-SE"/>
              <a:t>Performance / threads (w. padding)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padding</c:v>
          </c:tx>
          <c:spPr>
            <a:ln w="19050">
              <a:solidFill>
                <a:srgbClr val="4472C4"/>
              </a:solidFill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Blad1!$I$45:$I$49</c:f>
                <c:numCache>
                  <c:formatCode>General</c:formatCode>
                  <c:ptCount val="5"/>
                  <c:pt idx="0">
                    <c:v>0.05</c:v>
                  </c:pt>
                  <c:pt idx="1">
                    <c:v>3.8486361220567554E-2</c:v>
                  </c:pt>
                  <c:pt idx="2">
                    <c:v>3.7137582042992584E-2</c:v>
                  </c:pt>
                  <c:pt idx="3">
                    <c:v>8.4414453738681561E-2</c:v>
                  </c:pt>
                  <c:pt idx="4">
                    <c:v>4.6674404120459832E-2</c:v>
                  </c:pt>
                </c:numCache>
              </c:numRef>
            </c:plus>
            <c:minus>
              <c:numRef>
                <c:f>Blad1!$I$45:$I$49</c:f>
                <c:numCache>
                  <c:formatCode>General</c:formatCode>
                  <c:ptCount val="5"/>
                  <c:pt idx="0">
                    <c:v>0.05</c:v>
                  </c:pt>
                  <c:pt idx="1">
                    <c:v>3.8486361220567554E-2</c:v>
                  </c:pt>
                  <c:pt idx="2">
                    <c:v>3.7137582042992584E-2</c:v>
                  </c:pt>
                  <c:pt idx="3">
                    <c:v>8.4414453738681561E-2</c:v>
                  </c:pt>
                  <c:pt idx="4">
                    <c:v>4.6674404120459832E-2</c:v>
                  </c:pt>
                </c:numCache>
              </c:numRef>
            </c:minus>
            <c:spPr>
              <a:ln w="9525">
                <a:solidFill>
                  <a:srgbClr val="595959"/>
                </a:solidFill>
              </a:ln>
            </c:spPr>
          </c:errBars>
          <c:xVal>
            <c:numRef>
              <c:f>Blad1!$A$45:$A$49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Blad1!$H$45:$H$49</c:f>
              <c:numCache>
                <c:formatCode>General</c:formatCode>
                <c:ptCount val="5"/>
                <c:pt idx="0">
                  <c:v>0.74287999999999998</c:v>
                </c:pt>
                <c:pt idx="1">
                  <c:v>0.62</c:v>
                </c:pt>
                <c:pt idx="2">
                  <c:v>0.45700000000000002</c:v>
                </c:pt>
                <c:pt idx="3">
                  <c:v>0.65460000000000007</c:v>
                </c:pt>
                <c:pt idx="4">
                  <c:v>0.7709999999999998</c:v>
                </c:pt>
              </c:numCache>
            </c:numRef>
          </c:y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2AA3-464C-9C73-1274F0DCA02D}"/>
            </c:ext>
          </c:extLst>
        </c:ser>
        <c:ser>
          <c:idx val="1"/>
          <c:order val="1"/>
          <c:tx>
            <c:v>without padding</c:v>
          </c:tx>
          <c:spPr>
            <a:ln w="19050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Blad1!$A$38:$A$42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Blad1!$H$38:$H$42</c:f>
              <c:numCache>
                <c:formatCode>General</c:formatCode>
                <c:ptCount val="5"/>
                <c:pt idx="0">
                  <c:v>0.91679999999999995</c:v>
                </c:pt>
                <c:pt idx="1">
                  <c:v>0.62460000000000004</c:v>
                </c:pt>
                <c:pt idx="2">
                  <c:v>0.51019999999999999</c:v>
                </c:pt>
                <c:pt idx="3">
                  <c:v>0.65739999999999998</c:v>
                </c:pt>
                <c:pt idx="4">
                  <c:v>0.78879999999999983</c:v>
                </c:pt>
              </c:numCache>
            </c:numRef>
          </c:y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2AA3-464C-9C73-1274F0DCA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1"/>
      </c:scatterChart>
      <c:valAx>
        <c:axId val="10"/>
        <c:scaling>
          <c:orientation val="minMax"/>
        </c:scaling>
        <c:delete val="0"/>
        <c:axPos val="b"/>
        <c:majorGridlines>
          <c:spPr>
            <a:ln w="9525">
              <a:solidFill>
                <a:srgbClr val="D8D8D8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i="0" u="none" strike="noStrike" kern="100">
                    <a:solidFill>
                      <a:srgbClr val="595959"/>
                    </a:solidFill>
                    <a:latin typeface="Calibri" charset="0"/>
                  </a:defRPr>
                </a:pPr>
                <a:r>
                  <a:rPr lang="sv-SE"/>
                  <a:t>Threads</a:t>
                </a:r>
              </a:p>
            </c:rich>
          </c:tx>
          <c:overlay val="0"/>
          <c:spPr>
            <a:noFill/>
            <a:ln w="9525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</c:spPr>
        <c:txPr>
          <a:bodyPr rot="4800000" anchor="ctr" anchorCtr="1"/>
          <a:lstStyle/>
          <a:p>
            <a:pPr>
              <a:defRPr lang="en-gb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n-SE"/>
          </a:p>
        </c:txPr>
        <c:crossAx val="11"/>
        <c:crosses val="autoZero"/>
        <c:crossBetween val="midCat"/>
      </c:val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title>
          <c:tx>
            <c:rich>
              <a:bodyPr rot="16200000"/>
              <a:lstStyle/>
              <a:p>
                <a:pPr>
                  <a:defRPr lang="en-gb" sz="1000" b="0" i="0" u="none" strike="noStrike" kern="100">
                    <a:solidFill>
                      <a:srgbClr val="595959"/>
                    </a:solidFill>
                    <a:latin typeface="Calibri" charset="0"/>
                  </a:defRPr>
                </a:pPr>
                <a:r>
                  <a:rPr lang="sv-SE"/>
                  <a:t>ms</a:t>
                </a:r>
              </a:p>
            </c:rich>
          </c:tx>
          <c:overlay val="0"/>
          <c:spPr>
            <a:noFill/>
            <a:ln w="9525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solidFill>
              <a:srgbClr val="BFBFBF"/>
            </a:solidFill>
          </a:ln>
        </c:spPr>
        <c:txPr>
          <a:bodyPr rot="4800000" anchor="ctr" anchorCtr="1"/>
          <a:lstStyle/>
          <a:p>
            <a:pPr>
              <a:defRPr lang="en-gb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n-SE"/>
          </a:p>
        </c:txPr>
        <c:crossAx val="10"/>
        <c:crosses val="autoZero"/>
        <c:crossBetween val="midCat"/>
      </c:valAx>
      <c:spPr>
        <a:noFill/>
        <a:ln w="9525">
          <a:noFill/>
        </a:ln>
      </c:spPr>
    </c:plotArea>
    <c:legend>
      <c:legendPos val="r"/>
      <c:overlay val="0"/>
      <c:spPr>
        <a:noFill/>
        <a:ln w="9525">
          <a:noFill/>
        </a:ln>
      </c:spPr>
      <c:txPr>
        <a:bodyPr/>
        <a:lstStyle/>
        <a:p>
          <a:pPr>
            <a:defRPr lang="en-gb" sz="900" b="0" i="0" u="none" strike="noStrike" kern="100">
              <a:solidFill>
                <a:srgbClr val="595959"/>
              </a:solidFill>
              <a:latin typeface="Calibri" charset="0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D8D8D8"/>
      </a:solidFill>
    </a:ln>
  </c:spPr>
  <c:txPr>
    <a:bodyPr rot="0" anchor="t"/>
    <a:lstStyle/>
    <a:p>
      <a:pPr>
        <a:defRPr lang="en-gb" sz="1000" b="0" i="0" u="none" strike="noStrike" kern="100">
          <a:solidFill>
            <a:srgbClr val="000000"/>
          </a:solidFill>
          <a:latin typeface="Calibri" charset="0"/>
        </a:defRPr>
      </a:pPr>
      <a:endParaRPr lang="en-SE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87402513" val="15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OMP</a:t>
            </a:r>
            <a:r>
              <a:rPr lang="sv-SE" baseline="0"/>
              <a:t> Critical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 critical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Blad1!$H$77:$H$81</c:f>
                <c:numCache>
                  <c:formatCode>General</c:formatCode>
                  <c:ptCount val="5"/>
                  <c:pt idx="0">
                    <c:v>0.27101605118516514</c:v>
                  </c:pt>
                  <c:pt idx="1">
                    <c:v>0.20688402548287774</c:v>
                  </c:pt>
                  <c:pt idx="2">
                    <c:v>5.7903367777703621E-2</c:v>
                  </c:pt>
                  <c:pt idx="3">
                    <c:v>5.2236960095319487E-2</c:v>
                  </c:pt>
                  <c:pt idx="4">
                    <c:v>0.54251018423620379</c:v>
                  </c:pt>
                </c:numCache>
              </c:numRef>
            </c:plus>
            <c:minus>
              <c:numRef>
                <c:f>Blad1!$H$77:$H$81</c:f>
                <c:numCache>
                  <c:formatCode>General</c:formatCode>
                  <c:ptCount val="5"/>
                  <c:pt idx="0">
                    <c:v>0.27101605118516514</c:v>
                  </c:pt>
                  <c:pt idx="1">
                    <c:v>0.20688402548287774</c:v>
                  </c:pt>
                  <c:pt idx="2">
                    <c:v>5.7903367777703621E-2</c:v>
                  </c:pt>
                  <c:pt idx="3">
                    <c:v>5.2236960095319487E-2</c:v>
                  </c:pt>
                  <c:pt idx="4">
                    <c:v>0.54251018423620379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Blad1!$A$77:$A$81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Blad1!$G$77:$G$81</c:f>
              <c:numCache>
                <c:formatCode>General</c:formatCode>
                <c:ptCount val="5"/>
                <c:pt idx="0">
                  <c:v>0.90119999999999989</c:v>
                </c:pt>
                <c:pt idx="1">
                  <c:v>0.64400000000000013</c:v>
                </c:pt>
                <c:pt idx="2">
                  <c:v>0.46639999999999993</c:v>
                </c:pt>
                <c:pt idx="3">
                  <c:v>0.51780000000000004</c:v>
                </c:pt>
                <c:pt idx="4">
                  <c:v>1.7716000000000003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D-4E1D-9A8A-4A9CB47E9610}"/>
            </c:ext>
          </c:extLst>
        </c:ser>
        <c:ser>
          <c:idx val="1"/>
          <c:order val="1"/>
          <c:tx>
            <c:v>Serial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Blad1!$L$71:$L$72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Blad1!$M$71:$M$72</c:f>
              <c:numCache>
                <c:formatCode>General</c:formatCode>
                <c:ptCount val="2"/>
                <c:pt idx="0">
                  <c:v>0.85799999999999998</c:v>
                </c:pt>
                <c:pt idx="1">
                  <c:v>0.85799999999999998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1D-4E1D-9A8A-4A9CB47E9610}"/>
            </c:ext>
          </c:extLst>
        </c:ser>
        <c:ser>
          <c:idx val="2"/>
          <c:order val="2"/>
          <c:tx>
            <c:v>Parallel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Blad1!$L$71:$L$72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Blad1!$N$71:$N$72</c:f>
              <c:numCache>
                <c:formatCode>General</c:formatCode>
                <c:ptCount val="2"/>
                <c:pt idx="0">
                  <c:v>1.2450000000000001</c:v>
                </c:pt>
                <c:pt idx="1">
                  <c:v>1.2450000000000001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1D-4E1D-9A8A-4A9CB47E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57903"/>
        <c:axId val="919316191"/>
      </c:scatterChart>
      <c:valAx>
        <c:axId val="87665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19316191"/>
        <c:crosses val="autoZero"/>
        <c:crossBetween val="midCat"/>
      </c:valAx>
      <c:valAx>
        <c:axId val="9193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7665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Updating local 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Updating local copies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Blad1!$H$83:$H$88</c:f>
                <c:numCache>
                  <c:formatCode>General</c:formatCode>
                  <c:ptCount val="6"/>
                  <c:pt idx="0">
                    <c:v>0.24913309695823241</c:v>
                  </c:pt>
                  <c:pt idx="1">
                    <c:v>0.14710200542480714</c:v>
                  </c:pt>
                  <c:pt idx="2">
                    <c:v>5.5901699437494741E-2</c:v>
                  </c:pt>
                  <c:pt idx="3">
                    <c:v>0.11612923835107163</c:v>
                  </c:pt>
                  <c:pt idx="4">
                    <c:v>0.11660917631130062</c:v>
                  </c:pt>
                  <c:pt idx="5">
                    <c:v>0.37453798205255495</c:v>
                  </c:pt>
                </c:numCache>
              </c:numRef>
            </c:plus>
            <c:minus>
              <c:numRef>
                <c:f>Blad1!$H$83:$H$88</c:f>
                <c:numCache>
                  <c:formatCode>General</c:formatCode>
                  <c:ptCount val="6"/>
                  <c:pt idx="0">
                    <c:v>0.24913309695823241</c:v>
                  </c:pt>
                  <c:pt idx="1">
                    <c:v>0.14710200542480714</c:v>
                  </c:pt>
                  <c:pt idx="2">
                    <c:v>5.5901699437494741E-2</c:v>
                  </c:pt>
                  <c:pt idx="3">
                    <c:v>0.11612923835107163</c:v>
                  </c:pt>
                  <c:pt idx="4">
                    <c:v>0.11660917631130062</c:v>
                  </c:pt>
                  <c:pt idx="5">
                    <c:v>0.37453798205255495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Blad1!$A$83:$A$88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Blad1!$G$83:$G$88</c:f>
              <c:numCache>
                <c:formatCode>General</c:formatCode>
                <c:ptCount val="6"/>
                <c:pt idx="0">
                  <c:v>1.0684000000000002</c:v>
                </c:pt>
                <c:pt idx="1">
                  <c:v>0.69099999999999995</c:v>
                </c:pt>
                <c:pt idx="2">
                  <c:v>0.49399999999999999</c:v>
                </c:pt>
                <c:pt idx="3">
                  <c:v>0.50900000000000012</c:v>
                </c:pt>
                <c:pt idx="4">
                  <c:v>0.5421999999999999</c:v>
                </c:pt>
                <c:pt idx="5">
                  <c:v>1.7167999999999999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1-4F91-BA84-B5E260422659}"/>
            </c:ext>
          </c:extLst>
        </c:ser>
        <c:ser>
          <c:idx val="1"/>
          <c:order val="1"/>
          <c:tx>
            <c:v>omp critical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Blad1!$A$77:$A$81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Blad1!$G$77:$G$81</c:f>
              <c:numCache>
                <c:formatCode>General</c:formatCode>
                <c:ptCount val="5"/>
                <c:pt idx="0">
                  <c:v>0.90119999999999989</c:v>
                </c:pt>
                <c:pt idx="1">
                  <c:v>0.64400000000000013</c:v>
                </c:pt>
                <c:pt idx="2">
                  <c:v>0.46639999999999993</c:v>
                </c:pt>
                <c:pt idx="3">
                  <c:v>0.51780000000000004</c:v>
                </c:pt>
                <c:pt idx="4">
                  <c:v>1.7716000000000003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1-4F91-BA84-B5E260422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53135"/>
        <c:axId val="882284191"/>
      </c:scatterChart>
      <c:valAx>
        <c:axId val="100435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82284191"/>
        <c:crosses val="autoZero"/>
        <c:crossBetween val="midCat"/>
      </c:valAx>
      <c:valAx>
        <c:axId val="8822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043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With padding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padding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Blad1!$H$90:$H$95</c:f>
                <c:numCache>
                  <c:formatCode>General</c:formatCode>
                  <c:ptCount val="6"/>
                  <c:pt idx="0">
                    <c:v>0.19732891323878513</c:v>
                  </c:pt>
                  <c:pt idx="1">
                    <c:v>0.18019239717590763</c:v>
                  </c:pt>
                  <c:pt idx="2">
                    <c:v>8.2241716908148257E-2</c:v>
                  </c:pt>
                  <c:pt idx="3">
                    <c:v>3.0319960422137748E-2</c:v>
                  </c:pt>
                  <c:pt idx="4">
                    <c:v>7.5493046037366895E-2</c:v>
                  </c:pt>
                  <c:pt idx="5">
                    <c:v>0.28999172401984163</c:v>
                  </c:pt>
                </c:numCache>
              </c:numRef>
            </c:plus>
            <c:minus>
              <c:numRef>
                <c:f>Blad1!$H$90:$H$95</c:f>
                <c:numCache>
                  <c:formatCode>General</c:formatCode>
                  <c:ptCount val="6"/>
                  <c:pt idx="0">
                    <c:v>0.19732891323878513</c:v>
                  </c:pt>
                  <c:pt idx="1">
                    <c:v>0.18019239717590763</c:v>
                  </c:pt>
                  <c:pt idx="2">
                    <c:v>8.2241716908148257E-2</c:v>
                  </c:pt>
                  <c:pt idx="3">
                    <c:v>3.0319960422137748E-2</c:v>
                  </c:pt>
                  <c:pt idx="4">
                    <c:v>7.5493046037366895E-2</c:v>
                  </c:pt>
                  <c:pt idx="5">
                    <c:v>0.28999172401984163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Blad1!$A$90:$A$95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Blad1!$G$90:$G$95</c:f>
              <c:numCache>
                <c:formatCode>General</c:formatCode>
                <c:ptCount val="6"/>
                <c:pt idx="0">
                  <c:v>0.82220000000000004</c:v>
                </c:pt>
                <c:pt idx="1">
                  <c:v>0.72440000000000004</c:v>
                </c:pt>
                <c:pt idx="2">
                  <c:v>0.58679999999999999</c:v>
                </c:pt>
                <c:pt idx="3">
                  <c:v>0.43240000000000001</c:v>
                </c:pt>
                <c:pt idx="4">
                  <c:v>0.5321999999999999</c:v>
                </c:pt>
                <c:pt idx="5">
                  <c:v>0.75120000000000009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7-49D5-9A94-DF813FCD5C66}"/>
            </c:ext>
          </c:extLst>
        </c:ser>
        <c:ser>
          <c:idx val="1"/>
          <c:order val="1"/>
          <c:tx>
            <c:v>without padding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Blad1!$A$83:$A$88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Blad1!$G$83:$G$88</c:f>
              <c:numCache>
                <c:formatCode>General</c:formatCode>
                <c:ptCount val="6"/>
                <c:pt idx="0">
                  <c:v>1.0684000000000002</c:v>
                </c:pt>
                <c:pt idx="1">
                  <c:v>0.69099999999999995</c:v>
                </c:pt>
                <c:pt idx="2">
                  <c:v>0.49399999999999999</c:v>
                </c:pt>
                <c:pt idx="3">
                  <c:v>0.50900000000000012</c:v>
                </c:pt>
                <c:pt idx="4">
                  <c:v>0.5421999999999999</c:v>
                </c:pt>
                <c:pt idx="5">
                  <c:v>1.7167999999999999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67-49D5-9A94-DF813FCD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96783"/>
        <c:axId val="878886799"/>
      </c:scatterChart>
      <c:valAx>
        <c:axId val="91869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78886799"/>
        <c:crosses val="autoZero"/>
        <c:crossBetween val="midCat"/>
      </c:valAx>
      <c:valAx>
        <c:axId val="8788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1869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Speed</a:t>
            </a:r>
            <a:r>
              <a:rPr lang="sv-SE" baseline="0"/>
              <a:t> up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Blad1!$H$98:$H$107</c:f>
                <c:numCache>
                  <c:formatCode>General</c:formatCode>
                  <c:ptCount val="10"/>
                  <c:pt idx="0">
                    <c:v>0.27264665778255931</c:v>
                  </c:pt>
                  <c:pt idx="1">
                    <c:v>0.34771329842731069</c:v>
                  </c:pt>
                  <c:pt idx="2">
                    <c:v>0.13902644352784113</c:v>
                  </c:pt>
                  <c:pt idx="3">
                    <c:v>3.1292059695711978E-2</c:v>
                  </c:pt>
                  <c:pt idx="4">
                    <c:v>3.8078865529318995E-4</c:v>
                  </c:pt>
                  <c:pt idx="5">
                    <c:v>8.0981412805655531E-3</c:v>
                  </c:pt>
                  <c:pt idx="6">
                    <c:v>1.8198358442452637E-3</c:v>
                  </c:pt>
                  <c:pt idx="7">
                    <c:v>4.934217749552587E-3</c:v>
                  </c:pt>
                  <c:pt idx="8">
                    <c:v>4.8845023083216883E-3</c:v>
                  </c:pt>
                  <c:pt idx="9">
                    <c:v>8.0237126568690163E-3</c:v>
                  </c:pt>
                </c:numCache>
              </c:numRef>
            </c:plus>
            <c:minus>
              <c:numRef>
                <c:f>Blad1!$H$98:$H$107</c:f>
                <c:numCache>
                  <c:formatCode>General</c:formatCode>
                  <c:ptCount val="10"/>
                  <c:pt idx="0">
                    <c:v>0.27264665778255931</c:v>
                  </c:pt>
                  <c:pt idx="1">
                    <c:v>0.34771329842731069</c:v>
                  </c:pt>
                  <c:pt idx="2">
                    <c:v>0.13902644352784113</c:v>
                  </c:pt>
                  <c:pt idx="3">
                    <c:v>3.1292059695711978E-2</c:v>
                  </c:pt>
                  <c:pt idx="4">
                    <c:v>3.8078865529318995E-4</c:v>
                  </c:pt>
                  <c:pt idx="5">
                    <c:v>8.0981412805655531E-3</c:v>
                  </c:pt>
                  <c:pt idx="6">
                    <c:v>1.8198358442452637E-3</c:v>
                  </c:pt>
                  <c:pt idx="7">
                    <c:v>4.934217749552587E-3</c:v>
                  </c:pt>
                  <c:pt idx="8">
                    <c:v>4.8845023083216883E-3</c:v>
                  </c:pt>
                  <c:pt idx="9">
                    <c:v>8.0237126568690163E-3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Blad1!$A$98:$A$107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Blad1!$G$98:$G$107</c:f>
              <c:numCache>
                <c:formatCode>General</c:formatCode>
                <c:ptCount val="10"/>
                <c:pt idx="0">
                  <c:v>5.9017999999999997</c:v>
                </c:pt>
                <c:pt idx="1">
                  <c:v>3.1432507999999997</c:v>
                </c:pt>
                <c:pt idx="2">
                  <c:v>1.6855799999999999</c:v>
                </c:pt>
                <c:pt idx="3">
                  <c:v>0.8654400000000001</c:v>
                </c:pt>
                <c:pt idx="4">
                  <c:v>0.58570000000000011</c:v>
                </c:pt>
                <c:pt idx="5">
                  <c:v>0.47699379999999997</c:v>
                </c:pt>
                <c:pt idx="6">
                  <c:v>0.48535099999999998</c:v>
                </c:pt>
                <c:pt idx="7">
                  <c:v>0.42865640000000005</c:v>
                </c:pt>
                <c:pt idx="8">
                  <c:v>0.37888840000000001</c:v>
                </c:pt>
                <c:pt idx="9">
                  <c:v>0.33847360000000004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8-499C-BEBD-393E519A1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15295"/>
        <c:axId val="771491423"/>
      </c:scatterChart>
      <c:valAx>
        <c:axId val="8803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1491423"/>
        <c:crosses val="autoZero"/>
        <c:crossBetween val="midCat"/>
      </c:valAx>
      <c:valAx>
        <c:axId val="7714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803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</xdr:row>
      <xdr:rowOff>161925</xdr:rowOff>
    </xdr:from>
    <xdr:to>
      <xdr:col>19</xdr:col>
      <xdr:colOff>66675</xdr:colOff>
      <xdr:row>16</xdr:row>
      <xdr:rowOff>47625</xdr:rowOff>
    </xdr:to>
    <xdr:graphicFrame macro="">
      <xdr:nvGraphicFramePr>
        <xdr:cNvPr id="6" name="Diagram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17</xdr:row>
      <xdr:rowOff>123825</xdr:rowOff>
    </xdr:from>
    <xdr:to>
      <xdr:col>19</xdr:col>
      <xdr:colOff>95250</xdr:colOff>
      <xdr:row>33</xdr:row>
      <xdr:rowOff>9525</xdr:rowOff>
    </xdr:to>
    <xdr:graphicFrame macro="">
      <xdr:nvGraphicFramePr>
        <xdr:cNvPr id="5" name="Diagram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161925</xdr:colOff>
      <xdr:row>34</xdr:row>
      <xdr:rowOff>66675</xdr:rowOff>
    </xdr:from>
    <xdr:to>
      <xdr:col>19</xdr:col>
      <xdr:colOff>466725</xdr:colOff>
      <xdr:row>48</xdr:row>
      <xdr:rowOff>142875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394970</xdr:colOff>
      <xdr:row>50</xdr:row>
      <xdr:rowOff>175895</xdr:rowOff>
    </xdr:from>
    <xdr:to>
      <xdr:col>19</xdr:col>
      <xdr:colOff>90170</xdr:colOff>
      <xdr:row>65</xdr:row>
      <xdr:rowOff>61595</xdr:rowOff>
    </xdr:to>
    <xdr:graphicFrame macro="">
      <xdr:nvGraphicFramePr>
        <xdr:cNvPr id="3" name="Diagram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594995</xdr:colOff>
      <xdr:row>53</xdr:row>
      <xdr:rowOff>185420</xdr:rowOff>
    </xdr:from>
    <xdr:to>
      <xdr:col>10</xdr:col>
      <xdr:colOff>323850</xdr:colOff>
      <xdr:row>70</xdr:row>
      <xdr:rowOff>114300</xdr:rowOff>
    </xdr:to>
    <xdr:graphicFrame macro="">
      <xdr:nvGraphicFramePr>
        <xdr:cNvPr id="2" name="Diagram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542925</xdr:colOff>
      <xdr:row>73</xdr:row>
      <xdr:rowOff>61912</xdr:rowOff>
    </xdr:from>
    <xdr:to>
      <xdr:col>18</xdr:col>
      <xdr:colOff>228600</xdr:colOff>
      <xdr:row>89</xdr:row>
      <xdr:rowOff>171450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2E64769-C37A-4243-A296-634FC38F6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566736</xdr:colOff>
      <xdr:row>90</xdr:row>
      <xdr:rowOff>71437</xdr:rowOff>
    </xdr:from>
    <xdr:to>
      <xdr:col>19</xdr:col>
      <xdr:colOff>457199</xdr:colOff>
      <xdr:row>108</xdr:row>
      <xdr:rowOff>142875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58C5FB85-3E89-4683-8CB3-3ADF4D501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566737</xdr:colOff>
      <xdr:row>109</xdr:row>
      <xdr:rowOff>100012</xdr:rowOff>
    </xdr:from>
    <xdr:to>
      <xdr:col>17</xdr:col>
      <xdr:colOff>261937</xdr:colOff>
      <xdr:row>123</xdr:row>
      <xdr:rowOff>176212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BF132124-8051-4410-878A-AB59A72DC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490537</xdr:colOff>
      <xdr:row>124</xdr:row>
      <xdr:rowOff>33337</xdr:rowOff>
    </xdr:from>
    <xdr:to>
      <xdr:col>17</xdr:col>
      <xdr:colOff>185737</xdr:colOff>
      <xdr:row>138</xdr:row>
      <xdr:rowOff>109537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51A0DBA-A4DE-40EC-9E8F-3CE0AF918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557212</xdr:colOff>
      <xdr:row>141</xdr:row>
      <xdr:rowOff>147637</xdr:rowOff>
    </xdr:from>
    <xdr:to>
      <xdr:col>18</xdr:col>
      <xdr:colOff>252412</xdr:colOff>
      <xdr:row>156</xdr:row>
      <xdr:rowOff>33337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618C5598-3E09-4A42-9F26-E5C2C0124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"/>
  <sheetViews>
    <sheetView tabSelected="1" topLeftCell="A110" workbookViewId="0">
      <selection activeCell="C153" sqref="C153"/>
    </sheetView>
  </sheetViews>
  <sheetFormatPr defaultRowHeight="15" x14ac:dyDescent="0.25"/>
  <cols>
    <col min="9" max="9" width="12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H1" t="s">
        <v>1</v>
      </c>
    </row>
    <row r="2" spans="1:9" x14ac:dyDescent="0.25">
      <c r="A2">
        <v>1</v>
      </c>
      <c r="B2">
        <v>7056.6</v>
      </c>
      <c r="C2">
        <v>6988.2</v>
      </c>
      <c r="D2">
        <v>6861.9</v>
      </c>
      <c r="E2">
        <v>6982.7</v>
      </c>
      <c r="H2">
        <f t="shared" ref="H2:H11" si="0">AVERAGEA(B2:F2)/1024</f>
        <v>6.8089355468749995</v>
      </c>
      <c r="I2">
        <f t="shared" ref="I2:I11" si="1">_xlfn.STDEV.P(B2:E2)/1024</f>
        <v>6.8456282455115064E-2</v>
      </c>
    </row>
    <row r="3" spans="1:9" x14ac:dyDescent="0.25">
      <c r="A3">
        <v>2</v>
      </c>
      <c r="B3">
        <v>11408.2</v>
      </c>
      <c r="C3">
        <v>11416.2</v>
      </c>
      <c r="D3">
        <v>11426.1</v>
      </c>
      <c r="E3">
        <v>11412.3</v>
      </c>
      <c r="H3">
        <f t="shared" si="0"/>
        <v>11.148144531250001</v>
      </c>
      <c r="I3">
        <f t="shared" si="1"/>
        <v>6.4818301435071481E-3</v>
      </c>
    </row>
    <row r="4" spans="1:9" x14ac:dyDescent="0.25">
      <c r="A4">
        <v>4</v>
      </c>
      <c r="B4">
        <v>22743.4</v>
      </c>
      <c r="C4">
        <v>22768.799999999999</v>
      </c>
      <c r="D4">
        <v>22769.599999999999</v>
      </c>
      <c r="E4">
        <v>22756.5</v>
      </c>
      <c r="H4">
        <f t="shared" si="0"/>
        <v>22.226147460937497</v>
      </c>
      <c r="I4">
        <f t="shared" si="1"/>
        <v>1.0434691411030008E-2</v>
      </c>
    </row>
    <row r="5" spans="1:9" x14ac:dyDescent="0.25">
      <c r="A5">
        <v>8</v>
      </c>
      <c r="B5">
        <v>37243.4</v>
      </c>
      <c r="C5">
        <v>37295.1</v>
      </c>
      <c r="D5">
        <v>37297.199999999997</v>
      </c>
      <c r="E5">
        <v>37245.5</v>
      </c>
      <c r="H5">
        <f t="shared" si="0"/>
        <v>36.396777343750003</v>
      </c>
      <c r="I5">
        <f t="shared" si="1"/>
        <v>2.5264957190316788E-2</v>
      </c>
    </row>
    <row r="6" spans="1:9" x14ac:dyDescent="0.25">
      <c r="A6">
        <v>12</v>
      </c>
      <c r="B6">
        <v>40322.6</v>
      </c>
      <c r="C6">
        <v>40517.300000000003</v>
      </c>
      <c r="D6">
        <v>40825.4</v>
      </c>
      <c r="E6">
        <v>40773.4</v>
      </c>
      <c r="H6">
        <f t="shared" si="0"/>
        <v>39.657885742187496</v>
      </c>
      <c r="I6">
        <f t="shared" si="1"/>
        <v>0.19791259276229514</v>
      </c>
    </row>
    <row r="7" spans="1:9" x14ac:dyDescent="0.25">
      <c r="A7">
        <v>16</v>
      </c>
      <c r="B7">
        <v>41087.9</v>
      </c>
      <c r="C7">
        <v>40900.1</v>
      </c>
      <c r="D7">
        <v>40932.5</v>
      </c>
      <c r="E7">
        <v>41027.599999999999</v>
      </c>
      <c r="H7">
        <f t="shared" si="0"/>
        <v>40.026391601562501</v>
      </c>
      <c r="I7">
        <f t="shared" si="1"/>
        <v>7.2999316558513411E-2</v>
      </c>
    </row>
    <row r="8" spans="1:9" x14ac:dyDescent="0.25">
      <c r="A8">
        <v>20</v>
      </c>
      <c r="B8">
        <v>40962.5</v>
      </c>
      <c r="C8">
        <v>40950</v>
      </c>
      <c r="D8">
        <v>40756</v>
      </c>
      <c r="E8">
        <v>41035</v>
      </c>
      <c r="H8">
        <f t="shared" si="0"/>
        <v>39.9666748046875</v>
      </c>
      <c r="I8">
        <f t="shared" si="1"/>
        <v>0.10088555608584503</v>
      </c>
    </row>
    <row r="9" spans="1:9" x14ac:dyDescent="0.25">
      <c r="A9">
        <v>24</v>
      </c>
      <c r="B9">
        <v>41310</v>
      </c>
      <c r="C9">
        <v>41249</v>
      </c>
      <c r="D9">
        <v>41280</v>
      </c>
      <c r="E9">
        <v>41203</v>
      </c>
      <c r="H9">
        <f t="shared" si="0"/>
        <v>40.29345703125</v>
      </c>
      <c r="I9">
        <f t="shared" si="1"/>
        <v>3.8660652767221811E-2</v>
      </c>
    </row>
    <row r="10" spans="1:9" x14ac:dyDescent="0.25">
      <c r="A10">
        <v>28</v>
      </c>
      <c r="B10">
        <v>43405</v>
      </c>
      <c r="C10">
        <v>45764</v>
      </c>
      <c r="D10">
        <v>40922</v>
      </c>
      <c r="E10">
        <v>50682</v>
      </c>
      <c r="H10">
        <f t="shared" si="0"/>
        <v>44.134033203125</v>
      </c>
      <c r="I10">
        <f t="shared" si="1"/>
        <v>3.5174402170719983</v>
      </c>
    </row>
    <row r="11" spans="1:9" x14ac:dyDescent="0.25">
      <c r="A11">
        <v>32</v>
      </c>
      <c r="B11">
        <v>40765</v>
      </c>
      <c r="C11">
        <v>40765</v>
      </c>
      <c r="D11">
        <v>42679</v>
      </c>
      <c r="E11">
        <v>43115</v>
      </c>
      <c r="H11">
        <f t="shared" si="0"/>
        <v>40.8505859375</v>
      </c>
      <c r="I11">
        <f t="shared" si="1"/>
        <v>1.0518434962486509</v>
      </c>
    </row>
    <row r="17" spans="1:9" x14ac:dyDescent="0.25">
      <c r="A17" t="s">
        <v>2</v>
      </c>
      <c r="B17">
        <v>40765</v>
      </c>
      <c r="C17">
        <v>40765</v>
      </c>
      <c r="D17">
        <v>42679</v>
      </c>
      <c r="E17">
        <v>43115</v>
      </c>
      <c r="H17">
        <f>AVERAGEA(B17:F17)/1024</f>
        <v>40.8505859375</v>
      </c>
    </row>
    <row r="18" spans="1:9" x14ac:dyDescent="0.25">
      <c r="A18" t="s">
        <v>3</v>
      </c>
      <c r="B18">
        <v>40497</v>
      </c>
      <c r="C18">
        <v>44407</v>
      </c>
      <c r="D18">
        <v>40456</v>
      </c>
      <c r="E18">
        <v>40475</v>
      </c>
      <c r="H18">
        <f>AVERAGEA(B18:F18)/1024</f>
        <v>40.487060546875</v>
      </c>
    </row>
    <row r="19" spans="1:9" x14ac:dyDescent="0.25">
      <c r="A19" t="s">
        <v>4</v>
      </c>
      <c r="B19">
        <v>433</v>
      </c>
      <c r="C19">
        <v>324</v>
      </c>
      <c r="D19">
        <v>276</v>
      </c>
      <c r="E19">
        <v>430</v>
      </c>
      <c r="H19">
        <f>AVERAGEA(B19:F19)/1024</f>
        <v>0.357177734375</v>
      </c>
    </row>
    <row r="20" spans="1:9" x14ac:dyDescent="0.25">
      <c r="A20" t="s">
        <v>5</v>
      </c>
      <c r="B20">
        <v>47849</v>
      </c>
      <c r="C20">
        <v>42848</v>
      </c>
      <c r="D20">
        <v>49658</v>
      </c>
      <c r="E20">
        <v>40566</v>
      </c>
      <c r="H20">
        <f>AVERAGEA(B20:F20)/1024</f>
        <v>44.170166015625</v>
      </c>
    </row>
    <row r="25" spans="1:9" x14ac:dyDescent="0.25">
      <c r="A25">
        <v>977.25</v>
      </c>
      <c r="B25">
        <v>860757</v>
      </c>
      <c r="H25" t="s">
        <v>6</v>
      </c>
    </row>
    <row r="26" spans="1:9" x14ac:dyDescent="0.25">
      <c r="A26" t="s">
        <v>7</v>
      </c>
      <c r="B26">
        <v>2.0500000000000002E-3</v>
      </c>
      <c r="C26">
        <v>2.0830000000000002E-3</v>
      </c>
      <c r="D26">
        <v>2.0790000000000001E-3</v>
      </c>
      <c r="E26">
        <v>2.098E-3</v>
      </c>
      <c r="F26">
        <v>2.0800000000000003E-3</v>
      </c>
      <c r="H26">
        <f>AVERAGEA(B26:F26)*1000</f>
        <v>2.0780000000000003</v>
      </c>
      <c r="I26">
        <f>_xlfn.STDEV.S(B26:F26)*1000</f>
        <v>1.7421251390184311E-2</v>
      </c>
    </row>
    <row r="27" spans="1:9" x14ac:dyDescent="0.25">
      <c r="B27">
        <v>7.94E-4</v>
      </c>
      <c r="C27">
        <v>7.8100000000000001E-4</v>
      </c>
      <c r="D27">
        <v>8.5400000000000027E-4</v>
      </c>
      <c r="E27">
        <v>8.52E-4</v>
      </c>
      <c r="F27">
        <v>8.1899999999999996E-4</v>
      </c>
      <c r="H27">
        <f>AVERAGEA(B27:F27)*1000</f>
        <v>0.82000000000000006</v>
      </c>
      <c r="I27">
        <f>_xlfn.STDEV.S(B27:F27)*1000</f>
        <v>3.3083228379346595E-2</v>
      </c>
    </row>
    <row r="28" spans="1:9" x14ac:dyDescent="0.25">
      <c r="A28">
        <v>962.6191050000001</v>
      </c>
      <c r="B28">
        <v>739889</v>
      </c>
    </row>
    <row r="29" spans="1:9" x14ac:dyDescent="0.25">
      <c r="A29" t="s">
        <v>8</v>
      </c>
      <c r="B29">
        <v>5.0999999999999993E-4</v>
      </c>
      <c r="C29">
        <v>5.4900000000000001E-4</v>
      </c>
      <c r="D29">
        <v>5.6400000000000005E-4</v>
      </c>
      <c r="E29">
        <v>4.8199999999999995E-4</v>
      </c>
      <c r="F29">
        <v>5.1699999999999999E-4</v>
      </c>
      <c r="H29">
        <f>AVERAGEA(B29:F29)*1000</f>
        <v>0.52440000000000009</v>
      </c>
      <c r="I29">
        <f>_xlfn.STDEV.S(B29:F29)*1000</f>
        <v>3.2531523173684976E-2</v>
      </c>
    </row>
    <row r="30" spans="1:9" x14ac:dyDescent="0.25">
      <c r="A30">
        <v>977.25</v>
      </c>
      <c r="B30">
        <v>860757</v>
      </c>
    </row>
    <row r="31" spans="1:9" x14ac:dyDescent="0.25">
      <c r="A31" t="s">
        <v>9</v>
      </c>
    </row>
    <row r="32" spans="1:9" x14ac:dyDescent="0.25">
      <c r="A32">
        <v>12</v>
      </c>
      <c r="B32">
        <v>7.7399999999999984E-4</v>
      </c>
      <c r="C32">
        <v>7.5699999999999986E-4</v>
      </c>
      <c r="D32">
        <v>1.158E-3</v>
      </c>
      <c r="E32">
        <v>1.2149999999999999E-3</v>
      </c>
      <c r="F32">
        <v>7.1099999999999994E-4</v>
      </c>
      <c r="H32">
        <f>AVERAGEA(B32:F32)*1000</f>
        <v>0.92299999999999993</v>
      </c>
      <c r="I32">
        <f>_xlfn.STDEV.S(B32:F32)*1000</f>
        <v>0.24248195809173106</v>
      </c>
    </row>
    <row r="33" spans="1:9" x14ac:dyDescent="0.25">
      <c r="A33">
        <v>8</v>
      </c>
      <c r="B33">
        <v>6.0499999999999996E-4</v>
      </c>
      <c r="C33">
        <v>6.2500000000000001E-4</v>
      </c>
      <c r="D33">
        <v>6.4000000000000005E-4</v>
      </c>
      <c r="E33">
        <v>5.8399999999999999E-4</v>
      </c>
      <c r="F33">
        <v>6.1499999999999999E-4</v>
      </c>
      <c r="H33">
        <f>AVERAGEA(B33:F33)*1000</f>
        <v>0.61380000000000001</v>
      </c>
      <c r="I33">
        <f>_xlfn.STDEV.S(B33:F33)*1000</f>
        <v>2.1087911228948233E-2</v>
      </c>
    </row>
    <row r="34" spans="1:9" x14ac:dyDescent="0.25">
      <c r="A34">
        <v>4</v>
      </c>
      <c r="B34">
        <v>5.4199999999999995E-4</v>
      </c>
      <c r="C34">
        <v>5.0000000000000001E-4</v>
      </c>
      <c r="D34">
        <v>4.8799999999999999E-4</v>
      </c>
      <c r="E34">
        <v>5.0100000000000014E-4</v>
      </c>
      <c r="F34">
        <v>5.3899999999999987E-4</v>
      </c>
      <c r="H34">
        <f>AVERAGEA(B34:F34)*1000</f>
        <v>0.5139999999999999</v>
      </c>
      <c r="I34">
        <f>_xlfn.STDEV.S(B34:F34)*1000</f>
        <v>2.47487373415291E-2</v>
      </c>
    </row>
    <row r="35" spans="1:9" x14ac:dyDescent="0.25">
      <c r="A35">
        <v>2</v>
      </c>
      <c r="B35">
        <v>5.9900000000000014E-4</v>
      </c>
      <c r="C35">
        <v>6.4800000000000014E-4</v>
      </c>
      <c r="D35">
        <v>5.8E-4</v>
      </c>
      <c r="E35">
        <v>7.1600000000000006E-4</v>
      </c>
      <c r="F35">
        <v>7.1600000000000006E-4</v>
      </c>
      <c r="H35">
        <f>AVERAGEA(B35:F35)*1000</f>
        <v>0.65180000000000005</v>
      </c>
      <c r="I35">
        <f>_xlfn.STDEV.S(B35:F35)*1000</f>
        <v>6.3641181635793034E-2</v>
      </c>
    </row>
    <row r="36" spans="1:9" x14ac:dyDescent="0.25">
      <c r="A36">
        <v>1</v>
      </c>
      <c r="B36">
        <v>7.6099999999999996E-4</v>
      </c>
      <c r="C36">
        <v>7.3700000000000002E-4</v>
      </c>
      <c r="D36">
        <v>7.4899999999999977E-4</v>
      </c>
      <c r="E36">
        <v>6.5899999999999997E-4</v>
      </c>
      <c r="F36">
        <v>7.6000000000000015E-4</v>
      </c>
      <c r="H36">
        <f>AVERAGEA(B36:F36)*1000</f>
        <v>0.73320000000000007</v>
      </c>
      <c r="I36">
        <f>_xlfn.STDEV.S(B36:F36)*1000</f>
        <v>4.2605164006256337E-2</v>
      </c>
    </row>
    <row r="37" spans="1:9" x14ac:dyDescent="0.25">
      <c r="A37" t="s">
        <v>10</v>
      </c>
    </row>
    <row r="38" spans="1:9" x14ac:dyDescent="0.25">
      <c r="A38">
        <v>12</v>
      </c>
      <c r="B38">
        <v>9.279999999999999E-4</v>
      </c>
      <c r="C38">
        <v>7.7499999999999986E-4</v>
      </c>
      <c r="D38">
        <v>8.9300000000000002E-4</v>
      </c>
      <c r="E38">
        <v>1.217E-3</v>
      </c>
      <c r="F38">
        <v>7.7099999999999998E-4</v>
      </c>
      <c r="H38">
        <f>AVERAGEA(B38:F38)*1000</f>
        <v>0.91679999999999995</v>
      </c>
      <c r="I38">
        <f>_xlfn.STDEV.S(B38:F38)*1000</f>
        <v>0.1817806370326609</v>
      </c>
    </row>
    <row r="39" spans="1:9" x14ac:dyDescent="0.25">
      <c r="A39">
        <v>8</v>
      </c>
      <c r="B39">
        <v>6.1600000000000001E-4</v>
      </c>
      <c r="C39">
        <v>5.9399999999999991E-4</v>
      </c>
      <c r="D39">
        <v>6.8799999999999981E-4</v>
      </c>
      <c r="E39">
        <v>6.2300000000000007E-4</v>
      </c>
      <c r="F39">
        <v>6.020000000000001E-4</v>
      </c>
      <c r="H39">
        <f>AVERAGEA(B39:F39)*1000</f>
        <v>0.62460000000000004</v>
      </c>
      <c r="I39">
        <f>_xlfn.STDEV.S(B39:F39)*1000</f>
        <v>3.7226334764518441E-2</v>
      </c>
    </row>
    <row r="40" spans="1:9" x14ac:dyDescent="0.25">
      <c r="A40">
        <v>4</v>
      </c>
      <c r="B40">
        <v>4.9200000000000003E-4</v>
      </c>
      <c r="C40">
        <v>4.5700000000000005E-4</v>
      </c>
      <c r="D40">
        <v>5.7499999999999999E-4</v>
      </c>
      <c r="E40">
        <v>5.53E-4</v>
      </c>
      <c r="F40">
        <v>4.7400000000000003E-4</v>
      </c>
      <c r="H40">
        <f>AVERAGEA(B40:F40)*1000</f>
        <v>0.51019999999999999</v>
      </c>
      <c r="I40">
        <f>_xlfn.STDEV.S(B40:F40)*1000</f>
        <v>5.1241584674949284E-2</v>
      </c>
    </row>
    <row r="41" spans="1:9" x14ac:dyDescent="0.25">
      <c r="A41">
        <v>2</v>
      </c>
      <c r="B41">
        <v>6.600000000000001E-4</v>
      </c>
      <c r="C41">
        <v>5.5900000000000004E-4</v>
      </c>
      <c r="D41">
        <v>7.4399999999999998E-4</v>
      </c>
      <c r="E41">
        <v>7.2699999999999989E-4</v>
      </c>
      <c r="F41">
        <v>5.9699999999999998E-4</v>
      </c>
      <c r="H41">
        <f>AVERAGEA(B41:F41)*1000</f>
        <v>0.65739999999999998</v>
      </c>
      <c r="I41">
        <f>_xlfn.STDEV.S(B41:F41)*1000</f>
        <v>8.0126774551332061E-2</v>
      </c>
    </row>
    <row r="42" spans="1:9" x14ac:dyDescent="0.25">
      <c r="A42">
        <v>1</v>
      </c>
      <c r="B42">
        <v>7.8399999999999976E-4</v>
      </c>
      <c r="C42">
        <v>8.7399999999999989E-4</v>
      </c>
      <c r="D42">
        <v>7.8899999999999988E-4</v>
      </c>
      <c r="E42">
        <v>7.6499999999999984E-4</v>
      </c>
      <c r="F42">
        <v>7.3200000000000001E-4</v>
      </c>
      <c r="H42">
        <f>AVERAGEA(B42:F42)*1000</f>
        <v>0.78879999999999983</v>
      </c>
      <c r="I42">
        <f>_xlfn.STDEV.S(B42:F42)*1000</f>
        <v>5.2618437833139797E-2</v>
      </c>
    </row>
    <row r="44" spans="1:9" x14ac:dyDescent="0.25">
      <c r="A44" t="s">
        <v>11</v>
      </c>
    </row>
    <row r="45" spans="1:9" x14ac:dyDescent="0.25">
      <c r="A45">
        <v>12</v>
      </c>
      <c r="B45">
        <v>7.6000000000000015E-4</v>
      </c>
      <c r="C45">
        <v>8.7399999999999989E-4</v>
      </c>
      <c r="D45">
        <v>7.3799999999999994E-4</v>
      </c>
      <c r="E45">
        <v>1.1540000000000001E-4</v>
      </c>
      <c r="F45">
        <v>1.2270000000000002E-3</v>
      </c>
      <c r="H45">
        <f>AVERAGEA(B45:F45)*1000</f>
        <v>0.74287999999999998</v>
      </c>
      <c r="I45">
        <v>0.05</v>
      </c>
    </row>
    <row r="46" spans="1:9" x14ac:dyDescent="0.25">
      <c r="A46">
        <v>8</v>
      </c>
      <c r="B46">
        <v>5.9399999999999991E-4</v>
      </c>
      <c r="C46">
        <v>6.7400000000000001E-4</v>
      </c>
      <c r="D46">
        <v>6.8400000000000015E-4</v>
      </c>
      <c r="E46">
        <v>6.6400000000000009E-4</v>
      </c>
      <c r="F46">
        <v>6.2E-4</v>
      </c>
      <c r="H46">
        <v>0.62</v>
      </c>
      <c r="I46">
        <f>_xlfn.STDEV.S(B46:F46)*1000</f>
        <v>3.8486361220567554E-2</v>
      </c>
    </row>
    <row r="47" spans="1:9" x14ac:dyDescent="0.25">
      <c r="A47">
        <v>4</v>
      </c>
      <c r="B47">
        <v>5.2400000000000016E-4</v>
      </c>
      <c r="C47">
        <v>5.5200000000000008E-4</v>
      </c>
      <c r="D47">
        <v>4.8599999999999994E-4</v>
      </c>
      <c r="E47">
        <v>4.5999999999999996E-4</v>
      </c>
      <c r="F47">
        <v>4.7899999999999999E-4</v>
      </c>
      <c r="H47">
        <v>0.45700000000000002</v>
      </c>
      <c r="I47">
        <f>_xlfn.STDEV.S(B47:F47)*1000</f>
        <v>3.7137582042992584E-2</v>
      </c>
    </row>
    <row r="48" spans="1:9" x14ac:dyDescent="0.25">
      <c r="A48">
        <v>2</v>
      </c>
      <c r="B48">
        <v>6.0499999999999996E-4</v>
      </c>
      <c r="C48">
        <v>5.8200000000000005E-4</v>
      </c>
      <c r="D48">
        <v>7.6000000000000015E-4</v>
      </c>
      <c r="E48">
        <v>5.9399999999999991E-4</v>
      </c>
      <c r="F48">
        <v>7.3200000000000001E-4</v>
      </c>
      <c r="H48">
        <f>AVERAGEA(B48:F48)*1000</f>
        <v>0.65460000000000007</v>
      </c>
      <c r="I48">
        <f>_xlfn.STDEV.S(B48:F48)*1000</f>
        <v>8.4414453738681561E-2</v>
      </c>
    </row>
    <row r="49" spans="1:9" x14ac:dyDescent="0.25">
      <c r="A49">
        <v>1</v>
      </c>
      <c r="B49">
        <v>7.9199999999999984E-4</v>
      </c>
      <c r="C49">
        <v>7.8899999999999988E-4</v>
      </c>
      <c r="D49">
        <v>8.2299999999999984E-4</v>
      </c>
      <c r="E49">
        <v>7.4899999999999977E-4</v>
      </c>
      <c r="F49">
        <v>7.0199999999999993E-4</v>
      </c>
      <c r="H49">
        <f>AVERAGEA(B49:F49)*1000</f>
        <v>0.7709999999999998</v>
      </c>
      <c r="I49">
        <f>_xlfn.STDEV.S(B49:F49)*1000</f>
        <v>4.6674404120459832E-2</v>
      </c>
    </row>
    <row r="71" spans="1:14" x14ac:dyDescent="0.25">
      <c r="L71">
        <v>1</v>
      </c>
      <c r="M71">
        <v>0.85799999999999998</v>
      </c>
      <c r="N71">
        <v>1.2450000000000001</v>
      </c>
    </row>
    <row r="72" spans="1:14" x14ac:dyDescent="0.25">
      <c r="L72">
        <v>12</v>
      </c>
      <c r="M72">
        <v>0.85799999999999998</v>
      </c>
      <c r="N72">
        <v>1.2450000000000001</v>
      </c>
    </row>
    <row r="74" spans="1:14" x14ac:dyDescent="0.25">
      <c r="A74" t="s">
        <v>7</v>
      </c>
      <c r="B74">
        <v>9.0199999999999992E-4</v>
      </c>
      <c r="C74">
        <v>7.2499999999999995E-4</v>
      </c>
      <c r="D74">
        <v>7.3899999999999986E-4</v>
      </c>
      <c r="E74">
        <v>1.2210000000000001E-3</v>
      </c>
      <c r="F74">
        <v>7.0300000000000017E-4</v>
      </c>
      <c r="G74">
        <f>AVERAGE(B74:F74)*1000</f>
        <v>0.85799999999999998</v>
      </c>
      <c r="H74">
        <f>STDEV(B74:F74)*1000</f>
        <v>0.2177039273876335</v>
      </c>
    </row>
    <row r="75" spans="1:14" x14ac:dyDescent="0.25">
      <c r="A75" t="s">
        <v>8</v>
      </c>
      <c r="B75">
        <v>1.9040000000000001E-3</v>
      </c>
      <c r="C75">
        <v>1.1090000000000002E-3</v>
      </c>
      <c r="D75">
        <v>1.5510000000000001E-3</v>
      </c>
      <c r="E75">
        <v>1.0139999999999997E-3</v>
      </c>
      <c r="F75">
        <v>6.4700000000000011E-4</v>
      </c>
      <c r="G75">
        <f>AVERAGE(B75:F75)*1000</f>
        <v>1.2450000000000001</v>
      </c>
      <c r="H75">
        <f>STDEV(B75:F75)*1000</f>
        <v>0.48922847423264326</v>
      </c>
    </row>
    <row r="76" spans="1:14" x14ac:dyDescent="0.25">
      <c r="A76" t="s">
        <v>9</v>
      </c>
    </row>
    <row r="77" spans="1:14" x14ac:dyDescent="0.25">
      <c r="A77">
        <v>1</v>
      </c>
      <c r="B77">
        <v>1.3080000000000001E-3</v>
      </c>
      <c r="C77">
        <v>9.7599999999999998E-4</v>
      </c>
      <c r="D77">
        <v>6.6699999999999984E-4</v>
      </c>
      <c r="E77">
        <v>6.4099999999999997E-4</v>
      </c>
      <c r="F77">
        <v>9.140000000000001E-4</v>
      </c>
      <c r="G77">
        <f>AVERAGE(B77:F77)*1000</f>
        <v>0.90119999999999989</v>
      </c>
      <c r="H77">
        <f>STDEV(B77:F77)*1000</f>
        <v>0.27101605118516514</v>
      </c>
    </row>
    <row r="78" spans="1:14" x14ac:dyDescent="0.25">
      <c r="A78">
        <v>2</v>
      </c>
      <c r="B78">
        <v>8.7500000000000013E-4</v>
      </c>
      <c r="C78">
        <v>5.3200000000000003E-4</v>
      </c>
      <c r="D78">
        <v>3.9500000000000006E-4</v>
      </c>
      <c r="E78">
        <v>8.4100000000000006E-4</v>
      </c>
      <c r="F78">
        <v>5.7700000000000004E-4</v>
      </c>
      <c r="G78">
        <f>AVERAGE(B78:F78)*1000</f>
        <v>0.64400000000000013</v>
      </c>
      <c r="H78">
        <f>STDEV(B78:F78)*1000</f>
        <v>0.20688402548287774</v>
      </c>
    </row>
    <row r="79" spans="1:14" x14ac:dyDescent="0.25">
      <c r="A79">
        <v>4</v>
      </c>
      <c r="B79">
        <v>5.3100000000000011E-4</v>
      </c>
      <c r="C79">
        <v>4.26E-4</v>
      </c>
      <c r="D79">
        <v>4.1099999999999996E-4</v>
      </c>
      <c r="E79">
        <v>4.3699999999999994E-4</v>
      </c>
      <c r="F79">
        <v>5.2700000000000002E-4</v>
      </c>
      <c r="G79">
        <f>AVERAGE(B79:F79)*1000</f>
        <v>0.46639999999999993</v>
      </c>
      <c r="H79">
        <f>STDEV(B79:F79)*1000</f>
        <v>5.7903367777703621E-2</v>
      </c>
    </row>
    <row r="80" spans="1:14" x14ac:dyDescent="0.25">
      <c r="A80">
        <v>8</v>
      </c>
      <c r="B80">
        <v>5.350000000000001E-4</v>
      </c>
      <c r="C80">
        <v>4.3300000000000001E-4</v>
      </c>
      <c r="D80">
        <v>5.6200000000000011E-4</v>
      </c>
      <c r="E80">
        <v>5.5399999999999991E-4</v>
      </c>
      <c r="F80">
        <v>5.0500000000000002E-4</v>
      </c>
      <c r="G80">
        <f>AVERAGE(B80:F80)*1000</f>
        <v>0.51780000000000004</v>
      </c>
      <c r="H80">
        <f>STDEV(B80:F80)*1000</f>
        <v>5.2236960095319487E-2</v>
      </c>
    </row>
    <row r="81" spans="1:8" x14ac:dyDescent="0.25">
      <c r="A81">
        <v>12</v>
      </c>
      <c r="B81">
        <v>2.6419999999999998E-3</v>
      </c>
      <c r="C81">
        <v>1.9300000000000001E-3</v>
      </c>
      <c r="D81">
        <v>1.3810000000000001E-3</v>
      </c>
      <c r="E81">
        <v>1.5910000000000002E-3</v>
      </c>
      <c r="F81">
        <v>1.3140000000000001E-3</v>
      </c>
      <c r="G81">
        <f>AVERAGE(B81:F81)*1000</f>
        <v>1.7716000000000003</v>
      </c>
      <c r="H81">
        <f>STDEV(B81:F81)*1000</f>
        <v>0.54251018423620379</v>
      </c>
    </row>
    <row r="82" spans="1:8" x14ac:dyDescent="0.25">
      <c r="A82" t="s">
        <v>10</v>
      </c>
    </row>
    <row r="83" spans="1:8" x14ac:dyDescent="0.25">
      <c r="A83">
        <v>1</v>
      </c>
      <c r="B83">
        <v>1.0969999999999999E-3</v>
      </c>
      <c r="C83">
        <v>9.9500000000000001E-4</v>
      </c>
      <c r="D83">
        <v>1.222E-3</v>
      </c>
      <c r="E83">
        <v>6.8799999999999981E-4</v>
      </c>
      <c r="F83">
        <v>1.34E-3</v>
      </c>
      <c r="G83">
        <v>1.0684000000000002</v>
      </c>
      <c r="H83">
        <v>0.24913309695823241</v>
      </c>
    </row>
    <row r="84" spans="1:8" x14ac:dyDescent="0.25">
      <c r="A84">
        <v>2</v>
      </c>
      <c r="B84">
        <v>6.1200000000000013E-4</v>
      </c>
      <c r="C84">
        <v>5.7399999999999997E-4</v>
      </c>
      <c r="D84">
        <v>8.560000000000001E-4</v>
      </c>
      <c r="E84">
        <v>5.6700000000000001E-4</v>
      </c>
      <c r="F84">
        <v>8.4599999999999986E-4</v>
      </c>
      <c r="G84">
        <v>0.69099999999999995</v>
      </c>
      <c r="H84">
        <v>0.14710200542480714</v>
      </c>
    </row>
    <row r="85" spans="1:8" x14ac:dyDescent="0.25">
      <c r="A85">
        <v>4</v>
      </c>
      <c r="B85">
        <v>4.4900000000000002E-4</v>
      </c>
      <c r="C85">
        <v>5.5699999999999999E-4</v>
      </c>
      <c r="D85">
        <v>5.53E-4</v>
      </c>
      <c r="E85">
        <v>4.6099999999999993E-4</v>
      </c>
      <c r="F85">
        <v>4.4999999999999999E-4</v>
      </c>
      <c r="G85">
        <v>0.49399999999999999</v>
      </c>
      <c r="H85">
        <v>5.5901699437494741E-2</v>
      </c>
    </row>
    <row r="86" spans="1:8" x14ac:dyDescent="0.25">
      <c r="A86">
        <v>6</v>
      </c>
      <c r="B86">
        <v>6.6400000000000009E-4</v>
      </c>
      <c r="C86">
        <v>3.79E-4</v>
      </c>
      <c r="D86">
        <v>5.8200000000000005E-4</v>
      </c>
      <c r="E86">
        <v>4.9800000000000007E-4</v>
      </c>
      <c r="F86">
        <v>4.2200000000000007E-4</v>
      </c>
      <c r="G86">
        <v>0.50900000000000012</v>
      </c>
      <c r="H86">
        <v>0.11612923835107163</v>
      </c>
    </row>
    <row r="87" spans="1:8" x14ac:dyDescent="0.25">
      <c r="A87">
        <v>8</v>
      </c>
      <c r="B87">
        <v>6.2500000000000001E-4</v>
      </c>
      <c r="C87">
        <v>7.0599999999999992E-4</v>
      </c>
      <c r="D87">
        <v>4.6800000000000005E-4</v>
      </c>
      <c r="E87">
        <v>4.6899999999999996E-4</v>
      </c>
      <c r="F87">
        <v>4.4299999999999998E-4</v>
      </c>
      <c r="G87">
        <v>0.5421999999999999</v>
      </c>
      <c r="H87">
        <v>0.11660917631130062</v>
      </c>
    </row>
    <row r="88" spans="1:8" x14ac:dyDescent="0.25">
      <c r="A88">
        <v>12</v>
      </c>
      <c r="B88">
        <v>1.9289999999999999E-3</v>
      </c>
      <c r="C88">
        <v>2.1059999999999998E-3</v>
      </c>
      <c r="D88">
        <v>1.237E-3</v>
      </c>
      <c r="E88">
        <v>1.9079999999999998E-3</v>
      </c>
      <c r="F88">
        <v>1.4039999999999999E-3</v>
      </c>
      <c r="G88">
        <v>1.7167999999999999</v>
      </c>
      <c r="H88">
        <v>0.37453798205255495</v>
      </c>
    </row>
    <row r="89" spans="1:8" x14ac:dyDescent="0.25">
      <c r="A89" t="s">
        <v>12</v>
      </c>
    </row>
    <row r="90" spans="1:8" x14ac:dyDescent="0.25">
      <c r="A90">
        <v>1</v>
      </c>
      <c r="B90">
        <v>1.0369999999999999E-3</v>
      </c>
      <c r="C90">
        <v>7.1900000000000013E-4</v>
      </c>
      <c r="D90">
        <v>1.036E-3</v>
      </c>
      <c r="E90">
        <v>6.4700000000000011E-4</v>
      </c>
      <c r="F90">
        <v>6.7199999999999975E-4</v>
      </c>
      <c r="G90">
        <v>0.82220000000000004</v>
      </c>
      <c r="H90">
        <v>0.19732891323878513</v>
      </c>
    </row>
    <row r="91" spans="1:8" x14ac:dyDescent="0.25">
      <c r="A91">
        <v>2</v>
      </c>
      <c r="B91">
        <v>6.0999999999999997E-4</v>
      </c>
      <c r="C91">
        <v>8.8000000000000003E-4</v>
      </c>
      <c r="D91">
        <v>4.6299999999999998E-4</v>
      </c>
      <c r="E91">
        <v>8.3600000000000015E-4</v>
      </c>
      <c r="F91">
        <v>8.3300000000000041E-4</v>
      </c>
      <c r="G91">
        <v>0.72440000000000004</v>
      </c>
      <c r="H91">
        <v>0.18019239717590763</v>
      </c>
    </row>
    <row r="92" spans="1:8" x14ac:dyDescent="0.25">
      <c r="A92">
        <v>4</v>
      </c>
      <c r="B92">
        <v>7.3200000000000001E-4</v>
      </c>
      <c r="C92">
        <v>5.3200000000000003E-4</v>
      </c>
      <c r="D92">
        <v>5.5800000000000001E-4</v>
      </c>
      <c r="E92">
        <v>5.6700000000000001E-4</v>
      </c>
      <c r="F92">
        <v>5.4500000000000002E-4</v>
      </c>
      <c r="G92">
        <v>0.58679999999999999</v>
      </c>
      <c r="H92">
        <v>8.2241716908148257E-2</v>
      </c>
    </row>
    <row r="93" spans="1:8" x14ac:dyDescent="0.25">
      <c r="A93">
        <v>6</v>
      </c>
      <c r="B93">
        <v>4.619999999999999E-4</v>
      </c>
      <c r="C93">
        <v>4.66E-4</v>
      </c>
      <c r="D93">
        <v>3.9899999999999999E-4</v>
      </c>
      <c r="E93">
        <v>4.0999999999999994E-4</v>
      </c>
      <c r="F93">
        <v>4.2499999999999992E-4</v>
      </c>
      <c r="G93">
        <v>0.43240000000000001</v>
      </c>
      <c r="H93">
        <v>3.0319960422137748E-2</v>
      </c>
    </row>
    <row r="94" spans="1:8" x14ac:dyDescent="0.25">
      <c r="A94">
        <v>8</v>
      </c>
      <c r="B94">
        <v>4.5999999999999996E-4</v>
      </c>
      <c r="C94">
        <v>4.4000000000000002E-4</v>
      </c>
      <c r="D94">
        <v>5.8300000000000008E-4</v>
      </c>
      <c r="E94">
        <v>5.9399999999999991E-4</v>
      </c>
      <c r="F94">
        <v>5.8399999999999999E-4</v>
      </c>
      <c r="G94">
        <v>0.5321999999999999</v>
      </c>
      <c r="H94">
        <v>7.5493046037366895E-2</v>
      </c>
    </row>
    <row r="95" spans="1:8" x14ac:dyDescent="0.25">
      <c r="A95">
        <v>12</v>
      </c>
      <c r="B95">
        <v>5.6300000000000002E-4</v>
      </c>
      <c r="C95">
        <v>5.9500000000000015E-4</v>
      </c>
      <c r="D95">
        <v>7.629999999999999E-4</v>
      </c>
      <c r="E95">
        <v>1.25E-3</v>
      </c>
      <c r="F95">
        <v>5.8500000000000002E-4</v>
      </c>
      <c r="G95">
        <v>0.75120000000000009</v>
      </c>
      <c r="H95">
        <v>0.28999172401984163</v>
      </c>
    </row>
    <row r="97" spans="1:11" x14ac:dyDescent="0.25">
      <c r="A97" t="s">
        <v>13</v>
      </c>
      <c r="B97" t="s">
        <v>14</v>
      </c>
    </row>
    <row r="98" spans="1:11" x14ac:dyDescent="0.25">
      <c r="A98">
        <v>1</v>
      </c>
      <c r="B98">
        <v>5.4690000000000003</v>
      </c>
      <c r="C98">
        <v>6.01</v>
      </c>
      <c r="D98">
        <v>5.81</v>
      </c>
      <c r="E98">
        <v>6.15</v>
      </c>
      <c r="F98">
        <v>6.07</v>
      </c>
      <c r="G98">
        <v>5.9017999999999997</v>
      </c>
      <c r="H98">
        <v>0.27264665778255931</v>
      </c>
      <c r="K98" t="s">
        <v>19</v>
      </c>
    </row>
    <row r="99" spans="1:11" x14ac:dyDescent="0.25">
      <c r="A99">
        <v>2</v>
      </c>
      <c r="B99">
        <v>3.4028</v>
      </c>
      <c r="C99">
        <v>2.7831000000000001</v>
      </c>
      <c r="D99">
        <v>2.7434539999999998</v>
      </c>
      <c r="E99">
        <v>3.3660000000000001</v>
      </c>
      <c r="F99">
        <v>3.4209000000000001</v>
      </c>
      <c r="G99">
        <v>3.1432507999999997</v>
      </c>
      <c r="H99">
        <v>0.34771329842731069</v>
      </c>
    </row>
    <row r="100" spans="1:11" x14ac:dyDescent="0.25">
      <c r="A100">
        <v>4</v>
      </c>
      <c r="B100">
        <v>1.7492000000000001</v>
      </c>
      <c r="C100">
        <v>1.7478</v>
      </c>
      <c r="D100">
        <v>1.7450000000000001</v>
      </c>
      <c r="E100">
        <v>1.7490000000000001</v>
      </c>
      <c r="F100">
        <v>1.4369000000000001</v>
      </c>
      <c r="G100">
        <v>1.6855799999999999</v>
      </c>
      <c r="H100">
        <v>0.13902644352784113</v>
      </c>
    </row>
    <row r="101" spans="1:11" x14ac:dyDescent="0.25">
      <c r="A101">
        <v>8</v>
      </c>
      <c r="B101">
        <v>0.90590000000000015</v>
      </c>
      <c r="C101">
        <v>0.87660000000000005</v>
      </c>
      <c r="D101">
        <v>0.8358000000000001</v>
      </c>
      <c r="E101">
        <v>0.83169999999999999</v>
      </c>
      <c r="F101">
        <v>0.87719999999999998</v>
      </c>
      <c r="G101">
        <v>0.8654400000000001</v>
      </c>
      <c r="H101">
        <v>3.1292059695711978E-2</v>
      </c>
    </row>
    <row r="102" spans="1:11" x14ac:dyDescent="0.25">
      <c r="A102">
        <v>12</v>
      </c>
      <c r="B102">
        <v>0.58620000000000005</v>
      </c>
      <c r="C102">
        <v>0.58520000000000005</v>
      </c>
      <c r="D102">
        <v>0.58550000000000002</v>
      </c>
      <c r="E102">
        <v>0.58589999999999998</v>
      </c>
      <c r="F102">
        <v>0.5857</v>
      </c>
      <c r="G102">
        <v>0.58570000000000011</v>
      </c>
      <c r="H102">
        <v>3.8078865529318995E-4</v>
      </c>
    </row>
    <row r="103" spans="1:11" x14ac:dyDescent="0.25">
      <c r="A103">
        <v>16</v>
      </c>
      <c r="B103">
        <v>0.46999999999999992</v>
      </c>
      <c r="C103">
        <v>0.48949999999999994</v>
      </c>
      <c r="D103">
        <v>0.47810000000000008</v>
      </c>
      <c r="E103">
        <v>0.47780000000000006</v>
      </c>
      <c r="F103">
        <v>0.46956900000000001</v>
      </c>
      <c r="G103">
        <v>0.47699379999999997</v>
      </c>
      <c r="H103">
        <v>8.0981412805655531E-3</v>
      </c>
    </row>
    <row r="104" spans="1:11" x14ac:dyDescent="0.25">
      <c r="A104">
        <v>20</v>
      </c>
      <c r="B104">
        <v>0.48739999999999994</v>
      </c>
      <c r="C104">
        <v>0.48355700000000007</v>
      </c>
      <c r="D104">
        <v>0.48520900000000006</v>
      </c>
      <c r="E104">
        <v>0.48359099999999999</v>
      </c>
      <c r="F104">
        <v>0.48699799999999999</v>
      </c>
      <c r="G104">
        <v>0.48535099999999998</v>
      </c>
      <c r="H104">
        <v>1.8198358442452637E-3</v>
      </c>
    </row>
    <row r="105" spans="1:11" x14ac:dyDescent="0.25">
      <c r="A105">
        <v>24</v>
      </c>
      <c r="B105">
        <v>0.43048199999999992</v>
      </c>
      <c r="C105">
        <v>0.42030000000000001</v>
      </c>
      <c r="D105">
        <v>0.42930000000000001</v>
      </c>
      <c r="E105">
        <v>0.43339999999999995</v>
      </c>
      <c r="F105">
        <v>0.42980000000000002</v>
      </c>
      <c r="G105">
        <v>0.42865640000000005</v>
      </c>
      <c r="H105">
        <v>4.934217749552587E-3</v>
      </c>
    </row>
    <row r="106" spans="1:11" x14ac:dyDescent="0.25">
      <c r="A106">
        <v>28</v>
      </c>
      <c r="B106">
        <v>0.376</v>
      </c>
      <c r="C106">
        <v>0.37443199999999999</v>
      </c>
      <c r="D106">
        <v>0.38662999999999997</v>
      </c>
      <c r="E106">
        <v>0.38058999999999998</v>
      </c>
      <c r="F106">
        <v>0.37679000000000001</v>
      </c>
      <c r="G106">
        <v>0.37888840000000001</v>
      </c>
      <c r="H106">
        <v>4.8845023083216883E-3</v>
      </c>
    </row>
    <row r="107" spans="1:11" x14ac:dyDescent="0.25">
      <c r="A107">
        <v>32</v>
      </c>
      <c r="B107">
        <v>0.3372</v>
      </c>
      <c r="C107">
        <v>0.33517999999999998</v>
      </c>
      <c r="D107">
        <v>0.34178799999999998</v>
      </c>
      <c r="E107">
        <v>0.34989999999999999</v>
      </c>
      <c r="F107">
        <v>0.32829999999999998</v>
      </c>
      <c r="G107">
        <v>0.33847360000000004</v>
      </c>
      <c r="H107">
        <v>8.0237126568690163E-3</v>
      </c>
    </row>
    <row r="110" spans="1:11" x14ac:dyDescent="0.25">
      <c r="A110" t="s">
        <v>7</v>
      </c>
    </row>
    <row r="111" spans="1:11" x14ac:dyDescent="0.25">
      <c r="A111" t="s">
        <v>15</v>
      </c>
    </row>
    <row r="112" spans="1:11" x14ac:dyDescent="0.25">
      <c r="A112">
        <v>500</v>
      </c>
      <c r="B112">
        <v>0.19655600000000001</v>
      </c>
      <c r="C112">
        <v>0.19700100000000001</v>
      </c>
      <c r="D112">
        <v>0.19667999999999999</v>
      </c>
      <c r="E112">
        <v>0.19864000000000001</v>
      </c>
      <c r="F112">
        <v>0.19883400000000001</v>
      </c>
      <c r="G112">
        <f>AVERAGE(B112:F112)</f>
        <v>0.1975422</v>
      </c>
      <c r="H112">
        <f>STDEV(B112:F112)</f>
        <v>1.1048516642518165E-3</v>
      </c>
    </row>
    <row r="113" spans="1:8" x14ac:dyDescent="0.25">
      <c r="A113">
        <v>1000</v>
      </c>
      <c r="B113">
        <v>0.69749899999999998</v>
      </c>
      <c r="C113">
        <v>0.68598999999999999</v>
      </c>
      <c r="D113">
        <v>0.66882600000000014</v>
      </c>
      <c r="E113">
        <v>0.69938400000000012</v>
      </c>
      <c r="F113">
        <v>0.68752999999999997</v>
      </c>
      <c r="G113">
        <f>AVERAGE(B113:F113)</f>
        <v>0.68784580000000006</v>
      </c>
      <c r="H113">
        <f>STDEV(B113:F113)</f>
        <v>1.2161525858213649E-2</v>
      </c>
    </row>
    <row r="114" spans="1:8" x14ac:dyDescent="0.25">
      <c r="A114">
        <v>2000</v>
      </c>
      <c r="B114">
        <v>2.6777000000000002</v>
      </c>
      <c r="C114">
        <v>2.6976650000000002</v>
      </c>
      <c r="D114">
        <v>2.6800139999999999</v>
      </c>
      <c r="E114">
        <v>2.6908669999999999</v>
      </c>
      <c r="F114">
        <v>2.680164</v>
      </c>
      <c r="G114">
        <f>AVERAGE(B114:F114)</f>
        <v>2.6852819999999999</v>
      </c>
      <c r="H114">
        <f>STDEV(B114:F114)</f>
        <v>8.6017932142083333E-3</v>
      </c>
    </row>
    <row r="115" spans="1:8" x14ac:dyDescent="0.25">
      <c r="A115" t="s">
        <v>16</v>
      </c>
    </row>
    <row r="116" spans="1:8" x14ac:dyDescent="0.25">
      <c r="A116">
        <v>500</v>
      </c>
      <c r="B116">
        <v>0.15959999999999999</v>
      </c>
      <c r="C116">
        <v>0.1573</v>
      </c>
      <c r="D116">
        <v>0.15965399999999996</v>
      </c>
      <c r="G116">
        <f>AVERAGE(B116:F116)</f>
        <v>0.15885133333333332</v>
      </c>
      <c r="H116">
        <f>STDEV(B116:F116)</f>
        <v>1.3437653565013888E-3</v>
      </c>
    </row>
    <row r="117" spans="1:8" x14ac:dyDescent="0.25">
      <c r="A117">
        <v>1000</v>
      </c>
      <c r="B117">
        <v>0.59760000000000002</v>
      </c>
      <c r="C117">
        <v>0.59740000000000004</v>
      </c>
      <c r="D117">
        <v>0.58460000000000001</v>
      </c>
      <c r="G117">
        <f>AVERAGE(B117:F117)</f>
        <v>0.59320000000000006</v>
      </c>
      <c r="H117">
        <f>STDEV(B117:F117)</f>
        <v>7.4484897798144422E-3</v>
      </c>
    </row>
    <row r="118" spans="1:8" x14ac:dyDescent="0.25">
      <c r="A118">
        <v>2000</v>
      </c>
      <c r="B118">
        <v>2.2730999999999999</v>
      </c>
      <c r="C118">
        <v>2.2999999999999998</v>
      </c>
      <c r="D118">
        <v>2.2949999999999999</v>
      </c>
      <c r="G118">
        <f>AVERAGE(B118:F118)</f>
        <v>2.2893666666666665</v>
      </c>
      <c r="H118">
        <f>STDEV(B118:F118)</f>
        <v>1.4307457263026603E-2</v>
      </c>
    </row>
    <row r="120" spans="1:8" x14ac:dyDescent="0.25">
      <c r="A120" t="s">
        <v>8</v>
      </c>
    </row>
    <row r="121" spans="1:8" x14ac:dyDescent="0.25">
      <c r="A121" t="s">
        <v>15</v>
      </c>
    </row>
    <row r="122" spans="1:8" x14ac:dyDescent="0.25">
      <c r="A122">
        <v>2000</v>
      </c>
    </row>
    <row r="123" spans="1:8" x14ac:dyDescent="0.25">
      <c r="B123">
        <v>1</v>
      </c>
      <c r="C123">
        <v>6.94</v>
      </c>
      <c r="D123">
        <v>6.87</v>
      </c>
      <c r="E123">
        <v>6.95</v>
      </c>
      <c r="F123">
        <f>LN(G123)</f>
        <v>1.9344157696295783</v>
      </c>
      <c r="G123">
        <v>6.9200000000000008</v>
      </c>
      <c r="H123">
        <v>4.3588989435406823E-2</v>
      </c>
    </row>
    <row r="124" spans="1:8" x14ac:dyDescent="0.25">
      <c r="B124">
        <v>2</v>
      </c>
      <c r="C124">
        <v>3.877453</v>
      </c>
      <c r="D124">
        <v>3.9168319999999999</v>
      </c>
      <c r="E124">
        <v>3.9077489999999999</v>
      </c>
      <c r="F124">
        <f t="shared" ref="F124:F132" si="2">LN(G124)</f>
        <v>1.3611503841799555</v>
      </c>
      <c r="G124">
        <v>3.9006780000000005</v>
      </c>
      <c r="H124">
        <v>2.0619788820451009E-2</v>
      </c>
    </row>
    <row r="125" spans="1:8" x14ac:dyDescent="0.25">
      <c r="B125">
        <v>4</v>
      </c>
      <c r="C125">
        <v>2.1</v>
      </c>
      <c r="D125">
        <v>2.091361</v>
      </c>
      <c r="E125">
        <v>2.0925370000000001</v>
      </c>
      <c r="F125">
        <f t="shared" si="2"/>
        <v>0.73937819989397535</v>
      </c>
      <c r="G125">
        <v>2.094632666666667</v>
      </c>
      <c r="H125">
        <v>4.6852902080163116E-3</v>
      </c>
    </row>
    <row r="126" spans="1:8" x14ac:dyDescent="0.25">
      <c r="B126">
        <v>8</v>
      </c>
      <c r="C126">
        <v>1.0819289999999999</v>
      </c>
      <c r="D126">
        <v>1.0758369999999999</v>
      </c>
      <c r="E126">
        <v>1.0830059999999999</v>
      </c>
      <c r="F126">
        <f t="shared" si="2"/>
        <v>7.7199284358895948E-2</v>
      </c>
      <c r="G126">
        <v>1.0802573333333332</v>
      </c>
      <c r="H126">
        <v>3.8658106954859101E-3</v>
      </c>
    </row>
    <row r="127" spans="1:8" x14ac:dyDescent="0.25">
      <c r="B127">
        <v>12</v>
      </c>
      <c r="C127">
        <v>0.73315600000000003</v>
      </c>
      <c r="D127">
        <v>0.74079899999999999</v>
      </c>
      <c r="E127">
        <v>0.73441999999999996</v>
      </c>
      <c r="F127">
        <f t="shared" si="2"/>
        <v>-0.3063553377174022</v>
      </c>
      <c r="G127">
        <v>0.73612500000000003</v>
      </c>
      <c r="H127">
        <v>4.096844029249821E-3</v>
      </c>
    </row>
    <row r="128" spans="1:8" x14ac:dyDescent="0.25">
      <c r="B128">
        <v>16</v>
      </c>
      <c r="C128">
        <v>0.60570000000000002</v>
      </c>
      <c r="D128">
        <v>0.63329400000000013</v>
      </c>
      <c r="E128">
        <v>0.63128499999999999</v>
      </c>
      <c r="F128">
        <f t="shared" si="2"/>
        <v>-0.47252467106954582</v>
      </c>
      <c r="G128">
        <v>0.6234263333333333</v>
      </c>
      <c r="H128">
        <v>1.5384283874569341E-2</v>
      </c>
    </row>
    <row r="129" spans="1:8" x14ac:dyDescent="0.25">
      <c r="B129">
        <v>20</v>
      </c>
      <c r="C129">
        <v>0.8156000000000001</v>
      </c>
      <c r="D129">
        <v>0.81555</v>
      </c>
      <c r="E129">
        <v>0.81668000000000007</v>
      </c>
      <c r="F129">
        <f t="shared" si="2"/>
        <v>-0.20341037087385153</v>
      </c>
      <c r="G129">
        <v>0.81594333333333335</v>
      </c>
      <c r="H129">
        <v>6.3846169292554485E-4</v>
      </c>
    </row>
    <row r="130" spans="1:8" x14ac:dyDescent="0.25">
      <c r="B130">
        <v>24</v>
      </c>
      <c r="C130">
        <v>0.68730000000000002</v>
      </c>
      <c r="D130">
        <v>0.68624200000000002</v>
      </c>
      <c r="E130">
        <v>0.68157000000000001</v>
      </c>
      <c r="F130">
        <f t="shared" si="2"/>
        <v>-0.37828194098850404</v>
      </c>
      <c r="G130">
        <v>0.68503733333333339</v>
      </c>
      <c r="H130">
        <v>3.0490394115743032E-3</v>
      </c>
    </row>
    <row r="131" spans="1:8" x14ac:dyDescent="0.25">
      <c r="B131">
        <v>28</v>
      </c>
      <c r="C131">
        <v>0.59915099999999999</v>
      </c>
      <c r="D131">
        <v>0.59261699999999984</v>
      </c>
      <c r="E131">
        <v>0.59433599999999998</v>
      </c>
      <c r="F131">
        <f t="shared" si="2"/>
        <v>-0.5185755772260523</v>
      </c>
      <c r="G131">
        <v>0.5953679999999999</v>
      </c>
      <c r="H131">
        <v>3.3870425152336707E-3</v>
      </c>
    </row>
    <row r="132" spans="1:8" x14ac:dyDescent="0.25">
      <c r="B132">
        <v>32</v>
      </c>
      <c r="C132">
        <v>0.53390000000000004</v>
      </c>
      <c r="D132">
        <v>0.5353</v>
      </c>
      <c r="E132">
        <v>0.5333</v>
      </c>
      <c r="F132">
        <f t="shared" si="2"/>
        <v>-0.62704737885542161</v>
      </c>
      <c r="G132">
        <v>0.53416666666666668</v>
      </c>
      <c r="H132">
        <v>1.0263202878893719E-3</v>
      </c>
    </row>
    <row r="133" spans="1:8" x14ac:dyDescent="0.25">
      <c r="A133" t="s">
        <v>16</v>
      </c>
      <c r="G133">
        <f ca="1">LOG(G133)</f>
        <v>0</v>
      </c>
    </row>
    <row r="134" spans="1:8" x14ac:dyDescent="0.25">
      <c r="B134">
        <v>1</v>
      </c>
      <c r="C134">
        <v>5.3544619999999998</v>
      </c>
      <c r="D134">
        <v>4.7377469999999997</v>
      </c>
      <c r="E134">
        <v>5.3645430000000003</v>
      </c>
      <c r="F134">
        <f>LN(G134)</f>
        <v>1.6394336418627797</v>
      </c>
      <c r="G134">
        <f>AVERAGEA(C134:E134)</f>
        <v>5.1522506666666672</v>
      </c>
      <c r="H134">
        <v>0.35900609173151016</v>
      </c>
    </row>
    <row r="135" spans="1:8" x14ac:dyDescent="0.25">
      <c r="B135">
        <v>2</v>
      </c>
      <c r="C135">
        <v>2.855988</v>
      </c>
      <c r="D135">
        <v>3.4775049999999998</v>
      </c>
      <c r="E135">
        <v>3.465176</v>
      </c>
      <c r="F135">
        <f t="shared" ref="F135:F143" si="3">LN(G135)</f>
        <v>1.1836342714580135</v>
      </c>
      <c r="G135">
        <f>AVERAGEA(C135:E135)</f>
        <v>3.2662230000000001</v>
      </c>
      <c r="H135">
        <v>0.35532740884851538</v>
      </c>
    </row>
    <row r="136" spans="1:8" x14ac:dyDescent="0.25">
      <c r="B136">
        <v>4</v>
      </c>
      <c r="C136">
        <v>2.0323129999999998</v>
      </c>
      <c r="D136">
        <v>2.049776</v>
      </c>
      <c r="E136">
        <v>2.043628</v>
      </c>
      <c r="F136">
        <f t="shared" si="3"/>
        <v>0.71388352213604034</v>
      </c>
      <c r="G136">
        <v>2.0419056666666666</v>
      </c>
      <c r="H136">
        <v>8.8579860201591781E-3</v>
      </c>
    </row>
    <row r="137" spans="1:8" x14ac:dyDescent="0.25">
      <c r="B137">
        <v>8</v>
      </c>
      <c r="C137">
        <v>1.1010580000000001</v>
      </c>
      <c r="D137">
        <v>1.110269</v>
      </c>
      <c r="E137">
        <v>1.10991</v>
      </c>
      <c r="F137">
        <f t="shared" si="3"/>
        <v>0.1017250152271811</v>
      </c>
      <c r="G137">
        <v>1.1070789999999999</v>
      </c>
      <c r="H137">
        <v>5.2174276228807576E-3</v>
      </c>
    </row>
    <row r="138" spans="1:8" x14ac:dyDescent="0.25">
      <c r="B138">
        <v>12</v>
      </c>
      <c r="C138">
        <v>0.79816500000000001</v>
      </c>
      <c r="D138">
        <v>0.78772200000000003</v>
      </c>
      <c r="E138">
        <v>0.80178899999999975</v>
      </c>
      <c r="F138">
        <f t="shared" si="3"/>
        <v>-0.22829178073485959</v>
      </c>
      <c r="G138">
        <v>0.79589199999999993</v>
      </c>
      <c r="H138">
        <v>7.3037674524863054E-3</v>
      </c>
    </row>
    <row r="139" spans="1:8" x14ac:dyDescent="0.25">
      <c r="B139">
        <v>16</v>
      </c>
      <c r="C139">
        <v>0.681029</v>
      </c>
      <c r="D139">
        <v>0.61475900000000006</v>
      </c>
      <c r="E139">
        <v>0.63663800000000004</v>
      </c>
      <c r="F139">
        <f t="shared" si="3"/>
        <v>-0.43983608028924087</v>
      </c>
      <c r="G139">
        <v>0.64414199999999999</v>
      </c>
      <c r="H139">
        <v>3.3766266257908913E-2</v>
      </c>
    </row>
    <row r="140" spans="1:8" x14ac:dyDescent="0.25">
      <c r="B140">
        <v>20</v>
      </c>
      <c r="C140">
        <v>0.68521299999999996</v>
      </c>
      <c r="D140">
        <v>0.69695099999999999</v>
      </c>
      <c r="E140">
        <v>0.68320999999999998</v>
      </c>
      <c r="F140">
        <f t="shared" si="3"/>
        <v>-0.37330096485278547</v>
      </c>
      <c r="G140">
        <v>0.6884579999999999</v>
      </c>
      <c r="H140">
        <v>7.423024248916347E-3</v>
      </c>
    </row>
    <row r="141" spans="1:8" x14ac:dyDescent="0.25">
      <c r="B141">
        <v>24</v>
      </c>
      <c r="C141">
        <v>0.678288</v>
      </c>
      <c r="D141">
        <v>0.65146899999999996</v>
      </c>
      <c r="E141">
        <v>0.659022</v>
      </c>
      <c r="F141">
        <f t="shared" si="3"/>
        <v>-0.41109140608068251</v>
      </c>
      <c r="G141">
        <v>0.66292633333333328</v>
      </c>
      <c r="H141">
        <v>1.3829228262391715E-2</v>
      </c>
    </row>
    <row r="142" spans="1:8" x14ac:dyDescent="0.25">
      <c r="B142">
        <v>28</v>
      </c>
      <c r="C142">
        <v>0.59173399999999987</v>
      </c>
      <c r="D142">
        <v>0.57041699999999995</v>
      </c>
      <c r="E142">
        <v>0.56256399999999995</v>
      </c>
      <c r="F142">
        <f t="shared" si="3"/>
        <v>-0.55355046922598783</v>
      </c>
      <c r="G142">
        <v>0.57490499999999989</v>
      </c>
      <c r="H142">
        <v>1.5093999900622719E-2</v>
      </c>
    </row>
    <row r="143" spans="1:8" x14ac:dyDescent="0.25">
      <c r="B143">
        <v>32</v>
      </c>
      <c r="C143">
        <v>0.53685000000000005</v>
      </c>
      <c r="D143">
        <v>0.50490699999999999</v>
      </c>
      <c r="E143">
        <v>0.52153400000000005</v>
      </c>
      <c r="F143">
        <f t="shared" si="3"/>
        <v>-0.6518190741359291</v>
      </c>
      <c r="G143">
        <v>0.52109700000000003</v>
      </c>
      <c r="H143">
        <v>1.5975983193531499E-2</v>
      </c>
    </row>
    <row r="144" spans="1:8" x14ac:dyDescent="0.25">
      <c r="A144" t="s">
        <v>4</v>
      </c>
      <c r="B144">
        <v>32</v>
      </c>
      <c r="C144">
        <v>0.4859</v>
      </c>
      <c r="D144">
        <v>0.47454999999999997</v>
      </c>
      <c r="E144">
        <v>0.46450000000000002</v>
      </c>
      <c r="G144">
        <v>0.47498333333333331</v>
      </c>
      <c r="H144">
        <v>1.0706578974319158E-2</v>
      </c>
    </row>
    <row r="145" spans="1:9" x14ac:dyDescent="0.25">
      <c r="A145" t="s">
        <v>17</v>
      </c>
      <c r="B145">
        <v>32</v>
      </c>
      <c r="C145">
        <v>0.55119399999999996</v>
      </c>
      <c r="D145">
        <v>0.52004099999999998</v>
      </c>
      <c r="E145">
        <v>0.50607100000000005</v>
      </c>
      <c r="G145">
        <v>0.52576866666666666</v>
      </c>
      <c r="H145">
        <v>2.3100344290363544E-2</v>
      </c>
    </row>
    <row r="146" spans="1:9" x14ac:dyDescent="0.25">
      <c r="A146" t="s">
        <v>18</v>
      </c>
      <c r="B146">
        <v>32</v>
      </c>
      <c r="C146">
        <v>0.56389999999999996</v>
      </c>
      <c r="D146">
        <v>0.54969999999999997</v>
      </c>
      <c r="E146">
        <v>0.55498999999999998</v>
      </c>
      <c r="G146">
        <v>0.55619666666666667</v>
      </c>
      <c r="H146">
        <v>7.1764917148515704E-3</v>
      </c>
    </row>
    <row r="148" spans="1:9" x14ac:dyDescent="0.25">
      <c r="A148" t="s">
        <v>21</v>
      </c>
      <c r="C148">
        <v>0.44684699999999999</v>
      </c>
      <c r="D148">
        <v>0.41327999999999998</v>
      </c>
      <c r="E148">
        <v>0.41235100000000002</v>
      </c>
      <c r="G148">
        <f>I148+0.1</f>
        <v>0.52415933333333331</v>
      </c>
      <c r="H148">
        <f>_xlfn.STDEV.S(C148:E148)</f>
        <v>1.9653585533773044E-2</v>
      </c>
      <c r="I148">
        <f>AVERAGEA(C148:E148)</f>
        <v>0.42415933333333333</v>
      </c>
    </row>
    <row r="149" spans="1:9" x14ac:dyDescent="0.25">
      <c r="A149" t="s">
        <v>20</v>
      </c>
      <c r="C149">
        <v>0.43876900000000002</v>
      </c>
      <c r="D149">
        <v>0.42043700000000001</v>
      </c>
      <c r="E149">
        <v>0.443716</v>
      </c>
      <c r="G149">
        <f t="shared" ref="G149:G150" si="4">I149+0.1</f>
        <v>0.53430733333333336</v>
      </c>
      <c r="H149">
        <f>_xlfn.STDEV.S(C149:E149)</f>
        <v>1.2264086282040473E-2</v>
      </c>
      <c r="I149">
        <f>AVERAGEA(C149:E149)</f>
        <v>0.43430733333333338</v>
      </c>
    </row>
    <row r="150" spans="1:9" x14ac:dyDescent="0.25">
      <c r="A150" t="s">
        <v>18</v>
      </c>
      <c r="C150">
        <v>0.44171899999999997</v>
      </c>
      <c r="D150">
        <v>0.425788</v>
      </c>
      <c r="E150">
        <v>0.427452</v>
      </c>
      <c r="G150">
        <f t="shared" si="4"/>
        <v>0.53165300000000004</v>
      </c>
      <c r="H150">
        <f>_xlfn.STDEV.S(C150:E150)</f>
        <v>8.7570252369169148E-3</v>
      </c>
      <c r="I150">
        <f>AVERAGEA(C150:E150)</f>
        <v>0.43165300000000001</v>
      </c>
    </row>
  </sheetData>
  <sortState xmlns:xlrd2="http://schemas.microsoft.com/office/spreadsheetml/2017/richdata2" ref="B134:I143">
    <sortCondition ref="B134"/>
  </sortState>
  <pageMargins left="0.7" right="0.7" top="0.75" bottom="0.75" header="0.3" footer="0.3"/>
  <pageSetup paperSize="9" fitToWidth="0" pageOrder="overThenDown"/>
  <drawing r:id="rId1"/>
  <extLst>
    <ext uri="smNativeData">
      <pm:sheetPrefs xmlns:pm="smNativeData" day="1587402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Neroro G-Rank</dc:creator>
  <cp:keywords/>
  <dc:description/>
  <cp:lastModifiedBy>Neroro G-Rank</cp:lastModifiedBy>
  <cp:revision>0</cp:revision>
  <dcterms:created xsi:type="dcterms:W3CDTF">2020-04-16T11:03:27Z</dcterms:created>
  <dcterms:modified xsi:type="dcterms:W3CDTF">2020-04-20T16:25:19Z</dcterms:modified>
</cp:coreProperties>
</file>